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940" windowWidth="19215" windowHeight="5985" tabRatio="788" activeTab="4"/>
  </bookViews>
  <sheets>
    <sheet name="QA_QC" sheetId="16" r:id="rId1"/>
    <sheet name="Eurostat" sheetId="13" r:id="rId2"/>
    <sheet name="IEA" sheetId="17" r:id="rId3"/>
    <sheet name="World Bank" sheetId="14" r:id="rId4"/>
    <sheet name="Intensity" sheetId="15" r:id="rId5"/>
    <sheet name="Analysis" sheetId="18" r:id="rId6"/>
  </sheets>
  <externalReferences>
    <externalReference r:id="rId7"/>
    <externalReference r:id="rId8"/>
    <externalReference r:id="rId9"/>
    <externalReference r:id="rId10"/>
    <externalReference r:id="rId11"/>
  </externalReferences>
  <definedNames>
    <definedName name="_xlnm._FilterDatabase" localSheetId="4" hidden="1">Intensity!$N$5:$N$36</definedName>
    <definedName name="GDP">'[1]New Cronos'!$A$56:$M$87</definedName>
    <definedName name="GDP_95_constant_prices">#REF!</definedName>
    <definedName name="GDP_current_prices">#REF!</definedName>
    <definedName name="GIEC">#REF!</definedName>
    <definedName name="ncd">#REF!</definedName>
    <definedName name="population">'[2]New Cronos Data'!$A$244:$N$275</definedName>
    <definedName name="Summer">#REF!</definedName>
    <definedName name="Summer1">#REF!</definedName>
    <definedName name="TECbyCountry">'[3]New Cronos data'!$A$7:$M$32</definedName>
    <definedName name="TECbyFuel">'[3]Data for graphs'!$A$2:$L$9</definedName>
    <definedName name="TSeg">#REF!</definedName>
    <definedName name="TSEG1">#REF!</definedName>
    <definedName name="TSEG2">#REF!</definedName>
    <definedName name="TSEG3">#REF!</definedName>
    <definedName name="TSEG4">#REF!</definedName>
    <definedName name="TSEG5">#REF!</definedName>
    <definedName name="Winter">#REF!</definedName>
  </definedNames>
  <calcPr calcId="145621"/>
</workbook>
</file>

<file path=xl/calcChain.xml><?xml version="1.0" encoding="utf-8"?>
<calcChain xmlns="http://schemas.openxmlformats.org/spreadsheetml/2006/main">
  <c r="L36" i="15" l="1"/>
  <c r="K36" i="15"/>
  <c r="L35" i="15"/>
  <c r="K35" i="15"/>
  <c r="G111" i="13"/>
  <c r="M14" i="15"/>
  <c r="C90" i="13" l="1"/>
  <c r="D90" i="13"/>
  <c r="E90" i="13"/>
  <c r="F90" i="13"/>
  <c r="G90" i="13"/>
  <c r="H90" i="13"/>
  <c r="I90" i="13"/>
  <c r="J90" i="13"/>
  <c r="K90" i="13"/>
  <c r="L90" i="13"/>
  <c r="M90" i="13"/>
  <c r="N90" i="13"/>
  <c r="O90" i="13"/>
  <c r="P90" i="13"/>
  <c r="Q90" i="13"/>
  <c r="R90" i="13"/>
  <c r="S90" i="13"/>
  <c r="T90" i="13"/>
  <c r="U90" i="13"/>
  <c r="V90" i="13"/>
  <c r="W90" i="13"/>
  <c r="B90" i="13"/>
  <c r="Z44" i="13" l="1"/>
  <c r="Y44" i="13"/>
  <c r="X44" i="13"/>
  <c r="W44" i="13"/>
  <c r="V44" i="13"/>
  <c r="U44" i="13"/>
  <c r="T44" i="13"/>
  <c r="S44" i="13"/>
  <c r="R44" i="13"/>
  <c r="Q44" i="13"/>
  <c r="P44" i="13"/>
  <c r="O44" i="13"/>
  <c r="N44" i="13"/>
  <c r="M44" i="13"/>
  <c r="L44" i="13"/>
  <c r="K44" i="13"/>
  <c r="J44" i="13"/>
  <c r="I44" i="13"/>
  <c r="H44" i="13"/>
  <c r="G44" i="13"/>
  <c r="F44" i="13"/>
  <c r="E44" i="13"/>
  <c r="D44" i="13"/>
  <c r="C44" i="13"/>
  <c r="B44" i="13"/>
  <c r="O3" i="18" l="1"/>
  <c r="O4" i="18" s="1"/>
  <c r="O5" i="18" s="1"/>
  <c r="O6" i="18" s="1"/>
  <c r="O7" i="18" s="1"/>
  <c r="O8" i="18" s="1"/>
  <c r="O9" i="18" s="1"/>
  <c r="O10" i="18" s="1"/>
  <c r="O11" i="18" s="1"/>
  <c r="O12" i="18" s="1"/>
  <c r="O13" i="18" s="1"/>
  <c r="O14" i="18" s="1"/>
  <c r="O15" i="18" s="1"/>
  <c r="O16" i="18" s="1"/>
  <c r="O17" i="18" s="1"/>
  <c r="O18" i="18" s="1"/>
  <c r="O19" i="18" s="1"/>
  <c r="O20" i="18" s="1"/>
  <c r="O21" i="18" s="1"/>
  <c r="O22" i="18" s="1"/>
  <c r="O23" i="18" s="1"/>
  <c r="G58" i="18"/>
  <c r="H58" i="18" s="1"/>
  <c r="G57" i="18"/>
  <c r="H57" i="18" s="1"/>
  <c r="G56" i="18"/>
  <c r="H56" i="18" s="1"/>
  <c r="G55" i="18"/>
  <c r="H55" i="18" s="1"/>
  <c r="G54" i="18"/>
  <c r="H54" i="18" s="1"/>
  <c r="G53" i="18"/>
  <c r="H53" i="18" s="1"/>
  <c r="G52" i="18"/>
  <c r="H52" i="18" s="1"/>
  <c r="G51" i="18"/>
  <c r="H51" i="18" s="1"/>
  <c r="G50" i="18"/>
  <c r="H50" i="18" s="1"/>
  <c r="G49" i="18"/>
  <c r="H49" i="18" s="1"/>
  <c r="G48" i="18"/>
  <c r="H48" i="18" s="1"/>
  <c r="G47" i="18"/>
  <c r="H47" i="18" s="1"/>
  <c r="G46" i="18"/>
  <c r="H46" i="18" s="1"/>
  <c r="G45" i="18"/>
  <c r="H45" i="18" s="1"/>
  <c r="G44" i="18"/>
  <c r="H44" i="18" s="1"/>
  <c r="G43" i="18"/>
  <c r="H43" i="18" s="1"/>
  <c r="G42" i="18"/>
  <c r="H42" i="18" s="1"/>
  <c r="G41" i="18"/>
  <c r="H41" i="18" s="1"/>
  <c r="G40" i="18"/>
  <c r="H40" i="18" s="1"/>
  <c r="G39" i="18"/>
  <c r="H39" i="18" s="1"/>
  <c r="G38" i="18"/>
  <c r="H38" i="18" s="1"/>
  <c r="G37" i="18"/>
  <c r="H37" i="18" s="1"/>
  <c r="G36" i="18"/>
  <c r="H36" i="18" s="1"/>
  <c r="G35" i="18"/>
  <c r="H35" i="18" s="1"/>
  <c r="G34" i="18"/>
  <c r="H34" i="18" s="1"/>
  <c r="G33" i="18"/>
  <c r="H33" i="18" s="1"/>
  <c r="G32" i="18"/>
  <c r="H32" i="18" s="1"/>
  <c r="G31" i="18"/>
  <c r="H31" i="18" s="1"/>
  <c r="G30" i="18"/>
  <c r="H30" i="18" s="1"/>
  <c r="G29" i="18"/>
  <c r="H29" i="18" s="1"/>
  <c r="G28" i="18"/>
  <c r="H28" i="18" s="1"/>
  <c r="H23" i="18"/>
  <c r="H22" i="18"/>
  <c r="H21" i="18"/>
  <c r="H20" i="18"/>
  <c r="H19" i="18"/>
  <c r="H18" i="18"/>
  <c r="H17" i="18"/>
  <c r="H16" i="18"/>
  <c r="H15" i="18"/>
  <c r="H14" i="18"/>
  <c r="H13" i="18"/>
  <c r="H12" i="18"/>
  <c r="H11" i="18"/>
  <c r="H10" i="18"/>
  <c r="H9" i="18"/>
  <c r="H8" i="18"/>
  <c r="H7" i="18"/>
  <c r="H6" i="18"/>
  <c r="H5" i="18"/>
  <c r="H4" i="18"/>
  <c r="H3" i="18"/>
  <c r="Q23" i="18"/>
  <c r="Q22" i="18"/>
  <c r="Q21" i="18"/>
  <c r="Q20" i="18"/>
  <c r="Q19" i="18"/>
  <c r="Q18" i="18"/>
  <c r="Q17" i="18"/>
  <c r="Q16" i="18"/>
  <c r="Q15" i="18"/>
  <c r="Q14" i="18"/>
  <c r="Q13" i="18"/>
  <c r="Q12" i="18"/>
  <c r="Q11" i="18"/>
  <c r="Q10" i="18"/>
  <c r="Q9" i="18"/>
  <c r="Q8" i="18"/>
  <c r="Q7" i="18"/>
  <c r="Q6" i="18"/>
  <c r="Q5" i="18"/>
  <c r="Q4" i="18"/>
  <c r="Q3" i="18"/>
  <c r="M23" i="18"/>
  <c r="M22" i="18"/>
  <c r="M21" i="18"/>
  <c r="M20" i="18"/>
  <c r="M19" i="18"/>
  <c r="M18" i="18"/>
  <c r="M17" i="18"/>
  <c r="M16" i="18"/>
  <c r="M15" i="18"/>
  <c r="M14" i="18"/>
  <c r="M13" i="18"/>
  <c r="M12" i="18"/>
  <c r="M11" i="18"/>
  <c r="M10" i="18"/>
  <c r="M9" i="18"/>
  <c r="M8" i="18"/>
  <c r="M7" i="18"/>
  <c r="M6" i="18"/>
  <c r="M5" i="18"/>
  <c r="M4" i="18"/>
  <c r="M3" i="18"/>
  <c r="I23" i="18"/>
  <c r="I21" i="18"/>
  <c r="I20" i="18"/>
  <c r="I19" i="18"/>
  <c r="I18" i="18"/>
  <c r="I17" i="18"/>
  <c r="I16" i="18"/>
  <c r="I15" i="18"/>
  <c r="I14" i="18"/>
  <c r="I13" i="18"/>
  <c r="I12" i="18"/>
  <c r="I11" i="18"/>
  <c r="I10" i="18"/>
  <c r="I9" i="18"/>
  <c r="I8" i="18"/>
  <c r="I7" i="18"/>
  <c r="I6" i="18"/>
  <c r="I5" i="18"/>
  <c r="I4" i="18"/>
  <c r="I3" i="18"/>
  <c r="I2" i="18"/>
  <c r="I22" i="18"/>
  <c r="E3" i="18"/>
  <c r="E4" i="18" s="1"/>
  <c r="E5" i="18" s="1"/>
  <c r="E6" i="18" s="1"/>
  <c r="E7" i="18" s="1"/>
  <c r="E8" i="18" s="1"/>
  <c r="E9" i="18" s="1"/>
  <c r="E10" i="18" s="1"/>
  <c r="E11" i="18" s="1"/>
  <c r="E12" i="18" s="1"/>
  <c r="E13" i="18" s="1"/>
  <c r="E14" i="18" s="1"/>
  <c r="E15" i="18" s="1"/>
  <c r="E16" i="18" s="1"/>
  <c r="E17" i="18" s="1"/>
  <c r="E18" i="18" s="1"/>
  <c r="E19" i="18" s="1"/>
  <c r="E20" i="18" s="1"/>
  <c r="E21" i="18" s="1"/>
  <c r="E22" i="18" s="1"/>
  <c r="E23" i="18" s="1"/>
  <c r="A6" i="18"/>
  <c r="F23" i="18" l="1"/>
  <c r="F4" i="18"/>
  <c r="F6" i="18"/>
  <c r="F8" i="18"/>
  <c r="F10" i="18"/>
  <c r="F12" i="18"/>
  <c r="F14" i="18"/>
  <c r="F16" i="18"/>
  <c r="F18" i="18"/>
  <c r="F20" i="18"/>
  <c r="F22" i="18"/>
  <c r="F3" i="18"/>
  <c r="F5" i="18"/>
  <c r="F7" i="18"/>
  <c r="F9" i="18"/>
  <c r="F11" i="18"/>
  <c r="F13" i="18"/>
  <c r="F15" i="18"/>
  <c r="F17" i="18"/>
  <c r="F19" i="18"/>
  <c r="F21" i="18"/>
  <c r="N43" i="15" l="1"/>
  <c r="N42" i="15"/>
  <c r="N41" i="15"/>
  <c r="N40" i="15"/>
  <c r="N39" i="15"/>
  <c r="N38" i="15"/>
  <c r="N37" i="15"/>
  <c r="W122" i="15"/>
  <c r="W121" i="15"/>
  <c r="W120" i="15"/>
  <c r="W119" i="15"/>
  <c r="W118" i="15"/>
  <c r="W117" i="15"/>
  <c r="W116" i="15"/>
  <c r="C95" i="13"/>
  <c r="D95" i="13"/>
  <c r="E95" i="13"/>
  <c r="F95" i="13"/>
  <c r="G95" i="13"/>
  <c r="H95" i="13"/>
  <c r="I95" i="13"/>
  <c r="J95" i="13"/>
  <c r="K95" i="13"/>
  <c r="L95" i="13"/>
  <c r="M95" i="13"/>
  <c r="N95" i="13"/>
  <c r="O95" i="13"/>
  <c r="P95" i="13"/>
  <c r="Q95" i="13"/>
  <c r="R95" i="13"/>
  <c r="S95" i="13"/>
  <c r="T95" i="13"/>
  <c r="U95" i="13"/>
  <c r="V95" i="13"/>
  <c r="W95" i="13"/>
  <c r="B95" i="13"/>
  <c r="W60" i="15"/>
  <c r="C170" i="13"/>
  <c r="D170" i="13"/>
  <c r="E170" i="13"/>
  <c r="F170" i="13"/>
  <c r="G170" i="13"/>
  <c r="H170" i="13"/>
  <c r="I170" i="13"/>
  <c r="J170" i="13"/>
  <c r="K170" i="13"/>
  <c r="L170" i="13"/>
  <c r="M170" i="13"/>
  <c r="N170" i="13"/>
  <c r="O170" i="13"/>
  <c r="P170" i="13"/>
  <c r="Q170" i="13"/>
  <c r="R170" i="13"/>
  <c r="S170" i="13"/>
  <c r="T170" i="13"/>
  <c r="U170" i="13"/>
  <c r="V170" i="13"/>
  <c r="W170" i="13"/>
  <c r="X170" i="13"/>
  <c r="C171" i="13"/>
  <c r="D171" i="13"/>
  <c r="E171" i="13"/>
  <c r="F171" i="13"/>
  <c r="G171" i="13"/>
  <c r="H171" i="13"/>
  <c r="I171" i="13"/>
  <c r="J171" i="13"/>
  <c r="K171" i="13"/>
  <c r="L171" i="13"/>
  <c r="M171" i="13"/>
  <c r="N171" i="13"/>
  <c r="O171" i="13"/>
  <c r="P171" i="13"/>
  <c r="Q171" i="13"/>
  <c r="R171" i="13"/>
  <c r="S171" i="13"/>
  <c r="T171" i="13"/>
  <c r="U171" i="13"/>
  <c r="V171" i="13"/>
  <c r="W171" i="13"/>
  <c r="X171" i="13"/>
  <c r="C172" i="13"/>
  <c r="D172" i="13"/>
  <c r="E172" i="13"/>
  <c r="F172" i="13"/>
  <c r="G172" i="13"/>
  <c r="H172" i="13"/>
  <c r="I172" i="13"/>
  <c r="J172" i="13"/>
  <c r="K172" i="13"/>
  <c r="L172" i="13"/>
  <c r="M172" i="13"/>
  <c r="N172" i="13"/>
  <c r="O172" i="13"/>
  <c r="P172" i="13"/>
  <c r="Q172" i="13"/>
  <c r="R172" i="13"/>
  <c r="S172" i="13"/>
  <c r="T172" i="13"/>
  <c r="U172" i="13"/>
  <c r="V172" i="13"/>
  <c r="W172" i="13"/>
  <c r="X172" i="13"/>
  <c r="C173" i="13"/>
  <c r="D173" i="13"/>
  <c r="E173" i="13"/>
  <c r="F173" i="13"/>
  <c r="G173" i="13"/>
  <c r="H173" i="13"/>
  <c r="I173" i="13"/>
  <c r="J173" i="13"/>
  <c r="K173" i="13"/>
  <c r="L173" i="13"/>
  <c r="M173" i="13"/>
  <c r="N173" i="13"/>
  <c r="O173" i="13"/>
  <c r="P173" i="13"/>
  <c r="Q173" i="13"/>
  <c r="R173" i="13"/>
  <c r="S173" i="13"/>
  <c r="T173" i="13"/>
  <c r="U173" i="13"/>
  <c r="V173" i="13"/>
  <c r="W173" i="13"/>
  <c r="X173" i="13"/>
  <c r="C174" i="13"/>
  <c r="D174" i="13"/>
  <c r="E174" i="13"/>
  <c r="F174" i="13"/>
  <c r="G174" i="13"/>
  <c r="H174" i="13"/>
  <c r="I174" i="13"/>
  <c r="J174" i="13"/>
  <c r="K174" i="13"/>
  <c r="L174" i="13"/>
  <c r="M174" i="13"/>
  <c r="N174" i="13"/>
  <c r="O174" i="13"/>
  <c r="P174" i="13"/>
  <c r="Q174" i="13"/>
  <c r="R174" i="13"/>
  <c r="S174" i="13"/>
  <c r="T174" i="13"/>
  <c r="U174" i="13"/>
  <c r="V174" i="13"/>
  <c r="W174" i="13"/>
  <c r="X174" i="13"/>
  <c r="C175" i="13"/>
  <c r="D175" i="13"/>
  <c r="E175" i="13"/>
  <c r="F175" i="13"/>
  <c r="G175" i="13"/>
  <c r="H175" i="13"/>
  <c r="I175" i="13"/>
  <c r="J175" i="13"/>
  <c r="K175" i="13"/>
  <c r="L175" i="13"/>
  <c r="M175" i="13"/>
  <c r="N175" i="13"/>
  <c r="O175" i="13"/>
  <c r="P175" i="13"/>
  <c r="Q175" i="13"/>
  <c r="R175" i="13"/>
  <c r="S175" i="13"/>
  <c r="T175" i="13"/>
  <c r="U175" i="13"/>
  <c r="V175" i="13"/>
  <c r="W175" i="13"/>
  <c r="X175" i="13"/>
  <c r="C176" i="13"/>
  <c r="D176" i="13"/>
  <c r="E176" i="13"/>
  <c r="F176" i="13"/>
  <c r="G176" i="13"/>
  <c r="H176" i="13"/>
  <c r="I176" i="13"/>
  <c r="J176" i="13"/>
  <c r="K176" i="13"/>
  <c r="L176" i="13"/>
  <c r="M176" i="13"/>
  <c r="N176" i="13"/>
  <c r="O176" i="13"/>
  <c r="P176" i="13"/>
  <c r="Q176" i="13"/>
  <c r="R176" i="13"/>
  <c r="S176" i="13"/>
  <c r="T176" i="13"/>
  <c r="U176" i="13"/>
  <c r="V176" i="13"/>
  <c r="W176" i="13"/>
  <c r="X176" i="13"/>
  <c r="C177" i="13"/>
  <c r="D177" i="13"/>
  <c r="E177" i="13"/>
  <c r="F177" i="13"/>
  <c r="G177" i="13"/>
  <c r="H177" i="13"/>
  <c r="I177" i="13"/>
  <c r="J177" i="13"/>
  <c r="K177" i="13"/>
  <c r="L177" i="13"/>
  <c r="M177" i="13"/>
  <c r="N177" i="13"/>
  <c r="O177" i="13"/>
  <c r="P177" i="13"/>
  <c r="Q177" i="13"/>
  <c r="R177" i="13"/>
  <c r="S177" i="13"/>
  <c r="T177" i="13"/>
  <c r="U177" i="13"/>
  <c r="V177" i="13"/>
  <c r="W177" i="13"/>
  <c r="X177" i="13"/>
  <c r="C178" i="13"/>
  <c r="D178" i="13"/>
  <c r="E178" i="13"/>
  <c r="F178" i="13"/>
  <c r="G178" i="13"/>
  <c r="H178" i="13"/>
  <c r="I178" i="13"/>
  <c r="J178" i="13"/>
  <c r="K178" i="13"/>
  <c r="L178" i="13"/>
  <c r="M178" i="13"/>
  <c r="N178" i="13"/>
  <c r="O178" i="13"/>
  <c r="P178" i="13"/>
  <c r="Q178" i="13"/>
  <c r="R178" i="13"/>
  <c r="S178" i="13"/>
  <c r="T178" i="13"/>
  <c r="U178" i="13"/>
  <c r="V178" i="13"/>
  <c r="W178" i="13"/>
  <c r="X178" i="13"/>
  <c r="C179" i="13"/>
  <c r="D179" i="13"/>
  <c r="E179" i="13"/>
  <c r="F179" i="13"/>
  <c r="G179" i="13"/>
  <c r="H179" i="13"/>
  <c r="I179" i="13"/>
  <c r="J179" i="13"/>
  <c r="K179" i="13"/>
  <c r="L179" i="13"/>
  <c r="M179" i="13"/>
  <c r="N179" i="13"/>
  <c r="O179" i="13"/>
  <c r="P179" i="13"/>
  <c r="Q179" i="13"/>
  <c r="R179" i="13"/>
  <c r="S179" i="13"/>
  <c r="T179" i="13"/>
  <c r="U179" i="13"/>
  <c r="V179" i="13"/>
  <c r="W179" i="13"/>
  <c r="X179" i="13"/>
  <c r="C180" i="13"/>
  <c r="D180" i="13"/>
  <c r="E180" i="13"/>
  <c r="F180" i="13"/>
  <c r="G180" i="13"/>
  <c r="H180" i="13"/>
  <c r="I180" i="13"/>
  <c r="J180" i="13"/>
  <c r="K180" i="13"/>
  <c r="L180" i="13"/>
  <c r="M180" i="13"/>
  <c r="N180" i="13"/>
  <c r="O180" i="13"/>
  <c r="P180" i="13"/>
  <c r="Q180" i="13"/>
  <c r="R180" i="13"/>
  <c r="S180" i="13"/>
  <c r="T180" i="13"/>
  <c r="U180" i="13"/>
  <c r="V180" i="13"/>
  <c r="W180" i="13"/>
  <c r="X180" i="13"/>
  <c r="C181" i="13"/>
  <c r="D181" i="13"/>
  <c r="E181" i="13"/>
  <c r="F181" i="13"/>
  <c r="G181" i="13"/>
  <c r="H181" i="13"/>
  <c r="I181" i="13"/>
  <c r="J181" i="13"/>
  <c r="K181" i="13"/>
  <c r="L181" i="13"/>
  <c r="M181" i="13"/>
  <c r="N181" i="13"/>
  <c r="O181" i="13"/>
  <c r="P181" i="13"/>
  <c r="Q181" i="13"/>
  <c r="R181" i="13"/>
  <c r="S181" i="13"/>
  <c r="T181" i="13"/>
  <c r="U181" i="13"/>
  <c r="V181" i="13"/>
  <c r="W181" i="13"/>
  <c r="X181" i="13"/>
  <c r="C182" i="13"/>
  <c r="D182" i="13"/>
  <c r="E182" i="13"/>
  <c r="F182" i="13"/>
  <c r="G182" i="13"/>
  <c r="H182" i="13"/>
  <c r="I182" i="13"/>
  <c r="J182" i="13"/>
  <c r="K182" i="13"/>
  <c r="L182" i="13"/>
  <c r="M182" i="13"/>
  <c r="N182" i="13"/>
  <c r="O182" i="13"/>
  <c r="P182" i="13"/>
  <c r="Q182" i="13"/>
  <c r="R182" i="13"/>
  <c r="S182" i="13"/>
  <c r="T182" i="13"/>
  <c r="U182" i="13"/>
  <c r="V182" i="13"/>
  <c r="W182" i="13"/>
  <c r="X182" i="13"/>
  <c r="C183" i="13"/>
  <c r="D183" i="13"/>
  <c r="E183" i="13"/>
  <c r="F183" i="13"/>
  <c r="G183" i="13"/>
  <c r="H183" i="13"/>
  <c r="I183" i="13"/>
  <c r="J183" i="13"/>
  <c r="K183" i="13"/>
  <c r="L183" i="13"/>
  <c r="M183" i="13"/>
  <c r="N183" i="13"/>
  <c r="O183" i="13"/>
  <c r="P183" i="13"/>
  <c r="Q183" i="13"/>
  <c r="R183" i="13"/>
  <c r="S183" i="13"/>
  <c r="T183" i="13"/>
  <c r="U183" i="13"/>
  <c r="V183" i="13"/>
  <c r="W183" i="13"/>
  <c r="X183" i="13"/>
  <c r="C184" i="13"/>
  <c r="D184" i="13"/>
  <c r="E184" i="13"/>
  <c r="F184" i="13"/>
  <c r="G184" i="13"/>
  <c r="H184" i="13"/>
  <c r="I184" i="13"/>
  <c r="J184" i="13"/>
  <c r="K184" i="13"/>
  <c r="L184" i="13"/>
  <c r="M184" i="13"/>
  <c r="N184" i="13"/>
  <c r="O184" i="13"/>
  <c r="P184" i="13"/>
  <c r="Q184" i="13"/>
  <c r="R184" i="13"/>
  <c r="S184" i="13"/>
  <c r="T184" i="13"/>
  <c r="U184" i="13"/>
  <c r="V184" i="13"/>
  <c r="W184" i="13"/>
  <c r="X184" i="13"/>
  <c r="C185" i="13"/>
  <c r="D185" i="13"/>
  <c r="E185" i="13"/>
  <c r="F185" i="13"/>
  <c r="G185" i="13"/>
  <c r="H185" i="13"/>
  <c r="I185" i="13"/>
  <c r="J185" i="13"/>
  <c r="K185" i="13"/>
  <c r="L185" i="13"/>
  <c r="M185" i="13"/>
  <c r="N185" i="13"/>
  <c r="O185" i="13"/>
  <c r="P185" i="13"/>
  <c r="Q185" i="13"/>
  <c r="R185" i="13"/>
  <c r="S185" i="13"/>
  <c r="T185" i="13"/>
  <c r="U185" i="13"/>
  <c r="V185" i="13"/>
  <c r="W185" i="13"/>
  <c r="X185" i="13"/>
  <c r="C186" i="13"/>
  <c r="D186" i="13"/>
  <c r="E186" i="13"/>
  <c r="F186" i="13"/>
  <c r="G186" i="13"/>
  <c r="H186" i="13"/>
  <c r="I186" i="13"/>
  <c r="J186" i="13"/>
  <c r="K186" i="13"/>
  <c r="L186" i="13"/>
  <c r="M186" i="13"/>
  <c r="N186" i="13"/>
  <c r="O186" i="13"/>
  <c r="P186" i="13"/>
  <c r="Q186" i="13"/>
  <c r="R186" i="13"/>
  <c r="S186" i="13"/>
  <c r="T186" i="13"/>
  <c r="U186" i="13"/>
  <c r="V186" i="13"/>
  <c r="W186" i="13"/>
  <c r="X186" i="13"/>
  <c r="C187" i="13"/>
  <c r="D187" i="13"/>
  <c r="E187" i="13"/>
  <c r="F187" i="13"/>
  <c r="G187" i="13"/>
  <c r="H187" i="13"/>
  <c r="I187" i="13"/>
  <c r="J187" i="13"/>
  <c r="K187" i="13"/>
  <c r="L187" i="13"/>
  <c r="M187" i="13"/>
  <c r="N187" i="13"/>
  <c r="O187" i="13"/>
  <c r="P187" i="13"/>
  <c r="Q187" i="13"/>
  <c r="R187" i="13"/>
  <c r="S187" i="13"/>
  <c r="T187" i="13"/>
  <c r="U187" i="13"/>
  <c r="V187" i="13"/>
  <c r="W187" i="13"/>
  <c r="N34" i="15" s="1"/>
  <c r="X187" i="13"/>
  <c r="C188" i="13"/>
  <c r="D188" i="13"/>
  <c r="E188" i="13"/>
  <c r="F188" i="13"/>
  <c r="G188" i="13"/>
  <c r="H188" i="13"/>
  <c r="I188" i="13"/>
  <c r="J188" i="13"/>
  <c r="K188" i="13"/>
  <c r="L188" i="13"/>
  <c r="M188" i="13"/>
  <c r="N188" i="13"/>
  <c r="O188" i="13"/>
  <c r="P188" i="13"/>
  <c r="Q188" i="13"/>
  <c r="R188" i="13"/>
  <c r="S188" i="13"/>
  <c r="T188" i="13"/>
  <c r="U188" i="13"/>
  <c r="V188" i="13"/>
  <c r="W188" i="13"/>
  <c r="X188" i="13"/>
  <c r="C189" i="13"/>
  <c r="D189" i="13"/>
  <c r="E189" i="13"/>
  <c r="F189" i="13"/>
  <c r="G189" i="13"/>
  <c r="H189" i="13"/>
  <c r="I189" i="13"/>
  <c r="J189" i="13"/>
  <c r="K189" i="13"/>
  <c r="L189" i="13"/>
  <c r="M189" i="13"/>
  <c r="N189" i="13"/>
  <c r="O189" i="13"/>
  <c r="P189" i="13"/>
  <c r="Q189" i="13"/>
  <c r="R189" i="13"/>
  <c r="S189" i="13"/>
  <c r="T189" i="13"/>
  <c r="U189" i="13"/>
  <c r="V189" i="13"/>
  <c r="W189" i="13"/>
  <c r="X189" i="13"/>
  <c r="C190" i="13"/>
  <c r="D190" i="13"/>
  <c r="E190" i="13"/>
  <c r="F190" i="13"/>
  <c r="G190" i="13"/>
  <c r="H190" i="13"/>
  <c r="I190" i="13"/>
  <c r="J190" i="13"/>
  <c r="K190" i="13"/>
  <c r="L190" i="13"/>
  <c r="M190" i="13"/>
  <c r="N190" i="13"/>
  <c r="O190" i="13"/>
  <c r="P190" i="13"/>
  <c r="Q190" i="13"/>
  <c r="R190" i="13"/>
  <c r="S190" i="13"/>
  <c r="T190" i="13"/>
  <c r="U190" i="13"/>
  <c r="V190" i="13"/>
  <c r="W190" i="13"/>
  <c r="X190" i="13"/>
  <c r="D169" i="13"/>
  <c r="E169" i="13"/>
  <c r="F169" i="13"/>
  <c r="G169" i="13"/>
  <c r="H169" i="13"/>
  <c r="I169" i="13"/>
  <c r="J169" i="13"/>
  <c r="K169" i="13"/>
  <c r="L169" i="13"/>
  <c r="M169" i="13"/>
  <c r="N169" i="13"/>
  <c r="O169" i="13"/>
  <c r="P169" i="13"/>
  <c r="Q169" i="13"/>
  <c r="R169" i="13"/>
  <c r="S169" i="13"/>
  <c r="T169" i="13"/>
  <c r="U169" i="13"/>
  <c r="V169" i="13"/>
  <c r="W169" i="13"/>
  <c r="X169" i="13"/>
  <c r="C159" i="13"/>
  <c r="D159" i="13"/>
  <c r="E159" i="13"/>
  <c r="F159" i="13"/>
  <c r="G159" i="13"/>
  <c r="H159" i="13"/>
  <c r="I159" i="13"/>
  <c r="J159" i="13"/>
  <c r="K159" i="13"/>
  <c r="L159" i="13"/>
  <c r="M159" i="13"/>
  <c r="N159" i="13"/>
  <c r="O159" i="13"/>
  <c r="P159" i="13"/>
  <c r="Q159" i="13"/>
  <c r="R159" i="13"/>
  <c r="S159" i="13"/>
  <c r="T159" i="13"/>
  <c r="U159" i="13"/>
  <c r="V159" i="13"/>
  <c r="W159" i="13"/>
  <c r="X159" i="13"/>
  <c r="C160" i="13"/>
  <c r="D160" i="13"/>
  <c r="E160" i="13"/>
  <c r="F160" i="13"/>
  <c r="G160" i="13"/>
  <c r="H160" i="13"/>
  <c r="I160" i="13"/>
  <c r="J160" i="13"/>
  <c r="K160" i="13"/>
  <c r="L160" i="13"/>
  <c r="M160" i="13"/>
  <c r="N160" i="13"/>
  <c r="O160" i="13"/>
  <c r="P160" i="13"/>
  <c r="Q160" i="13"/>
  <c r="R160" i="13"/>
  <c r="S160" i="13"/>
  <c r="T160" i="13"/>
  <c r="U160" i="13"/>
  <c r="V160" i="13"/>
  <c r="W160" i="13"/>
  <c r="X160" i="13"/>
  <c r="C161" i="13"/>
  <c r="D161" i="13"/>
  <c r="E161" i="13"/>
  <c r="F161" i="13"/>
  <c r="G161" i="13"/>
  <c r="H161" i="13"/>
  <c r="I161" i="13"/>
  <c r="J161" i="13"/>
  <c r="K161" i="13"/>
  <c r="L161" i="13"/>
  <c r="M161" i="13"/>
  <c r="N161" i="13"/>
  <c r="O161" i="13"/>
  <c r="P161" i="13"/>
  <c r="Q161" i="13"/>
  <c r="R161" i="13"/>
  <c r="S161" i="13"/>
  <c r="T161" i="13"/>
  <c r="U161" i="13"/>
  <c r="V161" i="13"/>
  <c r="W161" i="13"/>
  <c r="X161" i="13"/>
  <c r="C162" i="13"/>
  <c r="D162" i="13"/>
  <c r="E162" i="13"/>
  <c r="F162" i="13"/>
  <c r="G162" i="13"/>
  <c r="H162" i="13"/>
  <c r="I162" i="13"/>
  <c r="J162" i="13"/>
  <c r="K162" i="13"/>
  <c r="L162" i="13"/>
  <c r="M162" i="13"/>
  <c r="N162" i="13"/>
  <c r="O162" i="13"/>
  <c r="P162" i="13"/>
  <c r="Q162" i="13"/>
  <c r="R162" i="13"/>
  <c r="S162" i="13"/>
  <c r="T162" i="13"/>
  <c r="U162" i="13"/>
  <c r="V162" i="13"/>
  <c r="W162" i="13"/>
  <c r="X162" i="13"/>
  <c r="C163" i="13"/>
  <c r="D163" i="13"/>
  <c r="E163" i="13"/>
  <c r="F163" i="13"/>
  <c r="G163" i="13"/>
  <c r="H163" i="13"/>
  <c r="I163" i="13"/>
  <c r="J163" i="13"/>
  <c r="K163" i="13"/>
  <c r="L163" i="13"/>
  <c r="M163" i="13"/>
  <c r="N163" i="13"/>
  <c r="O163" i="13"/>
  <c r="P163" i="13"/>
  <c r="Q163" i="13"/>
  <c r="R163" i="13"/>
  <c r="S163" i="13"/>
  <c r="T163" i="13"/>
  <c r="U163" i="13"/>
  <c r="V163" i="13"/>
  <c r="W163" i="13"/>
  <c r="X163" i="13"/>
  <c r="C164" i="13"/>
  <c r="D164" i="13"/>
  <c r="E164" i="13"/>
  <c r="F164" i="13"/>
  <c r="G164" i="13"/>
  <c r="H164" i="13"/>
  <c r="I164" i="13"/>
  <c r="J164" i="13"/>
  <c r="K164" i="13"/>
  <c r="L164" i="13"/>
  <c r="M164" i="13"/>
  <c r="N164" i="13"/>
  <c r="O164" i="13"/>
  <c r="P164" i="13"/>
  <c r="Q164" i="13"/>
  <c r="R164" i="13"/>
  <c r="S164" i="13"/>
  <c r="T164" i="13"/>
  <c r="U164" i="13"/>
  <c r="V164" i="13"/>
  <c r="W164" i="13"/>
  <c r="X164" i="13"/>
  <c r="C165" i="13"/>
  <c r="D165" i="13"/>
  <c r="E165" i="13"/>
  <c r="F165" i="13"/>
  <c r="G165" i="13"/>
  <c r="H165" i="13"/>
  <c r="I165" i="13"/>
  <c r="J165" i="13"/>
  <c r="K165" i="13"/>
  <c r="L165" i="13"/>
  <c r="M165" i="13"/>
  <c r="N165" i="13"/>
  <c r="O165" i="13"/>
  <c r="P165" i="13"/>
  <c r="Q165" i="13"/>
  <c r="R165" i="13"/>
  <c r="S165" i="13"/>
  <c r="T165" i="13"/>
  <c r="U165" i="13"/>
  <c r="V165" i="13"/>
  <c r="W165" i="13"/>
  <c r="X165" i="13"/>
  <c r="C166" i="13"/>
  <c r="D166" i="13"/>
  <c r="E166" i="13"/>
  <c r="F166" i="13"/>
  <c r="G166" i="13"/>
  <c r="H166" i="13"/>
  <c r="I166" i="13"/>
  <c r="J166" i="13"/>
  <c r="K166" i="13"/>
  <c r="L166" i="13"/>
  <c r="M166" i="13"/>
  <c r="N166" i="13"/>
  <c r="O166" i="13"/>
  <c r="P166" i="13"/>
  <c r="Q166" i="13"/>
  <c r="R166" i="13"/>
  <c r="S166" i="13"/>
  <c r="T166" i="13"/>
  <c r="U166" i="13"/>
  <c r="V166" i="13"/>
  <c r="W166" i="13"/>
  <c r="X166" i="13"/>
  <c r="C167" i="13"/>
  <c r="D167" i="13"/>
  <c r="E167" i="13"/>
  <c r="F167" i="13"/>
  <c r="G167" i="13"/>
  <c r="H167" i="13"/>
  <c r="I167" i="13"/>
  <c r="J167" i="13"/>
  <c r="K167" i="13"/>
  <c r="L167" i="13"/>
  <c r="M167" i="13"/>
  <c r="N167" i="13"/>
  <c r="O167" i="13"/>
  <c r="P167" i="13"/>
  <c r="Q167" i="13"/>
  <c r="R167" i="13"/>
  <c r="S167" i="13"/>
  <c r="T167" i="13"/>
  <c r="U167" i="13"/>
  <c r="V167" i="13"/>
  <c r="W167" i="13"/>
  <c r="X167" i="13"/>
  <c r="C168" i="13"/>
  <c r="D168" i="13"/>
  <c r="E168" i="13"/>
  <c r="F168" i="13"/>
  <c r="G168" i="13"/>
  <c r="H168" i="13"/>
  <c r="I168" i="13"/>
  <c r="J168" i="13"/>
  <c r="K168" i="13"/>
  <c r="L168" i="13"/>
  <c r="M168" i="13"/>
  <c r="N168" i="13"/>
  <c r="O168" i="13"/>
  <c r="P168" i="13"/>
  <c r="Q168" i="13"/>
  <c r="R168" i="13"/>
  <c r="S168" i="13"/>
  <c r="T168" i="13"/>
  <c r="U168" i="13"/>
  <c r="V168" i="13"/>
  <c r="W168" i="13"/>
  <c r="X168" i="13"/>
  <c r="B190" i="13"/>
  <c r="B189" i="13"/>
  <c r="B188" i="13"/>
  <c r="B187" i="13"/>
  <c r="B186" i="13"/>
  <c r="B185" i="13"/>
  <c r="B184" i="13"/>
  <c r="B182" i="13"/>
  <c r="B183" i="13"/>
  <c r="B181" i="13"/>
  <c r="B180" i="13"/>
  <c r="B179" i="13"/>
  <c r="B178" i="13"/>
  <c r="B177" i="13"/>
  <c r="B176" i="13"/>
  <c r="B175" i="13"/>
  <c r="B174" i="13"/>
  <c r="B173" i="13"/>
  <c r="B172" i="13"/>
  <c r="B171" i="13"/>
  <c r="B170" i="13"/>
  <c r="C169" i="13"/>
  <c r="B165" i="13"/>
  <c r="B166" i="13"/>
  <c r="B167" i="13"/>
  <c r="B168" i="13"/>
  <c r="B163" i="13"/>
  <c r="B164" i="13"/>
  <c r="B160" i="13"/>
  <c r="B161" i="13"/>
  <c r="B162" i="13"/>
  <c r="B159" i="13"/>
  <c r="C111" i="13"/>
  <c r="D111" i="13"/>
  <c r="E111" i="13"/>
  <c r="F111" i="13"/>
  <c r="H111" i="13"/>
  <c r="I111" i="13"/>
  <c r="J111" i="13"/>
  <c r="K111" i="13"/>
  <c r="L111" i="13"/>
  <c r="M111" i="13"/>
  <c r="N111" i="13"/>
  <c r="O111" i="13"/>
  <c r="P111" i="13"/>
  <c r="Q111" i="13"/>
  <c r="R111" i="13"/>
  <c r="S111" i="13"/>
  <c r="T111" i="13"/>
  <c r="U111" i="13"/>
  <c r="V111" i="13"/>
  <c r="W111" i="13"/>
  <c r="M43" i="15" s="1"/>
  <c r="X111" i="13"/>
  <c r="Y111" i="13"/>
  <c r="Z111" i="13"/>
  <c r="C112" i="13"/>
  <c r="D112" i="13"/>
  <c r="E112" i="13"/>
  <c r="F112" i="13"/>
  <c r="G112" i="13"/>
  <c r="H112" i="13"/>
  <c r="I112" i="13"/>
  <c r="J112" i="13"/>
  <c r="K112" i="13"/>
  <c r="L112" i="13"/>
  <c r="M112" i="13"/>
  <c r="N112" i="13"/>
  <c r="O112" i="13"/>
  <c r="P112" i="13"/>
  <c r="Q112" i="13"/>
  <c r="R112" i="13"/>
  <c r="S112" i="13"/>
  <c r="T112" i="13"/>
  <c r="U112" i="13"/>
  <c r="V112" i="13"/>
  <c r="W112" i="13"/>
  <c r="X112" i="13"/>
  <c r="Y112" i="13"/>
  <c r="Z112" i="13"/>
  <c r="C113" i="13"/>
  <c r="D113" i="13"/>
  <c r="E113" i="13"/>
  <c r="F113" i="13"/>
  <c r="G113" i="13"/>
  <c r="H113" i="13"/>
  <c r="I113" i="13"/>
  <c r="J113" i="13"/>
  <c r="K113" i="13"/>
  <c r="L113" i="13"/>
  <c r="M113" i="13"/>
  <c r="N113" i="13"/>
  <c r="O113" i="13"/>
  <c r="P113" i="13"/>
  <c r="Q113" i="13"/>
  <c r="R113" i="13"/>
  <c r="S113" i="13"/>
  <c r="T113" i="13"/>
  <c r="U113" i="13"/>
  <c r="V113" i="13"/>
  <c r="W113" i="13"/>
  <c r="X113" i="13"/>
  <c r="Y113" i="13"/>
  <c r="Z113" i="13"/>
  <c r="C114" i="13"/>
  <c r="D114" i="13"/>
  <c r="E114" i="13"/>
  <c r="F114" i="13"/>
  <c r="G114" i="13"/>
  <c r="H114" i="13"/>
  <c r="I114" i="13"/>
  <c r="J114" i="13"/>
  <c r="K114" i="13"/>
  <c r="L114" i="13"/>
  <c r="M114" i="13"/>
  <c r="N114" i="13"/>
  <c r="O114" i="13"/>
  <c r="P114" i="13"/>
  <c r="Q114" i="13"/>
  <c r="R114" i="13"/>
  <c r="S114" i="13"/>
  <c r="T114" i="13"/>
  <c r="U114" i="13"/>
  <c r="V114" i="13"/>
  <c r="W114" i="13"/>
  <c r="X114" i="13"/>
  <c r="Y114" i="13"/>
  <c r="Z114" i="13"/>
  <c r="C115" i="13"/>
  <c r="D115" i="13"/>
  <c r="E115" i="13"/>
  <c r="F115" i="13"/>
  <c r="G115" i="13"/>
  <c r="H115" i="13"/>
  <c r="I115" i="13"/>
  <c r="J115" i="13"/>
  <c r="K115" i="13"/>
  <c r="L115" i="13"/>
  <c r="M115" i="13"/>
  <c r="N115" i="13"/>
  <c r="O115" i="13"/>
  <c r="P115" i="13"/>
  <c r="Q115" i="13"/>
  <c r="R115" i="13"/>
  <c r="S115" i="13"/>
  <c r="T115" i="13"/>
  <c r="U115" i="13"/>
  <c r="V115" i="13"/>
  <c r="W115" i="13"/>
  <c r="X115" i="13"/>
  <c r="Y115" i="13"/>
  <c r="Z115" i="13"/>
  <c r="C116" i="13"/>
  <c r="D116" i="13"/>
  <c r="E116" i="13"/>
  <c r="F116" i="13"/>
  <c r="G116" i="13"/>
  <c r="H116" i="13"/>
  <c r="I116" i="13"/>
  <c r="J116" i="13"/>
  <c r="K116" i="13"/>
  <c r="L116" i="13"/>
  <c r="M116" i="13"/>
  <c r="N116" i="13"/>
  <c r="O116" i="13"/>
  <c r="P116" i="13"/>
  <c r="Q116" i="13"/>
  <c r="R116" i="13"/>
  <c r="S116" i="13"/>
  <c r="T116" i="13"/>
  <c r="U116" i="13"/>
  <c r="V116" i="13"/>
  <c r="W116" i="13"/>
  <c r="X116" i="13"/>
  <c r="Y116" i="13"/>
  <c r="Z116" i="13"/>
  <c r="C117" i="13"/>
  <c r="D117" i="13"/>
  <c r="E117" i="13"/>
  <c r="F117" i="13"/>
  <c r="G117" i="13"/>
  <c r="H117" i="13"/>
  <c r="I117" i="13"/>
  <c r="J117" i="13"/>
  <c r="K117" i="13"/>
  <c r="L117" i="13"/>
  <c r="M117" i="13"/>
  <c r="N117" i="13"/>
  <c r="O117" i="13"/>
  <c r="P117" i="13"/>
  <c r="Q117" i="13"/>
  <c r="R117" i="13"/>
  <c r="S117" i="13"/>
  <c r="T117" i="13"/>
  <c r="U117" i="13"/>
  <c r="V117" i="13"/>
  <c r="W117" i="13"/>
  <c r="X117" i="13"/>
  <c r="Y117" i="13"/>
  <c r="Z117" i="13"/>
  <c r="C118" i="13"/>
  <c r="D118" i="13"/>
  <c r="E118" i="13"/>
  <c r="F118" i="13"/>
  <c r="G118" i="13"/>
  <c r="H118" i="13"/>
  <c r="I118" i="13"/>
  <c r="J118" i="13"/>
  <c r="K118" i="13"/>
  <c r="L118" i="13"/>
  <c r="M118" i="13"/>
  <c r="N118" i="13"/>
  <c r="O118" i="13"/>
  <c r="P118" i="13"/>
  <c r="Q118" i="13"/>
  <c r="R118" i="13"/>
  <c r="S118" i="13"/>
  <c r="T118" i="13"/>
  <c r="U118" i="13"/>
  <c r="V118" i="13"/>
  <c r="W118" i="13"/>
  <c r="X118" i="13"/>
  <c r="Y118" i="13"/>
  <c r="Z118" i="13"/>
  <c r="C119" i="13"/>
  <c r="D119" i="13"/>
  <c r="E119" i="13"/>
  <c r="F119" i="13"/>
  <c r="G119" i="13"/>
  <c r="H119" i="13"/>
  <c r="I119" i="13"/>
  <c r="J119" i="13"/>
  <c r="K119" i="13"/>
  <c r="L119" i="13"/>
  <c r="M119" i="13"/>
  <c r="N119" i="13"/>
  <c r="O119" i="13"/>
  <c r="P119" i="13"/>
  <c r="Q119" i="13"/>
  <c r="R119" i="13"/>
  <c r="S119" i="13"/>
  <c r="T119" i="13"/>
  <c r="U119" i="13"/>
  <c r="V119" i="13"/>
  <c r="W119" i="13"/>
  <c r="X119" i="13"/>
  <c r="Y119" i="13"/>
  <c r="Z119" i="13"/>
  <c r="C120" i="13"/>
  <c r="D120" i="13"/>
  <c r="E120" i="13"/>
  <c r="F120" i="13"/>
  <c r="G120" i="13"/>
  <c r="H120" i="13"/>
  <c r="I120" i="13"/>
  <c r="J120" i="13"/>
  <c r="K120" i="13"/>
  <c r="L120" i="13"/>
  <c r="M120" i="13"/>
  <c r="N120" i="13"/>
  <c r="O120" i="13"/>
  <c r="P120" i="13"/>
  <c r="Q120" i="13"/>
  <c r="R120" i="13"/>
  <c r="S120" i="13"/>
  <c r="T120" i="13"/>
  <c r="U120" i="13"/>
  <c r="V120" i="13"/>
  <c r="W120" i="13"/>
  <c r="X120" i="13"/>
  <c r="Y120" i="13"/>
  <c r="Z120" i="13"/>
  <c r="C121" i="13"/>
  <c r="D121" i="13"/>
  <c r="E121" i="13"/>
  <c r="F121" i="13"/>
  <c r="G121" i="13"/>
  <c r="H121" i="13"/>
  <c r="I121" i="13"/>
  <c r="J121" i="13"/>
  <c r="K121" i="13"/>
  <c r="L121" i="13"/>
  <c r="M121" i="13"/>
  <c r="N121" i="13"/>
  <c r="O121" i="13"/>
  <c r="P121" i="13"/>
  <c r="Q121" i="13"/>
  <c r="R121" i="13"/>
  <c r="S121" i="13"/>
  <c r="T121" i="13"/>
  <c r="U121" i="13"/>
  <c r="V121" i="13"/>
  <c r="W121" i="13"/>
  <c r="X121" i="13"/>
  <c r="Y121" i="13"/>
  <c r="Z121" i="13"/>
  <c r="C122" i="13"/>
  <c r="D122" i="13"/>
  <c r="E122" i="13"/>
  <c r="F122" i="13"/>
  <c r="G122" i="13"/>
  <c r="H122" i="13"/>
  <c r="I122" i="13"/>
  <c r="J122" i="13"/>
  <c r="K122" i="13"/>
  <c r="L122" i="13"/>
  <c r="M122" i="13"/>
  <c r="N122" i="13"/>
  <c r="O122" i="13"/>
  <c r="P122" i="13"/>
  <c r="Q122" i="13"/>
  <c r="R122" i="13"/>
  <c r="S122" i="13"/>
  <c r="T122" i="13"/>
  <c r="U122" i="13"/>
  <c r="V122" i="13"/>
  <c r="W122" i="13"/>
  <c r="X122" i="13"/>
  <c r="Y122" i="13"/>
  <c r="Z122" i="13"/>
  <c r="C123" i="13"/>
  <c r="D123" i="13"/>
  <c r="E123" i="13"/>
  <c r="F123" i="13"/>
  <c r="G123" i="13"/>
  <c r="H123" i="13"/>
  <c r="I123" i="13"/>
  <c r="J123" i="13"/>
  <c r="K123" i="13"/>
  <c r="L123" i="13"/>
  <c r="M123" i="13"/>
  <c r="N123" i="13"/>
  <c r="O123" i="13"/>
  <c r="P123" i="13"/>
  <c r="Q123" i="13"/>
  <c r="R123" i="13"/>
  <c r="S123" i="13"/>
  <c r="T123" i="13"/>
  <c r="U123" i="13"/>
  <c r="V123" i="13"/>
  <c r="W123" i="13"/>
  <c r="X123" i="13"/>
  <c r="Y123" i="13"/>
  <c r="Z123" i="13"/>
  <c r="C124" i="13"/>
  <c r="D124" i="13"/>
  <c r="E124" i="13"/>
  <c r="F124" i="13"/>
  <c r="G124" i="13"/>
  <c r="H124" i="13"/>
  <c r="I124" i="13"/>
  <c r="J124" i="13"/>
  <c r="K124" i="13"/>
  <c r="L124" i="13"/>
  <c r="M124" i="13"/>
  <c r="N124" i="13"/>
  <c r="O124" i="13"/>
  <c r="P124" i="13"/>
  <c r="Q124" i="13"/>
  <c r="R124" i="13"/>
  <c r="S124" i="13"/>
  <c r="T124" i="13"/>
  <c r="U124" i="13"/>
  <c r="V124" i="13"/>
  <c r="W124" i="13"/>
  <c r="X124" i="13"/>
  <c r="Y124" i="13"/>
  <c r="Z124" i="13"/>
  <c r="C125" i="13"/>
  <c r="D125" i="13"/>
  <c r="E125" i="13"/>
  <c r="F125" i="13"/>
  <c r="G125" i="13"/>
  <c r="H125" i="13"/>
  <c r="I125" i="13"/>
  <c r="J125" i="13"/>
  <c r="K125" i="13"/>
  <c r="L125" i="13"/>
  <c r="M125" i="13"/>
  <c r="N125" i="13"/>
  <c r="O125" i="13"/>
  <c r="P125" i="13"/>
  <c r="Q125" i="13"/>
  <c r="R125" i="13"/>
  <c r="S125" i="13"/>
  <c r="T125" i="13"/>
  <c r="U125" i="13"/>
  <c r="V125" i="13"/>
  <c r="W125" i="13"/>
  <c r="X125" i="13"/>
  <c r="Y125" i="13"/>
  <c r="Z125" i="13"/>
  <c r="C126" i="13"/>
  <c r="D126" i="13"/>
  <c r="E126" i="13"/>
  <c r="F126" i="13"/>
  <c r="G126" i="13"/>
  <c r="H126" i="13"/>
  <c r="I126" i="13"/>
  <c r="J126" i="13"/>
  <c r="K126" i="13"/>
  <c r="L126" i="13"/>
  <c r="M126" i="13"/>
  <c r="N126" i="13"/>
  <c r="O126" i="13"/>
  <c r="P126" i="13"/>
  <c r="Q126" i="13"/>
  <c r="R126" i="13"/>
  <c r="S126" i="13"/>
  <c r="T126" i="13"/>
  <c r="U126" i="13"/>
  <c r="V126" i="13"/>
  <c r="W126" i="13"/>
  <c r="X126" i="13"/>
  <c r="Y126" i="13"/>
  <c r="Z126" i="13"/>
  <c r="C127" i="13"/>
  <c r="D127" i="13"/>
  <c r="E127" i="13"/>
  <c r="F127" i="13"/>
  <c r="G127" i="13"/>
  <c r="H127" i="13"/>
  <c r="I127" i="13"/>
  <c r="J127" i="13"/>
  <c r="K127" i="13"/>
  <c r="L127" i="13"/>
  <c r="M127" i="13"/>
  <c r="N127" i="13"/>
  <c r="O127" i="13"/>
  <c r="P127" i="13"/>
  <c r="Q127" i="13"/>
  <c r="R127" i="13"/>
  <c r="S127" i="13"/>
  <c r="T127" i="13"/>
  <c r="U127" i="13"/>
  <c r="V127" i="13"/>
  <c r="W127" i="13"/>
  <c r="X127" i="13"/>
  <c r="Y127" i="13"/>
  <c r="Z127" i="13"/>
  <c r="C128" i="13"/>
  <c r="D128" i="13"/>
  <c r="E128" i="13"/>
  <c r="F128" i="13"/>
  <c r="G128" i="13"/>
  <c r="H128" i="13"/>
  <c r="I128" i="13"/>
  <c r="J128" i="13"/>
  <c r="K128" i="13"/>
  <c r="L128" i="13"/>
  <c r="M128" i="13"/>
  <c r="N128" i="13"/>
  <c r="O128" i="13"/>
  <c r="P128" i="13"/>
  <c r="Q128" i="13"/>
  <c r="R128" i="13"/>
  <c r="S128" i="13"/>
  <c r="T128" i="13"/>
  <c r="U128" i="13"/>
  <c r="V128" i="13"/>
  <c r="W128" i="13"/>
  <c r="X128" i="13"/>
  <c r="Y128" i="13"/>
  <c r="Z128" i="13"/>
  <c r="C129" i="13"/>
  <c r="D129" i="13"/>
  <c r="E129" i="13"/>
  <c r="F129" i="13"/>
  <c r="G129" i="13"/>
  <c r="H129" i="13"/>
  <c r="I129" i="13"/>
  <c r="J129" i="13"/>
  <c r="K129" i="13"/>
  <c r="L129" i="13"/>
  <c r="M129" i="13"/>
  <c r="N129" i="13"/>
  <c r="O129" i="13"/>
  <c r="P129" i="13"/>
  <c r="Q129" i="13"/>
  <c r="R129" i="13"/>
  <c r="S129" i="13"/>
  <c r="T129" i="13"/>
  <c r="U129" i="13"/>
  <c r="V129" i="13"/>
  <c r="W129" i="13"/>
  <c r="X129" i="13"/>
  <c r="Y129" i="13"/>
  <c r="Z129" i="13"/>
  <c r="C130" i="13"/>
  <c r="D130" i="13"/>
  <c r="E130" i="13"/>
  <c r="F130" i="13"/>
  <c r="G130" i="13"/>
  <c r="H130" i="13"/>
  <c r="I130" i="13"/>
  <c r="J130" i="13"/>
  <c r="K130" i="13"/>
  <c r="L130" i="13"/>
  <c r="M130" i="13"/>
  <c r="N130" i="13"/>
  <c r="O130" i="13"/>
  <c r="P130" i="13"/>
  <c r="Q130" i="13"/>
  <c r="R130" i="13"/>
  <c r="S130" i="13"/>
  <c r="T130" i="13"/>
  <c r="U130" i="13"/>
  <c r="V130" i="13"/>
  <c r="W130" i="13"/>
  <c r="X130" i="13"/>
  <c r="Y130" i="13"/>
  <c r="Z130" i="13"/>
  <c r="C131" i="13"/>
  <c r="D131" i="13"/>
  <c r="E131" i="13"/>
  <c r="F131" i="13"/>
  <c r="G131" i="13"/>
  <c r="H131" i="13"/>
  <c r="I131" i="13"/>
  <c r="J131" i="13"/>
  <c r="K131" i="13"/>
  <c r="L131" i="13"/>
  <c r="M131" i="13"/>
  <c r="N131" i="13"/>
  <c r="O131" i="13"/>
  <c r="P131" i="13"/>
  <c r="Q131" i="13"/>
  <c r="R131" i="13"/>
  <c r="S131" i="13"/>
  <c r="T131" i="13"/>
  <c r="U131" i="13"/>
  <c r="V131" i="13"/>
  <c r="W131" i="13"/>
  <c r="X131" i="13"/>
  <c r="Y131" i="13"/>
  <c r="Z131" i="13"/>
  <c r="C132" i="13"/>
  <c r="D132" i="13"/>
  <c r="E132" i="13"/>
  <c r="F132" i="13"/>
  <c r="G132" i="13"/>
  <c r="H132" i="13"/>
  <c r="I132" i="13"/>
  <c r="J132" i="13"/>
  <c r="K132" i="13"/>
  <c r="L132" i="13"/>
  <c r="M132" i="13"/>
  <c r="N132" i="13"/>
  <c r="O132" i="13"/>
  <c r="P132" i="13"/>
  <c r="Q132" i="13"/>
  <c r="R132" i="13"/>
  <c r="S132" i="13"/>
  <c r="T132" i="13"/>
  <c r="U132" i="13"/>
  <c r="V132" i="13"/>
  <c r="W132" i="13"/>
  <c r="X132" i="13"/>
  <c r="Y132" i="13"/>
  <c r="Z132" i="13"/>
  <c r="C133" i="13"/>
  <c r="D133" i="13"/>
  <c r="E133" i="13"/>
  <c r="F133" i="13"/>
  <c r="G133" i="13"/>
  <c r="H133" i="13"/>
  <c r="I133" i="13"/>
  <c r="J133" i="13"/>
  <c r="K133" i="13"/>
  <c r="L133" i="13"/>
  <c r="M133" i="13"/>
  <c r="N133" i="13"/>
  <c r="O133" i="13"/>
  <c r="P133" i="13"/>
  <c r="Q133" i="13"/>
  <c r="R133" i="13"/>
  <c r="S133" i="13"/>
  <c r="T133" i="13"/>
  <c r="U133" i="13"/>
  <c r="V133" i="13"/>
  <c r="W133" i="13"/>
  <c r="X133" i="13"/>
  <c r="Y133" i="13"/>
  <c r="Z133" i="13"/>
  <c r="C134" i="13"/>
  <c r="D134" i="13"/>
  <c r="E134" i="13"/>
  <c r="F134" i="13"/>
  <c r="G134" i="13"/>
  <c r="H134" i="13"/>
  <c r="I134" i="13"/>
  <c r="J134" i="13"/>
  <c r="K134" i="13"/>
  <c r="L134" i="13"/>
  <c r="M134" i="13"/>
  <c r="N134" i="13"/>
  <c r="O134" i="13"/>
  <c r="P134" i="13"/>
  <c r="Q134" i="13"/>
  <c r="R134" i="13"/>
  <c r="S134" i="13"/>
  <c r="T134" i="13"/>
  <c r="U134" i="13"/>
  <c r="V134" i="13"/>
  <c r="W134" i="13"/>
  <c r="X134" i="13"/>
  <c r="Y134" i="13"/>
  <c r="Z134" i="13"/>
  <c r="C135" i="13"/>
  <c r="D135" i="13"/>
  <c r="E135" i="13"/>
  <c r="F135" i="13"/>
  <c r="G135" i="13"/>
  <c r="H135" i="13"/>
  <c r="I135" i="13"/>
  <c r="J135" i="13"/>
  <c r="K135" i="13"/>
  <c r="L135" i="13"/>
  <c r="M135" i="13"/>
  <c r="N135" i="13"/>
  <c r="O135" i="13"/>
  <c r="P135" i="13"/>
  <c r="Q135" i="13"/>
  <c r="R135" i="13"/>
  <c r="S135" i="13"/>
  <c r="T135" i="13"/>
  <c r="U135" i="13"/>
  <c r="V135" i="13"/>
  <c r="W135" i="13"/>
  <c r="X135" i="13"/>
  <c r="Y135" i="13"/>
  <c r="Z135" i="13"/>
  <c r="C136" i="13"/>
  <c r="D136" i="13"/>
  <c r="E136" i="13"/>
  <c r="F136" i="13"/>
  <c r="G136" i="13"/>
  <c r="H136" i="13"/>
  <c r="I136" i="13"/>
  <c r="J136" i="13"/>
  <c r="K136" i="13"/>
  <c r="L136" i="13"/>
  <c r="M136" i="13"/>
  <c r="N136" i="13"/>
  <c r="O136" i="13"/>
  <c r="P136" i="13"/>
  <c r="Q136" i="13"/>
  <c r="R136" i="13"/>
  <c r="S136" i="13"/>
  <c r="T136" i="13"/>
  <c r="U136" i="13"/>
  <c r="V136" i="13"/>
  <c r="W136" i="13"/>
  <c r="X136" i="13"/>
  <c r="Y136" i="13"/>
  <c r="Z136" i="13"/>
  <c r="C137" i="13"/>
  <c r="D137" i="13"/>
  <c r="E137" i="13"/>
  <c r="F137" i="13"/>
  <c r="G137" i="13"/>
  <c r="H137" i="13"/>
  <c r="I137" i="13"/>
  <c r="J137" i="13"/>
  <c r="K137" i="13"/>
  <c r="L137" i="13"/>
  <c r="M137" i="13"/>
  <c r="N137" i="13"/>
  <c r="O137" i="13"/>
  <c r="P137" i="13"/>
  <c r="Q137" i="13"/>
  <c r="R137" i="13"/>
  <c r="S137" i="13"/>
  <c r="T137" i="13"/>
  <c r="U137" i="13"/>
  <c r="V137" i="13"/>
  <c r="W137" i="13"/>
  <c r="X137" i="13"/>
  <c r="Y137" i="13"/>
  <c r="Z137" i="13"/>
  <c r="C138" i="13"/>
  <c r="D138" i="13"/>
  <c r="E138" i="13"/>
  <c r="F138" i="13"/>
  <c r="G138" i="13"/>
  <c r="H138" i="13"/>
  <c r="I138" i="13"/>
  <c r="J138" i="13"/>
  <c r="K138" i="13"/>
  <c r="L138" i="13"/>
  <c r="M138" i="13"/>
  <c r="N138" i="13"/>
  <c r="O138" i="13"/>
  <c r="P138" i="13"/>
  <c r="Q138" i="13"/>
  <c r="R138" i="13"/>
  <c r="S138" i="13"/>
  <c r="T138" i="13"/>
  <c r="U138" i="13"/>
  <c r="V138" i="13"/>
  <c r="W138" i="13"/>
  <c r="X138" i="13"/>
  <c r="Y138" i="13"/>
  <c r="Z138" i="13"/>
  <c r="C139" i="13"/>
  <c r="D139" i="13"/>
  <c r="E139" i="13"/>
  <c r="F139" i="13"/>
  <c r="G139" i="13"/>
  <c r="H139" i="13"/>
  <c r="I139" i="13"/>
  <c r="J139" i="13"/>
  <c r="K139" i="13"/>
  <c r="L139" i="13"/>
  <c r="M139" i="13"/>
  <c r="N139" i="13"/>
  <c r="O139" i="13"/>
  <c r="P139" i="13"/>
  <c r="Q139" i="13"/>
  <c r="R139" i="13"/>
  <c r="S139" i="13"/>
  <c r="T139" i="13"/>
  <c r="U139" i="13"/>
  <c r="V139" i="13"/>
  <c r="W139" i="13"/>
  <c r="M34" i="15" s="1"/>
  <c r="X139" i="13"/>
  <c r="Y139" i="13"/>
  <c r="Z139" i="13"/>
  <c r="C140" i="13"/>
  <c r="D140" i="13"/>
  <c r="E140" i="13"/>
  <c r="F140" i="13"/>
  <c r="G140" i="13"/>
  <c r="H140" i="13"/>
  <c r="I140" i="13"/>
  <c r="J140" i="13"/>
  <c r="K140" i="13"/>
  <c r="L140" i="13"/>
  <c r="M140" i="13"/>
  <c r="N140" i="13"/>
  <c r="O140" i="13"/>
  <c r="P140" i="13"/>
  <c r="Q140" i="13"/>
  <c r="R140" i="13"/>
  <c r="S140" i="13"/>
  <c r="T140" i="13"/>
  <c r="U140" i="13"/>
  <c r="V140" i="13"/>
  <c r="W140" i="13"/>
  <c r="X140" i="13"/>
  <c r="Y140" i="13"/>
  <c r="Z140" i="13"/>
  <c r="C141" i="13"/>
  <c r="D141" i="13"/>
  <c r="E141" i="13"/>
  <c r="F141" i="13"/>
  <c r="G141" i="13"/>
  <c r="H141" i="13"/>
  <c r="I141" i="13"/>
  <c r="J141" i="13"/>
  <c r="K141" i="13"/>
  <c r="L141" i="13"/>
  <c r="M141" i="13"/>
  <c r="N141" i="13"/>
  <c r="O141" i="13"/>
  <c r="P141" i="13"/>
  <c r="Q141" i="13"/>
  <c r="R141" i="13"/>
  <c r="S141" i="13"/>
  <c r="T141" i="13"/>
  <c r="U141" i="13"/>
  <c r="V141" i="13"/>
  <c r="W141" i="13"/>
  <c r="X141" i="13"/>
  <c r="Y141" i="13"/>
  <c r="Z141" i="13"/>
  <c r="C142" i="13"/>
  <c r="D142" i="13"/>
  <c r="E142" i="13"/>
  <c r="F142" i="13"/>
  <c r="G142" i="13"/>
  <c r="H142" i="13"/>
  <c r="I142" i="13"/>
  <c r="J142" i="13"/>
  <c r="K142" i="13"/>
  <c r="L142" i="13"/>
  <c r="M142" i="13"/>
  <c r="N142" i="13"/>
  <c r="O142" i="13"/>
  <c r="P142" i="13"/>
  <c r="Q142" i="13"/>
  <c r="R142" i="13"/>
  <c r="S142" i="13"/>
  <c r="T142" i="13"/>
  <c r="U142" i="13"/>
  <c r="V142" i="13"/>
  <c r="W142" i="13"/>
  <c r="X142" i="13"/>
  <c r="Y142" i="13"/>
  <c r="Z142" i="13"/>
  <c r="B142" i="13"/>
  <c r="B141" i="13"/>
  <c r="B140" i="13"/>
  <c r="B139" i="13"/>
  <c r="B136" i="13"/>
  <c r="B137" i="13"/>
  <c r="B138" i="13"/>
  <c r="B131" i="13"/>
  <c r="B132" i="13"/>
  <c r="B133" i="13"/>
  <c r="B134" i="13"/>
  <c r="B135" i="13"/>
  <c r="B127" i="13"/>
  <c r="B128" i="13"/>
  <c r="B129" i="13"/>
  <c r="B130" i="13"/>
  <c r="B120" i="13"/>
  <c r="B121" i="13"/>
  <c r="B122" i="13"/>
  <c r="B123" i="13"/>
  <c r="B124" i="13"/>
  <c r="B125" i="13"/>
  <c r="B126" i="13"/>
  <c r="B112" i="13"/>
  <c r="B113" i="13"/>
  <c r="B114" i="13"/>
  <c r="B115" i="13"/>
  <c r="B116" i="13"/>
  <c r="B117" i="13"/>
  <c r="B118" i="13"/>
  <c r="B119" i="13"/>
  <c r="B111" i="13"/>
  <c r="C91" i="13"/>
  <c r="D91" i="13"/>
  <c r="E91" i="13"/>
  <c r="F91" i="13"/>
  <c r="G91" i="13"/>
  <c r="H91" i="13"/>
  <c r="I91" i="13"/>
  <c r="J91" i="13"/>
  <c r="K91" i="13"/>
  <c r="L91" i="13"/>
  <c r="M91" i="13"/>
  <c r="N91" i="13"/>
  <c r="O91" i="13"/>
  <c r="P91" i="13"/>
  <c r="Q91" i="13"/>
  <c r="R91" i="13"/>
  <c r="S91" i="13"/>
  <c r="T91" i="13"/>
  <c r="U91" i="13"/>
  <c r="V91" i="13"/>
  <c r="W91" i="13"/>
  <c r="C92" i="13"/>
  <c r="D92" i="13"/>
  <c r="E92" i="13"/>
  <c r="F92" i="13"/>
  <c r="G92" i="13"/>
  <c r="H92" i="13"/>
  <c r="I92" i="13"/>
  <c r="J92" i="13"/>
  <c r="K92" i="13"/>
  <c r="L92" i="13"/>
  <c r="M92" i="13"/>
  <c r="N92" i="13"/>
  <c r="O92" i="13"/>
  <c r="P92" i="13"/>
  <c r="Q92" i="13"/>
  <c r="R92" i="13"/>
  <c r="S92" i="13"/>
  <c r="T92" i="13"/>
  <c r="U92" i="13"/>
  <c r="V92" i="13"/>
  <c r="W92" i="13"/>
  <c r="N35" i="15" s="1"/>
  <c r="C93" i="13"/>
  <c r="D93" i="13"/>
  <c r="E93" i="13"/>
  <c r="F93" i="13"/>
  <c r="G93" i="13"/>
  <c r="H93" i="13"/>
  <c r="I93" i="13"/>
  <c r="J93" i="13"/>
  <c r="K93" i="13"/>
  <c r="L93" i="13"/>
  <c r="M93" i="13"/>
  <c r="N93" i="13"/>
  <c r="O93" i="13"/>
  <c r="P93" i="13"/>
  <c r="Q93" i="13"/>
  <c r="R93" i="13"/>
  <c r="S93" i="13"/>
  <c r="T93" i="13"/>
  <c r="U93" i="13"/>
  <c r="V93" i="13"/>
  <c r="C63" i="13"/>
  <c r="D63" i="13"/>
  <c r="E63" i="13"/>
  <c r="F63" i="13"/>
  <c r="G63" i="13"/>
  <c r="H63" i="13"/>
  <c r="I63" i="13"/>
  <c r="J63" i="13"/>
  <c r="K63" i="13"/>
  <c r="L63" i="13"/>
  <c r="M63" i="13"/>
  <c r="N63" i="13"/>
  <c r="O63" i="13"/>
  <c r="P63" i="13"/>
  <c r="Q63" i="13"/>
  <c r="R63" i="13"/>
  <c r="S63" i="13"/>
  <c r="T63" i="13"/>
  <c r="U63" i="13"/>
  <c r="V63" i="13"/>
  <c r="W63" i="13"/>
  <c r="C64" i="13"/>
  <c r="D64" i="13"/>
  <c r="E64" i="13"/>
  <c r="F64" i="13"/>
  <c r="G64" i="13"/>
  <c r="H64" i="13"/>
  <c r="I64" i="13"/>
  <c r="J64" i="13"/>
  <c r="K64" i="13"/>
  <c r="L64" i="13"/>
  <c r="M64" i="13"/>
  <c r="N64" i="13"/>
  <c r="O64" i="13"/>
  <c r="P64" i="13"/>
  <c r="Q64" i="13"/>
  <c r="R64" i="13"/>
  <c r="S64" i="13"/>
  <c r="T64" i="13"/>
  <c r="U64" i="13"/>
  <c r="V64" i="13"/>
  <c r="W64" i="13"/>
  <c r="AB64" i="13" s="1"/>
  <c r="C65" i="13"/>
  <c r="D65" i="13"/>
  <c r="E65" i="13"/>
  <c r="F65" i="13"/>
  <c r="G65" i="13"/>
  <c r="H65" i="13"/>
  <c r="I65" i="13"/>
  <c r="J65" i="13"/>
  <c r="K65" i="13"/>
  <c r="L65" i="13"/>
  <c r="M65" i="13"/>
  <c r="N65" i="13"/>
  <c r="O65" i="13"/>
  <c r="P65" i="13"/>
  <c r="Q65" i="13"/>
  <c r="R65" i="13"/>
  <c r="S65" i="13"/>
  <c r="T65" i="13"/>
  <c r="U65" i="13"/>
  <c r="V65" i="13"/>
  <c r="W65" i="13"/>
  <c r="N9" i="15" s="1"/>
  <c r="C66" i="13"/>
  <c r="D66" i="13"/>
  <c r="E66" i="13"/>
  <c r="F66" i="13"/>
  <c r="G66" i="13"/>
  <c r="H66" i="13"/>
  <c r="I66" i="13"/>
  <c r="J66" i="13"/>
  <c r="K66" i="13"/>
  <c r="L66" i="13"/>
  <c r="M66" i="13"/>
  <c r="N66" i="13"/>
  <c r="O66" i="13"/>
  <c r="P66" i="13"/>
  <c r="Q66" i="13"/>
  <c r="R66" i="13"/>
  <c r="S66" i="13"/>
  <c r="T66" i="13"/>
  <c r="U66" i="13"/>
  <c r="V66" i="13"/>
  <c r="W66" i="13"/>
  <c r="C67" i="13"/>
  <c r="D67" i="13"/>
  <c r="E67" i="13"/>
  <c r="F67" i="13"/>
  <c r="G67" i="13"/>
  <c r="H67" i="13"/>
  <c r="I67" i="13"/>
  <c r="J67" i="13"/>
  <c r="K67" i="13"/>
  <c r="L67" i="13"/>
  <c r="M67" i="13"/>
  <c r="N67" i="13"/>
  <c r="O67" i="13"/>
  <c r="P67" i="13"/>
  <c r="Q67" i="13"/>
  <c r="R67" i="13"/>
  <c r="S67" i="13"/>
  <c r="T67" i="13"/>
  <c r="U67" i="13"/>
  <c r="V67" i="13"/>
  <c r="W67" i="13"/>
  <c r="N11" i="15" s="1"/>
  <c r="C68" i="13"/>
  <c r="D68" i="13"/>
  <c r="E68" i="13"/>
  <c r="F68" i="13"/>
  <c r="G68" i="13"/>
  <c r="H68" i="13"/>
  <c r="I68" i="13"/>
  <c r="J68" i="13"/>
  <c r="K68" i="13"/>
  <c r="L68" i="13"/>
  <c r="M68" i="13"/>
  <c r="N68" i="13"/>
  <c r="O68" i="13"/>
  <c r="P68" i="13"/>
  <c r="Q68" i="13"/>
  <c r="R68" i="13"/>
  <c r="S68" i="13"/>
  <c r="T68" i="13"/>
  <c r="U68" i="13"/>
  <c r="V68" i="13"/>
  <c r="W68" i="13"/>
  <c r="AB68" i="13" s="1"/>
  <c r="C69" i="13"/>
  <c r="D69" i="13"/>
  <c r="E69" i="13"/>
  <c r="F69" i="13"/>
  <c r="G69" i="13"/>
  <c r="H69" i="13"/>
  <c r="I69" i="13"/>
  <c r="J69" i="13"/>
  <c r="K69" i="13"/>
  <c r="L69" i="13"/>
  <c r="M69" i="13"/>
  <c r="N69" i="13"/>
  <c r="O69" i="13"/>
  <c r="P69" i="13"/>
  <c r="Q69" i="13"/>
  <c r="R69" i="13"/>
  <c r="S69" i="13"/>
  <c r="T69" i="13"/>
  <c r="U69" i="13"/>
  <c r="V69" i="13"/>
  <c r="W69" i="13"/>
  <c r="N13" i="15" s="1"/>
  <c r="C70" i="13"/>
  <c r="D70" i="13"/>
  <c r="E70" i="13"/>
  <c r="F70" i="13"/>
  <c r="G70" i="13"/>
  <c r="H70" i="13"/>
  <c r="I70" i="13"/>
  <c r="J70" i="13"/>
  <c r="K70" i="13"/>
  <c r="L70" i="13"/>
  <c r="M70" i="13"/>
  <c r="N70" i="13"/>
  <c r="O70" i="13"/>
  <c r="P70" i="13"/>
  <c r="Q70" i="13"/>
  <c r="R70" i="13"/>
  <c r="S70" i="13"/>
  <c r="T70" i="13"/>
  <c r="U70" i="13"/>
  <c r="V70" i="13"/>
  <c r="W70" i="13"/>
  <c r="C71" i="13"/>
  <c r="D71" i="13"/>
  <c r="E71" i="13"/>
  <c r="F71" i="13"/>
  <c r="G71" i="13"/>
  <c r="H71" i="13"/>
  <c r="I71" i="13"/>
  <c r="J71" i="13"/>
  <c r="K71" i="13"/>
  <c r="L71" i="13"/>
  <c r="M71" i="13"/>
  <c r="N71" i="13"/>
  <c r="O71" i="13"/>
  <c r="P71" i="13"/>
  <c r="Q71" i="13"/>
  <c r="R71" i="13"/>
  <c r="S71" i="13"/>
  <c r="T71" i="13"/>
  <c r="U71" i="13"/>
  <c r="V71" i="13"/>
  <c r="W71" i="13"/>
  <c r="N15" i="15" s="1"/>
  <c r="C72" i="13"/>
  <c r="D72" i="13"/>
  <c r="E72" i="13"/>
  <c r="F72" i="13"/>
  <c r="G72" i="13"/>
  <c r="H72" i="13"/>
  <c r="I72" i="13"/>
  <c r="J72" i="13"/>
  <c r="K72" i="13"/>
  <c r="L72" i="13"/>
  <c r="M72" i="13"/>
  <c r="N72" i="13"/>
  <c r="O72" i="13"/>
  <c r="P72" i="13"/>
  <c r="Q72" i="13"/>
  <c r="R72" i="13"/>
  <c r="S72" i="13"/>
  <c r="T72" i="13"/>
  <c r="U72" i="13"/>
  <c r="V72" i="13"/>
  <c r="W72" i="13"/>
  <c r="N16" i="15" s="1"/>
  <c r="C73" i="13"/>
  <c r="D73" i="13"/>
  <c r="E73" i="13"/>
  <c r="F73" i="13"/>
  <c r="G73" i="13"/>
  <c r="H73" i="13"/>
  <c r="I73" i="13"/>
  <c r="J73" i="13"/>
  <c r="K73" i="13"/>
  <c r="L73" i="13"/>
  <c r="M73" i="13"/>
  <c r="N73" i="13"/>
  <c r="O73" i="13"/>
  <c r="P73" i="13"/>
  <c r="Q73" i="13"/>
  <c r="R73" i="13"/>
  <c r="S73" i="13"/>
  <c r="T73" i="13"/>
  <c r="U73" i="13"/>
  <c r="V73" i="13"/>
  <c r="W73" i="13"/>
  <c r="C74" i="13"/>
  <c r="D74" i="13"/>
  <c r="E74" i="13"/>
  <c r="F74" i="13"/>
  <c r="G74" i="13"/>
  <c r="H74" i="13"/>
  <c r="I74" i="13"/>
  <c r="J74" i="13"/>
  <c r="K74" i="13"/>
  <c r="L74" i="13"/>
  <c r="M74" i="13"/>
  <c r="N74" i="13"/>
  <c r="O74" i="13"/>
  <c r="P74" i="13"/>
  <c r="Q74" i="13"/>
  <c r="R74" i="13"/>
  <c r="S74" i="13"/>
  <c r="T74" i="13"/>
  <c r="U74" i="13"/>
  <c r="V74" i="13"/>
  <c r="W74" i="13"/>
  <c r="M18" i="15" s="1"/>
  <c r="C75" i="13"/>
  <c r="D75" i="13"/>
  <c r="E75" i="13"/>
  <c r="F75" i="13"/>
  <c r="G75" i="13"/>
  <c r="H75" i="13"/>
  <c r="I75" i="13"/>
  <c r="J75" i="13"/>
  <c r="K75" i="13"/>
  <c r="L75" i="13"/>
  <c r="M75" i="13"/>
  <c r="N75" i="13"/>
  <c r="O75" i="13"/>
  <c r="P75" i="13"/>
  <c r="Q75" i="13"/>
  <c r="R75" i="13"/>
  <c r="S75" i="13"/>
  <c r="T75" i="13"/>
  <c r="U75" i="13"/>
  <c r="V75" i="13"/>
  <c r="W75" i="13"/>
  <c r="N19" i="15" s="1"/>
  <c r="C76" i="13"/>
  <c r="D76" i="13"/>
  <c r="E76" i="13"/>
  <c r="F76" i="13"/>
  <c r="G76" i="13"/>
  <c r="H76" i="13"/>
  <c r="I76" i="13"/>
  <c r="J76" i="13"/>
  <c r="K76" i="13"/>
  <c r="L76" i="13"/>
  <c r="M76" i="13"/>
  <c r="N76" i="13"/>
  <c r="O76" i="13"/>
  <c r="P76" i="13"/>
  <c r="Q76" i="13"/>
  <c r="R76" i="13"/>
  <c r="S76" i="13"/>
  <c r="T76" i="13"/>
  <c r="U76" i="13"/>
  <c r="V76" i="13"/>
  <c r="W76" i="13"/>
  <c r="C77" i="13"/>
  <c r="D77" i="13"/>
  <c r="E77" i="13"/>
  <c r="F77" i="13"/>
  <c r="G77" i="13"/>
  <c r="H77" i="13"/>
  <c r="I77" i="13"/>
  <c r="J77" i="13"/>
  <c r="K77" i="13"/>
  <c r="L77" i="13"/>
  <c r="M77" i="13"/>
  <c r="N77" i="13"/>
  <c r="O77" i="13"/>
  <c r="P77" i="13"/>
  <c r="Q77" i="13"/>
  <c r="R77" i="13"/>
  <c r="S77" i="13"/>
  <c r="T77" i="13"/>
  <c r="U77" i="13"/>
  <c r="V77" i="13"/>
  <c r="W77" i="13"/>
  <c r="C78" i="13"/>
  <c r="D78" i="13"/>
  <c r="E78" i="13"/>
  <c r="F78" i="13"/>
  <c r="G78" i="13"/>
  <c r="H78" i="13"/>
  <c r="I78" i="13"/>
  <c r="J78" i="13"/>
  <c r="K78" i="13"/>
  <c r="L78" i="13"/>
  <c r="M78" i="13"/>
  <c r="N78" i="13"/>
  <c r="O78" i="13"/>
  <c r="P78" i="13"/>
  <c r="Q78" i="13"/>
  <c r="R78" i="13"/>
  <c r="S78" i="13"/>
  <c r="T78" i="13"/>
  <c r="U78" i="13"/>
  <c r="V78" i="13"/>
  <c r="W78" i="13"/>
  <c r="C79" i="13"/>
  <c r="D79" i="13"/>
  <c r="E79" i="13"/>
  <c r="F79" i="13"/>
  <c r="G79" i="13"/>
  <c r="H79" i="13"/>
  <c r="I79" i="13"/>
  <c r="J79" i="13"/>
  <c r="K79" i="13"/>
  <c r="L79" i="13"/>
  <c r="M79" i="13"/>
  <c r="N79" i="13"/>
  <c r="O79" i="13"/>
  <c r="P79" i="13"/>
  <c r="Q79" i="13"/>
  <c r="R79" i="13"/>
  <c r="S79" i="13"/>
  <c r="T79" i="13"/>
  <c r="U79" i="13"/>
  <c r="V79" i="13"/>
  <c r="W79" i="13"/>
  <c r="C80" i="13"/>
  <c r="D80" i="13"/>
  <c r="E80" i="13"/>
  <c r="F80" i="13"/>
  <c r="G80" i="13"/>
  <c r="H80" i="13"/>
  <c r="I80" i="13"/>
  <c r="J80" i="13"/>
  <c r="K80" i="13"/>
  <c r="L80" i="13"/>
  <c r="M80" i="13"/>
  <c r="N80" i="13"/>
  <c r="O80" i="13"/>
  <c r="P80" i="13"/>
  <c r="Q80" i="13"/>
  <c r="R80" i="13"/>
  <c r="S80" i="13"/>
  <c r="T80" i="13"/>
  <c r="U80" i="13"/>
  <c r="V80" i="13"/>
  <c r="W80" i="13"/>
  <c r="N24" i="15" s="1"/>
  <c r="C81" i="13"/>
  <c r="D81" i="13"/>
  <c r="E81" i="13"/>
  <c r="F81" i="13"/>
  <c r="G81" i="13"/>
  <c r="H81" i="13"/>
  <c r="I81" i="13"/>
  <c r="J81" i="13"/>
  <c r="K81" i="13"/>
  <c r="L81" i="13"/>
  <c r="M81" i="13"/>
  <c r="N81" i="13"/>
  <c r="O81" i="13"/>
  <c r="P81" i="13"/>
  <c r="Q81" i="13"/>
  <c r="R81" i="13"/>
  <c r="S81" i="13"/>
  <c r="T81" i="13"/>
  <c r="U81" i="13"/>
  <c r="V81" i="13"/>
  <c r="W81" i="13"/>
  <c r="C82" i="13"/>
  <c r="D82" i="13"/>
  <c r="E82" i="13"/>
  <c r="F82" i="13"/>
  <c r="G82" i="13"/>
  <c r="H82" i="13"/>
  <c r="I82" i="13"/>
  <c r="J82" i="13"/>
  <c r="K82" i="13"/>
  <c r="L82" i="13"/>
  <c r="M82" i="13"/>
  <c r="N82" i="13"/>
  <c r="O82" i="13"/>
  <c r="P82" i="13"/>
  <c r="Q82" i="13"/>
  <c r="R82" i="13"/>
  <c r="S82" i="13"/>
  <c r="T82" i="13"/>
  <c r="U82" i="13"/>
  <c r="V82" i="13"/>
  <c r="W82" i="13"/>
  <c r="C83" i="13"/>
  <c r="D83" i="13"/>
  <c r="E83" i="13"/>
  <c r="F83" i="13"/>
  <c r="G83" i="13"/>
  <c r="H83" i="13"/>
  <c r="I83" i="13"/>
  <c r="J83" i="13"/>
  <c r="K83" i="13"/>
  <c r="L83" i="13"/>
  <c r="M83" i="13"/>
  <c r="N83" i="13"/>
  <c r="O83" i="13"/>
  <c r="P83" i="13"/>
  <c r="Q83" i="13"/>
  <c r="R83" i="13"/>
  <c r="S83" i="13"/>
  <c r="T83" i="13"/>
  <c r="U83" i="13"/>
  <c r="V83" i="13"/>
  <c r="AB83" i="13" s="1"/>
  <c r="W83" i="13"/>
  <c r="C84" i="13"/>
  <c r="D84" i="13"/>
  <c r="E84" i="13"/>
  <c r="F84" i="13"/>
  <c r="G84" i="13"/>
  <c r="H84" i="13"/>
  <c r="I84" i="13"/>
  <c r="J84" i="13"/>
  <c r="K84" i="13"/>
  <c r="L84" i="13"/>
  <c r="M84" i="13"/>
  <c r="N84" i="13"/>
  <c r="O84" i="13"/>
  <c r="P84" i="13"/>
  <c r="Q84" i="13"/>
  <c r="R84" i="13"/>
  <c r="S84" i="13"/>
  <c r="T84" i="13"/>
  <c r="U84" i="13"/>
  <c r="V84" i="13"/>
  <c r="W84" i="13"/>
  <c r="AB84" i="13" s="1"/>
  <c r="C85" i="13"/>
  <c r="D85" i="13"/>
  <c r="E85" i="13"/>
  <c r="F85" i="13"/>
  <c r="G85" i="13"/>
  <c r="H85" i="13"/>
  <c r="I85" i="13"/>
  <c r="J85" i="13"/>
  <c r="K85" i="13"/>
  <c r="L85" i="13"/>
  <c r="M85" i="13"/>
  <c r="N85" i="13"/>
  <c r="O85" i="13"/>
  <c r="P85" i="13"/>
  <c r="Q85" i="13"/>
  <c r="R85" i="13"/>
  <c r="S85" i="13"/>
  <c r="T85" i="13"/>
  <c r="U85" i="13"/>
  <c r="V85" i="13"/>
  <c r="W85" i="13"/>
  <c r="C86" i="13"/>
  <c r="D86" i="13"/>
  <c r="E86" i="13"/>
  <c r="F86" i="13"/>
  <c r="G86" i="13"/>
  <c r="H86" i="13"/>
  <c r="I86" i="13"/>
  <c r="J86" i="13"/>
  <c r="K86" i="13"/>
  <c r="L86" i="13"/>
  <c r="M86" i="13"/>
  <c r="N86" i="13"/>
  <c r="O86" i="13"/>
  <c r="P86" i="13"/>
  <c r="Q86" i="13"/>
  <c r="R86" i="13"/>
  <c r="S86" i="13"/>
  <c r="T86" i="13"/>
  <c r="U86" i="13"/>
  <c r="V86" i="13"/>
  <c r="W86" i="13"/>
  <c r="C87" i="13"/>
  <c r="D87" i="13"/>
  <c r="E87" i="13"/>
  <c r="F87" i="13"/>
  <c r="G87" i="13"/>
  <c r="H87" i="13"/>
  <c r="I87" i="13"/>
  <c r="J87" i="13"/>
  <c r="K87" i="13"/>
  <c r="L87" i="13"/>
  <c r="M87" i="13"/>
  <c r="N87" i="13"/>
  <c r="O87" i="13"/>
  <c r="P87" i="13"/>
  <c r="Q87" i="13"/>
  <c r="R87" i="13"/>
  <c r="S87" i="13"/>
  <c r="T87" i="13"/>
  <c r="U87" i="13"/>
  <c r="V87" i="13"/>
  <c r="W87" i="13"/>
  <c r="C88" i="13"/>
  <c r="D88" i="13"/>
  <c r="E88" i="13"/>
  <c r="F88" i="13"/>
  <c r="G88" i="13"/>
  <c r="H88" i="13"/>
  <c r="I88" i="13"/>
  <c r="J88" i="13"/>
  <c r="K88" i="13"/>
  <c r="L88" i="13"/>
  <c r="M88" i="13"/>
  <c r="N88" i="13"/>
  <c r="O88" i="13"/>
  <c r="P88" i="13"/>
  <c r="Q88" i="13"/>
  <c r="R88" i="13"/>
  <c r="S88" i="13"/>
  <c r="T88" i="13"/>
  <c r="U88" i="13"/>
  <c r="V88" i="13"/>
  <c r="W88" i="13"/>
  <c r="N32" i="15" s="1"/>
  <c r="C89" i="13"/>
  <c r="D89" i="13"/>
  <c r="E89" i="13"/>
  <c r="F89" i="13"/>
  <c r="G89" i="13"/>
  <c r="H89" i="13"/>
  <c r="I89" i="13"/>
  <c r="J89" i="13"/>
  <c r="K89" i="13"/>
  <c r="L89" i="13"/>
  <c r="M89" i="13"/>
  <c r="N89" i="13"/>
  <c r="O89" i="13"/>
  <c r="P89" i="13"/>
  <c r="Q89" i="13"/>
  <c r="R89" i="13"/>
  <c r="S89" i="13"/>
  <c r="T89" i="13"/>
  <c r="U89" i="13"/>
  <c r="V89" i="13"/>
  <c r="W89" i="13"/>
  <c r="B93" i="13"/>
  <c r="B92" i="13"/>
  <c r="B91" i="13"/>
  <c r="B98" i="13" s="1"/>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W93" i="13" l="1"/>
  <c r="G143" i="13"/>
  <c r="N6" i="15"/>
  <c r="AB98" i="13"/>
  <c r="AC98" i="13"/>
  <c r="Y95" i="13"/>
  <c r="Y96" i="13" s="1"/>
  <c r="M33" i="15"/>
  <c r="N25" i="15"/>
  <c r="N21" i="15"/>
  <c r="AB74" i="13"/>
  <c r="M17" i="15"/>
  <c r="N8" i="15"/>
  <c r="N18" i="15"/>
  <c r="M38" i="15"/>
  <c r="M36" i="15"/>
  <c r="M20" i="15"/>
  <c r="N31" i="15"/>
  <c r="N27" i="15"/>
  <c r="AB79" i="13"/>
  <c r="M19" i="15"/>
  <c r="AB80" i="13"/>
  <c r="M40" i="15"/>
  <c r="M37" i="15"/>
  <c r="B191" i="13"/>
  <c r="S191" i="13"/>
  <c r="M35" i="15"/>
  <c r="N20" i="15"/>
  <c r="M24" i="15"/>
  <c r="N30" i="15"/>
  <c r="AB82" i="13"/>
  <c r="N22" i="15"/>
  <c r="N14" i="15"/>
  <c r="AB66" i="13"/>
  <c r="AB67" i="13"/>
  <c r="AB77" i="13"/>
  <c r="T191" i="13"/>
  <c r="M8" i="15"/>
  <c r="N17" i="15"/>
  <c r="N36" i="15"/>
  <c r="AB73" i="13"/>
  <c r="Z143" i="13"/>
  <c r="C191" i="13"/>
  <c r="M21" i="15"/>
  <c r="N33" i="15"/>
  <c r="D191" i="13"/>
  <c r="AB76" i="13"/>
  <c r="AB75" i="13"/>
  <c r="AB89" i="13"/>
  <c r="M42" i="15"/>
  <c r="M6" i="15"/>
  <c r="M39" i="15"/>
  <c r="H191" i="13"/>
  <c r="AB78" i="13"/>
  <c r="M22" i="15"/>
  <c r="AB65" i="13"/>
  <c r="AB81" i="13"/>
  <c r="M9" i="15"/>
  <c r="M25" i="15"/>
  <c r="M41" i="15"/>
  <c r="K191" i="13"/>
  <c r="AB63" i="13"/>
  <c r="M23" i="15"/>
  <c r="R191" i="13"/>
  <c r="M10" i="15"/>
  <c r="M26" i="15"/>
  <c r="N10" i="15"/>
  <c r="N26" i="15"/>
  <c r="N7" i="15"/>
  <c r="Q191" i="13"/>
  <c r="M11" i="15"/>
  <c r="M27" i="15"/>
  <c r="E191" i="13"/>
  <c r="I191" i="13"/>
  <c r="F191" i="13"/>
  <c r="P191" i="13"/>
  <c r="M12" i="15"/>
  <c r="M28" i="15"/>
  <c r="N12" i="15"/>
  <c r="N28" i="15"/>
  <c r="J191" i="13"/>
  <c r="X191" i="13"/>
  <c r="W191" i="13"/>
  <c r="N23" i="15"/>
  <c r="AB69" i="13"/>
  <c r="AB85" i="13"/>
  <c r="O191" i="13"/>
  <c r="M13" i="15"/>
  <c r="M29" i="15"/>
  <c r="N29" i="15"/>
  <c r="V191" i="13"/>
  <c r="AB70" i="13"/>
  <c r="AB86" i="13"/>
  <c r="N191" i="13"/>
  <c r="M30" i="15"/>
  <c r="U191" i="13"/>
  <c r="M7" i="15"/>
  <c r="AB71" i="13"/>
  <c r="AB87" i="13"/>
  <c r="M191" i="13"/>
  <c r="M15" i="15"/>
  <c r="M31" i="15"/>
  <c r="G191" i="13"/>
  <c r="AB72" i="13"/>
  <c r="AB88" i="13"/>
  <c r="L191" i="13"/>
  <c r="M16" i="15"/>
  <c r="M32" i="15"/>
  <c r="E11" i="14"/>
  <c r="F11" i="14"/>
  <c r="G11" i="14"/>
  <c r="H11" i="14"/>
  <c r="I11" i="14"/>
  <c r="J11" i="14"/>
  <c r="K11" i="14"/>
  <c r="L11" i="14"/>
  <c r="M11" i="14"/>
  <c r="N11" i="14"/>
  <c r="O11" i="14"/>
  <c r="P11" i="14"/>
  <c r="Q11" i="14"/>
  <c r="R11" i="14"/>
  <c r="S11" i="14"/>
  <c r="T11" i="14"/>
  <c r="U11" i="14"/>
  <c r="V11" i="14"/>
  <c r="W11" i="14"/>
  <c r="X11" i="14"/>
  <c r="Y11" i="14"/>
  <c r="E12" i="14"/>
  <c r="F12" i="14"/>
  <c r="G12" i="14"/>
  <c r="H12" i="14"/>
  <c r="I12" i="14"/>
  <c r="J12" i="14"/>
  <c r="K12" i="14"/>
  <c r="L12" i="14"/>
  <c r="M12" i="14"/>
  <c r="N12" i="14"/>
  <c r="O12" i="14"/>
  <c r="P12" i="14"/>
  <c r="Q12" i="14"/>
  <c r="R12" i="14"/>
  <c r="S12" i="14"/>
  <c r="T12" i="14"/>
  <c r="U12" i="14"/>
  <c r="V12" i="14"/>
  <c r="W12" i="14"/>
  <c r="X12" i="14"/>
  <c r="Y12" i="14"/>
  <c r="E13" i="14"/>
  <c r="F13" i="14"/>
  <c r="G13" i="14"/>
  <c r="H13" i="14"/>
  <c r="I13" i="14"/>
  <c r="J13" i="14"/>
  <c r="K13" i="14"/>
  <c r="L13" i="14"/>
  <c r="M13" i="14"/>
  <c r="N13" i="14"/>
  <c r="O13" i="14"/>
  <c r="P13" i="14"/>
  <c r="Q13" i="14"/>
  <c r="R13" i="14"/>
  <c r="S13" i="14"/>
  <c r="T13" i="14"/>
  <c r="U13" i="14"/>
  <c r="V13" i="14"/>
  <c r="W13" i="14"/>
  <c r="X13" i="14"/>
  <c r="Y13" i="14"/>
  <c r="E14" i="14"/>
  <c r="F14" i="14"/>
  <c r="G14" i="14"/>
  <c r="H14" i="14"/>
  <c r="I14" i="14"/>
  <c r="J14" i="14"/>
  <c r="K14" i="14"/>
  <c r="L14" i="14"/>
  <c r="M14" i="14"/>
  <c r="N14" i="14"/>
  <c r="O14" i="14"/>
  <c r="P14" i="14"/>
  <c r="Q14" i="14"/>
  <c r="R14" i="14"/>
  <c r="S14" i="14"/>
  <c r="T14" i="14"/>
  <c r="U14" i="14"/>
  <c r="V14" i="14"/>
  <c r="W14" i="14"/>
  <c r="X14" i="14"/>
  <c r="Y14" i="14"/>
  <c r="E15" i="14"/>
  <c r="F15" i="14"/>
  <c r="G15" i="14"/>
  <c r="H15" i="14"/>
  <c r="I15" i="14"/>
  <c r="J15" i="14"/>
  <c r="K15" i="14"/>
  <c r="L15" i="14"/>
  <c r="M15" i="14"/>
  <c r="N15" i="14"/>
  <c r="O15" i="14"/>
  <c r="P15" i="14"/>
  <c r="Q15" i="14"/>
  <c r="R15" i="14"/>
  <c r="S15" i="14"/>
  <c r="T15" i="14"/>
  <c r="U15" i="14"/>
  <c r="V15" i="14"/>
  <c r="W15" i="14"/>
  <c r="X15" i="14"/>
  <c r="Y15" i="14"/>
  <c r="E16" i="14"/>
  <c r="F16" i="14"/>
  <c r="G16" i="14"/>
  <c r="H16" i="14"/>
  <c r="I16" i="14"/>
  <c r="J16" i="14"/>
  <c r="K16" i="14"/>
  <c r="L16" i="14"/>
  <c r="M16" i="14"/>
  <c r="N16" i="14"/>
  <c r="O16" i="14"/>
  <c r="P16" i="14"/>
  <c r="Q16" i="14"/>
  <c r="R16" i="14"/>
  <c r="S16" i="14"/>
  <c r="T16" i="14"/>
  <c r="U16" i="14"/>
  <c r="V16" i="14"/>
  <c r="W16" i="14"/>
  <c r="X16" i="14"/>
  <c r="Y16" i="14"/>
  <c r="E17" i="14"/>
  <c r="F17" i="14"/>
  <c r="G17" i="14"/>
  <c r="H17" i="14"/>
  <c r="I17" i="14"/>
  <c r="J17" i="14"/>
  <c r="K17" i="14"/>
  <c r="L17" i="14"/>
  <c r="M17" i="14"/>
  <c r="N17" i="14"/>
  <c r="O17" i="14"/>
  <c r="P17" i="14"/>
  <c r="Q17" i="14"/>
  <c r="R17" i="14"/>
  <c r="S17" i="14"/>
  <c r="T17" i="14"/>
  <c r="U17" i="14"/>
  <c r="V17" i="14"/>
  <c r="W17" i="14"/>
  <c r="X17" i="14"/>
  <c r="Y17" i="14"/>
  <c r="E18" i="14"/>
  <c r="F18" i="14"/>
  <c r="G18" i="14"/>
  <c r="H18" i="14"/>
  <c r="I18" i="14"/>
  <c r="J18" i="14"/>
  <c r="K18" i="14"/>
  <c r="L18" i="14"/>
  <c r="M18" i="14"/>
  <c r="N18" i="14"/>
  <c r="O18" i="14"/>
  <c r="P18" i="14"/>
  <c r="Q18" i="14"/>
  <c r="R18" i="14"/>
  <c r="S18" i="14"/>
  <c r="T18" i="14"/>
  <c r="U18" i="14"/>
  <c r="V18" i="14"/>
  <c r="W18" i="14"/>
  <c r="X18" i="14"/>
  <c r="Y18" i="14"/>
  <c r="E19" i="14"/>
  <c r="F19" i="14"/>
  <c r="G19" i="14"/>
  <c r="H19" i="14"/>
  <c r="I19" i="14"/>
  <c r="J19" i="14"/>
  <c r="K19" i="14"/>
  <c r="L19" i="14"/>
  <c r="M19" i="14"/>
  <c r="N19" i="14"/>
  <c r="O19" i="14"/>
  <c r="P19" i="14"/>
  <c r="Q19" i="14"/>
  <c r="R19" i="14"/>
  <c r="S19" i="14"/>
  <c r="T19" i="14"/>
  <c r="U19" i="14"/>
  <c r="V19" i="14"/>
  <c r="W19" i="14"/>
  <c r="X19" i="14"/>
  <c r="Y19" i="14"/>
  <c r="E20" i="14"/>
  <c r="F20" i="14"/>
  <c r="G20" i="14"/>
  <c r="H20" i="14"/>
  <c r="I20" i="14"/>
  <c r="J20" i="14"/>
  <c r="K20" i="14"/>
  <c r="L20" i="14"/>
  <c r="M20" i="14"/>
  <c r="N20" i="14"/>
  <c r="O20" i="14"/>
  <c r="P20" i="14"/>
  <c r="Q20" i="14"/>
  <c r="R20" i="14"/>
  <c r="S20" i="14"/>
  <c r="T20" i="14"/>
  <c r="U20" i="14"/>
  <c r="V20" i="14"/>
  <c r="W20" i="14"/>
  <c r="X20" i="14"/>
  <c r="Y20" i="14"/>
  <c r="E21" i="14"/>
  <c r="F21" i="14"/>
  <c r="G21" i="14"/>
  <c r="H21" i="14"/>
  <c r="I21" i="14"/>
  <c r="J21" i="14"/>
  <c r="K21" i="14"/>
  <c r="L21" i="14"/>
  <c r="M21" i="14"/>
  <c r="N21" i="14"/>
  <c r="O21" i="14"/>
  <c r="P21" i="14"/>
  <c r="Q21" i="14"/>
  <c r="R21" i="14"/>
  <c r="S21" i="14"/>
  <c r="T21" i="14"/>
  <c r="U21" i="14"/>
  <c r="V21" i="14"/>
  <c r="W21" i="14"/>
  <c r="X21" i="14"/>
  <c r="Y21" i="14"/>
  <c r="E22" i="14"/>
  <c r="F22" i="14"/>
  <c r="G22" i="14"/>
  <c r="H22" i="14"/>
  <c r="I22" i="14"/>
  <c r="J22" i="14"/>
  <c r="K22" i="14"/>
  <c r="L22" i="14"/>
  <c r="M22" i="14"/>
  <c r="N22" i="14"/>
  <c r="O22" i="14"/>
  <c r="P22" i="14"/>
  <c r="Q22" i="14"/>
  <c r="R22" i="14"/>
  <c r="S22" i="14"/>
  <c r="T22" i="14"/>
  <c r="U22" i="14"/>
  <c r="V22" i="14"/>
  <c r="W22" i="14"/>
  <c r="X22" i="14"/>
  <c r="Y22" i="14"/>
  <c r="E23" i="14"/>
  <c r="F23" i="14"/>
  <c r="G23" i="14"/>
  <c r="H23" i="14"/>
  <c r="I23" i="14"/>
  <c r="J23" i="14"/>
  <c r="K23" i="14"/>
  <c r="L23" i="14"/>
  <c r="M23" i="14"/>
  <c r="N23" i="14"/>
  <c r="O23" i="14"/>
  <c r="P23" i="14"/>
  <c r="Q23" i="14"/>
  <c r="R23" i="14"/>
  <c r="S23" i="14"/>
  <c r="T23" i="14"/>
  <c r="U23" i="14"/>
  <c r="V23" i="14"/>
  <c r="W23" i="14"/>
  <c r="X23" i="14"/>
  <c r="Y23" i="14"/>
  <c r="E24" i="14"/>
  <c r="F24" i="14"/>
  <c r="G24" i="14"/>
  <c r="H24" i="14"/>
  <c r="I24" i="14"/>
  <c r="J24" i="14"/>
  <c r="K24" i="14"/>
  <c r="L24" i="14"/>
  <c r="M24" i="14"/>
  <c r="N24" i="14"/>
  <c r="O24" i="14"/>
  <c r="P24" i="14"/>
  <c r="Q24" i="14"/>
  <c r="R24" i="14"/>
  <c r="S24" i="14"/>
  <c r="T24" i="14"/>
  <c r="U24" i="14"/>
  <c r="V24" i="14"/>
  <c r="W24" i="14"/>
  <c r="X24" i="14"/>
  <c r="Y24" i="14"/>
  <c r="E25" i="14"/>
  <c r="F25" i="14"/>
  <c r="G25" i="14"/>
  <c r="H25" i="14"/>
  <c r="I25" i="14"/>
  <c r="J25" i="14"/>
  <c r="K25" i="14"/>
  <c r="L25" i="14"/>
  <c r="M25" i="14"/>
  <c r="N25" i="14"/>
  <c r="O25" i="14"/>
  <c r="P25" i="14"/>
  <c r="Q25" i="14"/>
  <c r="R25" i="14"/>
  <c r="S25" i="14"/>
  <c r="T25" i="14"/>
  <c r="U25" i="14"/>
  <c r="V25" i="14"/>
  <c r="W25" i="14"/>
  <c r="X25" i="14"/>
  <c r="Y25" i="14"/>
  <c r="E26" i="14"/>
  <c r="F26" i="14"/>
  <c r="G26" i="14"/>
  <c r="H26" i="14"/>
  <c r="I26" i="14"/>
  <c r="J26" i="14"/>
  <c r="K26" i="14"/>
  <c r="L26" i="14"/>
  <c r="M26" i="14"/>
  <c r="N26" i="14"/>
  <c r="O26" i="14"/>
  <c r="P26" i="14"/>
  <c r="Q26" i="14"/>
  <c r="R26" i="14"/>
  <c r="S26" i="14"/>
  <c r="T26" i="14"/>
  <c r="U26" i="14"/>
  <c r="V26" i="14"/>
  <c r="W26" i="14"/>
  <c r="X26" i="14"/>
  <c r="Y26" i="14"/>
  <c r="E27" i="14"/>
  <c r="F27" i="14"/>
  <c r="G27" i="14"/>
  <c r="H27" i="14"/>
  <c r="I27" i="14"/>
  <c r="J27" i="14"/>
  <c r="K27" i="14"/>
  <c r="L27" i="14"/>
  <c r="M27" i="14"/>
  <c r="N27" i="14"/>
  <c r="O27" i="14"/>
  <c r="P27" i="14"/>
  <c r="Q27" i="14"/>
  <c r="R27" i="14"/>
  <c r="S27" i="14"/>
  <c r="T27" i="14"/>
  <c r="U27" i="14"/>
  <c r="V27" i="14"/>
  <c r="W27" i="14"/>
  <c r="X27" i="14"/>
  <c r="Y27" i="14"/>
  <c r="E28" i="14"/>
  <c r="F28" i="14"/>
  <c r="G28" i="14"/>
  <c r="H28" i="14"/>
  <c r="I28" i="14"/>
  <c r="J28" i="14"/>
  <c r="K28" i="14"/>
  <c r="L28" i="14"/>
  <c r="M28" i="14"/>
  <c r="N28" i="14"/>
  <c r="O28" i="14"/>
  <c r="P28" i="14"/>
  <c r="Q28" i="14"/>
  <c r="R28" i="14"/>
  <c r="S28" i="14"/>
  <c r="T28" i="14"/>
  <c r="U28" i="14"/>
  <c r="V28" i="14"/>
  <c r="W28" i="14"/>
  <c r="X28" i="14"/>
  <c r="Y28" i="14"/>
  <c r="E29" i="14"/>
  <c r="F29" i="14"/>
  <c r="G29" i="14"/>
  <c r="H29" i="14"/>
  <c r="I29" i="14"/>
  <c r="J29" i="14"/>
  <c r="K29" i="14"/>
  <c r="L29" i="14"/>
  <c r="M29" i="14"/>
  <c r="N29" i="14"/>
  <c r="O29" i="14"/>
  <c r="P29" i="14"/>
  <c r="Q29" i="14"/>
  <c r="R29" i="14"/>
  <c r="S29" i="14"/>
  <c r="T29" i="14"/>
  <c r="U29" i="14"/>
  <c r="V29" i="14"/>
  <c r="W29" i="14"/>
  <c r="X29" i="14"/>
  <c r="Y29" i="14"/>
  <c r="E30" i="14"/>
  <c r="F30" i="14"/>
  <c r="G30" i="14"/>
  <c r="H30" i="14"/>
  <c r="I30" i="14"/>
  <c r="J30" i="14"/>
  <c r="K30" i="14"/>
  <c r="L30" i="14"/>
  <c r="M30" i="14"/>
  <c r="N30" i="14"/>
  <c r="O30" i="14"/>
  <c r="P30" i="14"/>
  <c r="Q30" i="14"/>
  <c r="R30" i="14"/>
  <c r="S30" i="14"/>
  <c r="T30" i="14"/>
  <c r="U30" i="14"/>
  <c r="V30" i="14"/>
  <c r="W30" i="14"/>
  <c r="X30" i="14"/>
  <c r="Y30" i="14"/>
  <c r="E31" i="14"/>
  <c r="F31" i="14"/>
  <c r="G31" i="14"/>
  <c r="H31" i="14"/>
  <c r="I31" i="14"/>
  <c r="J31" i="14"/>
  <c r="K31" i="14"/>
  <c r="L31" i="14"/>
  <c r="M31" i="14"/>
  <c r="N31" i="14"/>
  <c r="O31" i="14"/>
  <c r="P31" i="14"/>
  <c r="Q31" i="14"/>
  <c r="R31" i="14"/>
  <c r="S31" i="14"/>
  <c r="T31" i="14"/>
  <c r="U31" i="14"/>
  <c r="V31" i="14"/>
  <c r="W31" i="14"/>
  <c r="X31" i="14"/>
  <c r="Y31" i="14"/>
  <c r="E32" i="14"/>
  <c r="F32" i="14"/>
  <c r="G32" i="14"/>
  <c r="H32" i="14"/>
  <c r="I32" i="14"/>
  <c r="J32" i="14"/>
  <c r="K32" i="14"/>
  <c r="L32" i="14"/>
  <c r="M32" i="14"/>
  <c r="N32" i="14"/>
  <c r="O32" i="14"/>
  <c r="P32" i="14"/>
  <c r="Q32" i="14"/>
  <c r="R32" i="14"/>
  <c r="S32" i="14"/>
  <c r="T32" i="14"/>
  <c r="U32" i="14"/>
  <c r="V32" i="14"/>
  <c r="W32" i="14"/>
  <c r="X32" i="14"/>
  <c r="Y32" i="14"/>
  <c r="E33" i="14"/>
  <c r="F33" i="14"/>
  <c r="G33" i="14"/>
  <c r="H33" i="14"/>
  <c r="I33" i="14"/>
  <c r="J33" i="14"/>
  <c r="K33" i="14"/>
  <c r="L33" i="14"/>
  <c r="M33" i="14"/>
  <c r="N33" i="14"/>
  <c r="O33" i="14"/>
  <c r="P33" i="14"/>
  <c r="Q33" i="14"/>
  <c r="R33" i="14"/>
  <c r="S33" i="14"/>
  <c r="T33" i="14"/>
  <c r="U33" i="14"/>
  <c r="V33" i="14"/>
  <c r="W33" i="14"/>
  <c r="X33" i="14"/>
  <c r="Y33" i="14"/>
  <c r="E34" i="14"/>
  <c r="F34" i="14"/>
  <c r="G34" i="14"/>
  <c r="H34" i="14"/>
  <c r="I34" i="14"/>
  <c r="J34" i="14"/>
  <c r="K34" i="14"/>
  <c r="L34" i="14"/>
  <c r="M34" i="14"/>
  <c r="N34" i="14"/>
  <c r="O34" i="14"/>
  <c r="P34" i="14"/>
  <c r="Q34" i="14"/>
  <c r="R34" i="14"/>
  <c r="S34" i="14"/>
  <c r="T34" i="14"/>
  <c r="U34" i="14"/>
  <c r="V34" i="14"/>
  <c r="W34" i="14"/>
  <c r="X34" i="14"/>
  <c r="Y34" i="14"/>
  <c r="E35" i="14"/>
  <c r="F35" i="14"/>
  <c r="G35" i="14"/>
  <c r="H35" i="14"/>
  <c r="I35" i="14"/>
  <c r="J35" i="14"/>
  <c r="K35" i="14"/>
  <c r="L35" i="14"/>
  <c r="M35" i="14"/>
  <c r="N35" i="14"/>
  <c r="O35" i="14"/>
  <c r="P35" i="14"/>
  <c r="Q35" i="14"/>
  <c r="R35" i="14"/>
  <c r="S35" i="14"/>
  <c r="T35" i="14"/>
  <c r="U35" i="14"/>
  <c r="V35" i="14"/>
  <c r="W35" i="14"/>
  <c r="X35" i="14"/>
  <c r="Y35" i="14"/>
  <c r="E36" i="14"/>
  <c r="F36" i="14"/>
  <c r="G36" i="14"/>
  <c r="H36" i="14"/>
  <c r="I36" i="14"/>
  <c r="J36" i="14"/>
  <c r="K36" i="14"/>
  <c r="L36" i="14"/>
  <c r="M36" i="14"/>
  <c r="N36" i="14"/>
  <c r="O36" i="14"/>
  <c r="P36" i="14"/>
  <c r="Q36" i="14"/>
  <c r="R36" i="14"/>
  <c r="S36" i="14"/>
  <c r="T36" i="14"/>
  <c r="U36" i="14"/>
  <c r="V36" i="14"/>
  <c r="W36" i="14"/>
  <c r="X36" i="14"/>
  <c r="Y36" i="14"/>
  <c r="E37" i="14"/>
  <c r="F37" i="14"/>
  <c r="G37" i="14"/>
  <c r="H37" i="14"/>
  <c r="I37" i="14"/>
  <c r="J37" i="14"/>
  <c r="K37" i="14"/>
  <c r="L37" i="14"/>
  <c r="M37" i="14"/>
  <c r="N37" i="14"/>
  <c r="O37" i="14"/>
  <c r="P37" i="14"/>
  <c r="Q37" i="14"/>
  <c r="R37" i="14"/>
  <c r="S37" i="14"/>
  <c r="T37" i="14"/>
  <c r="U37" i="14"/>
  <c r="V37" i="14"/>
  <c r="W37" i="14"/>
  <c r="X37" i="14"/>
  <c r="Y37" i="14"/>
  <c r="E38" i="14"/>
  <c r="F38" i="14"/>
  <c r="G38" i="14"/>
  <c r="H38" i="14"/>
  <c r="I38" i="14"/>
  <c r="J38" i="14"/>
  <c r="K38" i="14"/>
  <c r="L38" i="14"/>
  <c r="M38" i="14"/>
  <c r="N38" i="14"/>
  <c r="O38" i="14"/>
  <c r="P38" i="14"/>
  <c r="Q38" i="14"/>
  <c r="R38" i="14"/>
  <c r="S38" i="14"/>
  <c r="T38" i="14"/>
  <c r="U38" i="14"/>
  <c r="V38" i="14"/>
  <c r="W38" i="14"/>
  <c r="X38" i="14"/>
  <c r="Y38" i="14"/>
  <c r="E39" i="14"/>
  <c r="F39" i="14"/>
  <c r="G39" i="14"/>
  <c r="H39" i="14"/>
  <c r="I39" i="14"/>
  <c r="J39" i="14"/>
  <c r="K39" i="14"/>
  <c r="L39" i="14"/>
  <c r="M39" i="14"/>
  <c r="N39" i="14"/>
  <c r="O39" i="14"/>
  <c r="P39" i="14"/>
  <c r="Q39" i="14"/>
  <c r="R39" i="14"/>
  <c r="S39" i="14"/>
  <c r="T39" i="14"/>
  <c r="U39" i="14"/>
  <c r="V39" i="14"/>
  <c r="W39" i="14"/>
  <c r="X39" i="14"/>
  <c r="Y39"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W97" i="13" l="1"/>
  <c r="W112" i="15"/>
  <c r="AB44" i="13"/>
  <c r="C14" i="13"/>
  <c r="D14" i="13"/>
  <c r="E14" i="13"/>
  <c r="F14" i="13"/>
  <c r="G14" i="13"/>
  <c r="H14" i="13"/>
  <c r="I14" i="13"/>
  <c r="J14" i="13"/>
  <c r="K14" i="13"/>
  <c r="L14" i="13"/>
  <c r="M14" i="13"/>
  <c r="N14" i="13"/>
  <c r="O14" i="13"/>
  <c r="P14" i="13"/>
  <c r="Q14" i="13"/>
  <c r="R14" i="13"/>
  <c r="S14" i="13"/>
  <c r="T14" i="13"/>
  <c r="U14" i="13"/>
  <c r="V14" i="13"/>
  <c r="W14" i="13"/>
  <c r="W82" i="15" s="1"/>
  <c r="X14" i="13"/>
  <c r="Y14" i="13"/>
  <c r="Z14" i="13"/>
  <c r="G15" i="13"/>
  <c r="F15" i="13" s="1"/>
  <c r="E15" i="13" s="1"/>
  <c r="D15" i="13" s="1"/>
  <c r="C15" i="13" s="1"/>
  <c r="B15" i="13" s="1"/>
  <c r="H15" i="13"/>
  <c r="I15" i="13"/>
  <c r="J15" i="13"/>
  <c r="K15" i="13"/>
  <c r="L15" i="13"/>
  <c r="M15" i="13"/>
  <c r="N15" i="13"/>
  <c r="O15" i="13"/>
  <c r="P15" i="13"/>
  <c r="Q15" i="13"/>
  <c r="R15" i="13"/>
  <c r="S15" i="13"/>
  <c r="T15" i="13"/>
  <c r="U15" i="13"/>
  <c r="V15" i="13"/>
  <c r="W15" i="13"/>
  <c r="W83" i="15" s="1"/>
  <c r="X15" i="13"/>
  <c r="Y15" i="13"/>
  <c r="Z15" i="13"/>
  <c r="E16" i="13"/>
  <c r="D16" i="13" s="1"/>
  <c r="C16" i="13" s="1"/>
  <c r="B16" i="13" s="1"/>
  <c r="F16" i="13"/>
  <c r="G16" i="13"/>
  <c r="H16" i="13"/>
  <c r="I16" i="13"/>
  <c r="J16" i="13"/>
  <c r="K16" i="13"/>
  <c r="L16" i="13"/>
  <c r="M16" i="13"/>
  <c r="N16" i="13"/>
  <c r="O16" i="13"/>
  <c r="P16" i="13"/>
  <c r="Q16" i="13"/>
  <c r="R16" i="13"/>
  <c r="S16" i="13"/>
  <c r="T16" i="13"/>
  <c r="U16" i="13"/>
  <c r="V16" i="13"/>
  <c r="W16" i="13"/>
  <c r="W84" i="15" s="1"/>
  <c r="X16" i="13"/>
  <c r="Y16" i="13"/>
  <c r="Z16" i="13"/>
  <c r="C17" i="13"/>
  <c r="D17" i="13"/>
  <c r="E17" i="13"/>
  <c r="F17" i="13"/>
  <c r="G17" i="13"/>
  <c r="H17" i="13"/>
  <c r="I17" i="13"/>
  <c r="J17" i="13"/>
  <c r="K17" i="13"/>
  <c r="L17" i="13"/>
  <c r="M17" i="13"/>
  <c r="N17" i="13"/>
  <c r="O17" i="13"/>
  <c r="P17" i="13"/>
  <c r="Q17" i="13"/>
  <c r="R17" i="13"/>
  <c r="S17" i="13"/>
  <c r="T17" i="13"/>
  <c r="U17" i="13"/>
  <c r="V17" i="13"/>
  <c r="W17" i="13"/>
  <c r="W85" i="15" s="1"/>
  <c r="X17" i="13"/>
  <c r="Y17" i="13"/>
  <c r="Z17" i="13"/>
  <c r="C18" i="13"/>
  <c r="B18" i="13" s="1"/>
  <c r="D18" i="13"/>
  <c r="E18" i="13"/>
  <c r="F18" i="13"/>
  <c r="G18" i="13"/>
  <c r="H18" i="13"/>
  <c r="I18" i="13"/>
  <c r="J18" i="13"/>
  <c r="K18" i="13"/>
  <c r="L18" i="13"/>
  <c r="M18" i="13"/>
  <c r="N18" i="13"/>
  <c r="O18" i="13"/>
  <c r="P18" i="13"/>
  <c r="Q18" i="13"/>
  <c r="R18" i="13"/>
  <c r="S18" i="13"/>
  <c r="T18" i="13"/>
  <c r="U18" i="13"/>
  <c r="V18" i="13"/>
  <c r="W18" i="13"/>
  <c r="W86" i="15" s="1"/>
  <c r="X18" i="13"/>
  <c r="Y18" i="13"/>
  <c r="Z18" i="13"/>
  <c r="E19" i="13"/>
  <c r="D19" i="13" s="1"/>
  <c r="C19" i="13" s="1"/>
  <c r="B19" i="13" s="1"/>
  <c r="F19" i="13"/>
  <c r="G19" i="13"/>
  <c r="H19" i="13"/>
  <c r="I19" i="13"/>
  <c r="J19" i="13"/>
  <c r="K19" i="13"/>
  <c r="L19" i="13"/>
  <c r="M19" i="13"/>
  <c r="N19" i="13"/>
  <c r="O19" i="13"/>
  <c r="P19" i="13"/>
  <c r="Q19" i="13"/>
  <c r="R19" i="13"/>
  <c r="S19" i="13"/>
  <c r="T19" i="13"/>
  <c r="U19" i="13"/>
  <c r="V19" i="13"/>
  <c r="W19" i="13"/>
  <c r="W87" i="15" s="1"/>
  <c r="X19" i="13"/>
  <c r="Y19" i="13"/>
  <c r="Z19" i="13"/>
  <c r="G20" i="13"/>
  <c r="F20" i="13" s="1"/>
  <c r="E20" i="13" s="1"/>
  <c r="D20" i="13" s="1"/>
  <c r="C20" i="13" s="1"/>
  <c r="B20" i="13" s="1"/>
  <c r="H20" i="13"/>
  <c r="I20" i="13"/>
  <c r="J20" i="13"/>
  <c r="K20" i="13"/>
  <c r="L20" i="13"/>
  <c r="M20" i="13"/>
  <c r="N20" i="13"/>
  <c r="O20" i="13"/>
  <c r="P20" i="13"/>
  <c r="Q20" i="13"/>
  <c r="R20" i="13"/>
  <c r="S20" i="13"/>
  <c r="T20" i="13"/>
  <c r="U20" i="13"/>
  <c r="V20" i="13"/>
  <c r="W20" i="13"/>
  <c r="W88" i="15" s="1"/>
  <c r="X20" i="13"/>
  <c r="Y20" i="13"/>
  <c r="Z20" i="13"/>
  <c r="G21" i="13"/>
  <c r="F21" i="13" s="1"/>
  <c r="E21" i="13" s="1"/>
  <c r="D21" i="13" s="1"/>
  <c r="C21" i="13" s="1"/>
  <c r="B21" i="13" s="1"/>
  <c r="H21" i="13"/>
  <c r="I21" i="13"/>
  <c r="J21" i="13"/>
  <c r="K21" i="13"/>
  <c r="L21" i="13"/>
  <c r="M21" i="13"/>
  <c r="N21" i="13"/>
  <c r="O21" i="13"/>
  <c r="P21" i="13"/>
  <c r="Q21" i="13"/>
  <c r="R21" i="13"/>
  <c r="S21" i="13"/>
  <c r="T21" i="13"/>
  <c r="U21" i="13"/>
  <c r="V21" i="13"/>
  <c r="W21" i="13"/>
  <c r="W89" i="15" s="1"/>
  <c r="X21" i="13"/>
  <c r="Y21" i="13"/>
  <c r="Z21" i="13"/>
  <c r="C22" i="13"/>
  <c r="D22" i="13"/>
  <c r="E22" i="13"/>
  <c r="F22" i="13"/>
  <c r="G22" i="13"/>
  <c r="H22" i="13"/>
  <c r="I22" i="13"/>
  <c r="J22" i="13"/>
  <c r="K22" i="13"/>
  <c r="L22" i="13"/>
  <c r="M22" i="13"/>
  <c r="N22" i="13"/>
  <c r="O22" i="13"/>
  <c r="P22" i="13"/>
  <c r="Q22" i="13"/>
  <c r="R22" i="13"/>
  <c r="S22" i="13"/>
  <c r="T22" i="13"/>
  <c r="U22" i="13"/>
  <c r="V22" i="13"/>
  <c r="W22" i="13"/>
  <c r="W90" i="15" s="1"/>
  <c r="X22" i="13"/>
  <c r="Y22" i="13"/>
  <c r="Z22" i="13"/>
  <c r="C23" i="13"/>
  <c r="D23" i="13"/>
  <c r="E23" i="13"/>
  <c r="F23" i="13"/>
  <c r="G23" i="13"/>
  <c r="H23" i="13"/>
  <c r="I23" i="13"/>
  <c r="J23" i="13"/>
  <c r="K23" i="13"/>
  <c r="L23" i="13"/>
  <c r="M23" i="13"/>
  <c r="N23" i="13"/>
  <c r="O23" i="13"/>
  <c r="P23" i="13"/>
  <c r="Q23" i="13"/>
  <c r="R23" i="13"/>
  <c r="S23" i="13"/>
  <c r="T23" i="13"/>
  <c r="U23" i="13"/>
  <c r="V23" i="13"/>
  <c r="W23" i="13"/>
  <c r="W91" i="15" s="1"/>
  <c r="X23" i="13"/>
  <c r="Y23" i="13"/>
  <c r="Z23" i="13"/>
  <c r="C24" i="13"/>
  <c r="D24" i="13"/>
  <c r="E24" i="13"/>
  <c r="F24" i="13"/>
  <c r="G24" i="13"/>
  <c r="H24" i="13"/>
  <c r="I24" i="13"/>
  <c r="J24" i="13"/>
  <c r="K24" i="13"/>
  <c r="L24" i="13"/>
  <c r="M24" i="13"/>
  <c r="N24" i="13"/>
  <c r="O24" i="13"/>
  <c r="P24" i="13"/>
  <c r="Q24" i="13"/>
  <c r="R24" i="13"/>
  <c r="S24" i="13"/>
  <c r="T24" i="13"/>
  <c r="U24" i="13"/>
  <c r="V24" i="13"/>
  <c r="W24" i="13"/>
  <c r="W92" i="15" s="1"/>
  <c r="X24" i="13"/>
  <c r="Y24" i="13"/>
  <c r="Z24" i="13"/>
  <c r="G25" i="13"/>
  <c r="F25" i="13" s="1"/>
  <c r="E25" i="13" s="1"/>
  <c r="D25" i="13" s="1"/>
  <c r="C25" i="13" s="1"/>
  <c r="B25" i="13" s="1"/>
  <c r="H25" i="13"/>
  <c r="I25" i="13"/>
  <c r="J25" i="13"/>
  <c r="K25" i="13"/>
  <c r="L25" i="13"/>
  <c r="M25" i="13"/>
  <c r="N25" i="13"/>
  <c r="O25" i="13"/>
  <c r="P25" i="13"/>
  <c r="Q25" i="13"/>
  <c r="R25" i="13"/>
  <c r="S25" i="13"/>
  <c r="T25" i="13"/>
  <c r="U25" i="13"/>
  <c r="V25" i="13"/>
  <c r="W25" i="13"/>
  <c r="W93" i="15" s="1"/>
  <c r="X25" i="13"/>
  <c r="Y25" i="13"/>
  <c r="Z25" i="13"/>
  <c r="C26" i="13"/>
  <c r="D26" i="13"/>
  <c r="E26" i="13"/>
  <c r="F26" i="13"/>
  <c r="G26" i="13"/>
  <c r="H26" i="13"/>
  <c r="I26" i="13"/>
  <c r="J26" i="13"/>
  <c r="K26" i="13"/>
  <c r="L26" i="13"/>
  <c r="M26" i="13"/>
  <c r="N26" i="13"/>
  <c r="O26" i="13"/>
  <c r="P26" i="13"/>
  <c r="Q26" i="13"/>
  <c r="R26" i="13"/>
  <c r="S26" i="13"/>
  <c r="T26" i="13"/>
  <c r="U26" i="13"/>
  <c r="V26" i="13"/>
  <c r="W26" i="13"/>
  <c r="W94" i="15" s="1"/>
  <c r="X26" i="13"/>
  <c r="Y26" i="13"/>
  <c r="Z26" i="13"/>
  <c r="G27" i="13"/>
  <c r="F27" i="13" s="1"/>
  <c r="E27" i="13" s="1"/>
  <c r="D27" i="13" s="1"/>
  <c r="C27" i="13" s="1"/>
  <c r="B27" i="13" s="1"/>
  <c r="H27" i="13"/>
  <c r="I27" i="13"/>
  <c r="J27" i="13"/>
  <c r="K27" i="13"/>
  <c r="L27" i="13"/>
  <c r="M27" i="13"/>
  <c r="N27" i="13"/>
  <c r="O27" i="13"/>
  <c r="P27" i="13"/>
  <c r="Q27" i="13"/>
  <c r="R27" i="13"/>
  <c r="S27" i="13"/>
  <c r="T27" i="13"/>
  <c r="U27" i="13"/>
  <c r="V27" i="13"/>
  <c r="W27" i="13"/>
  <c r="W95" i="15" s="1"/>
  <c r="X27" i="13"/>
  <c r="Y27" i="13"/>
  <c r="Z27" i="13"/>
  <c r="G28" i="13"/>
  <c r="F28" i="13" s="1"/>
  <c r="E28" i="13" s="1"/>
  <c r="D28" i="13" s="1"/>
  <c r="C28" i="13" s="1"/>
  <c r="B28" i="13" s="1"/>
  <c r="H28" i="13"/>
  <c r="I28" i="13"/>
  <c r="J28" i="13"/>
  <c r="K28" i="13"/>
  <c r="L28" i="13"/>
  <c r="M28" i="13"/>
  <c r="N28" i="13"/>
  <c r="O28" i="13"/>
  <c r="P28" i="13"/>
  <c r="Q28" i="13"/>
  <c r="R28" i="13"/>
  <c r="S28" i="13"/>
  <c r="T28" i="13"/>
  <c r="U28" i="13"/>
  <c r="V28" i="13"/>
  <c r="W28" i="13"/>
  <c r="W96" i="15" s="1"/>
  <c r="X28" i="13"/>
  <c r="Y28" i="13"/>
  <c r="Z28" i="13"/>
  <c r="G29" i="13"/>
  <c r="F29" i="13" s="1"/>
  <c r="E29" i="13" s="1"/>
  <c r="D29" i="13" s="1"/>
  <c r="C29" i="13" s="1"/>
  <c r="B29" i="13" s="1"/>
  <c r="H29" i="13"/>
  <c r="I29" i="13"/>
  <c r="J29" i="13"/>
  <c r="K29" i="13"/>
  <c r="L29" i="13"/>
  <c r="M29" i="13"/>
  <c r="N29" i="13"/>
  <c r="O29" i="13"/>
  <c r="P29" i="13"/>
  <c r="Q29" i="13"/>
  <c r="R29" i="13"/>
  <c r="S29" i="13"/>
  <c r="T29" i="13"/>
  <c r="U29" i="13"/>
  <c r="V29" i="13"/>
  <c r="W29" i="13"/>
  <c r="W97" i="15" s="1"/>
  <c r="X29" i="13"/>
  <c r="Y29" i="13"/>
  <c r="Z29" i="13"/>
  <c r="L30" i="13"/>
  <c r="K30" i="13" s="1"/>
  <c r="J30" i="13" s="1"/>
  <c r="I30" i="13" s="1"/>
  <c r="H30" i="13" s="1"/>
  <c r="G30" i="13" s="1"/>
  <c r="F30" i="13" s="1"/>
  <c r="E30" i="13" s="1"/>
  <c r="D30" i="13" s="1"/>
  <c r="C30" i="13" s="1"/>
  <c r="B30" i="13" s="1"/>
  <c r="M30" i="13"/>
  <c r="N30" i="13"/>
  <c r="O30" i="13"/>
  <c r="P30" i="13"/>
  <c r="Q30" i="13"/>
  <c r="R30" i="13"/>
  <c r="S30" i="13"/>
  <c r="T30" i="13"/>
  <c r="U30" i="13"/>
  <c r="V30" i="13"/>
  <c r="AB30" i="13" s="1"/>
  <c r="W30" i="13"/>
  <c r="W98" i="15" s="1"/>
  <c r="X30" i="13"/>
  <c r="Y30" i="13"/>
  <c r="Z30" i="13"/>
  <c r="C31" i="13"/>
  <c r="D31" i="13"/>
  <c r="E31" i="13"/>
  <c r="F31" i="13"/>
  <c r="G31" i="13"/>
  <c r="H31" i="13"/>
  <c r="I31" i="13"/>
  <c r="J31" i="13"/>
  <c r="K31" i="13"/>
  <c r="L31" i="13"/>
  <c r="M31" i="13"/>
  <c r="N31" i="13"/>
  <c r="O31" i="13"/>
  <c r="P31" i="13"/>
  <c r="Q31" i="13"/>
  <c r="R31" i="13"/>
  <c r="S31" i="13"/>
  <c r="T31" i="13"/>
  <c r="U31" i="13"/>
  <c r="V31" i="13"/>
  <c r="W31" i="13"/>
  <c r="W99" i="15" s="1"/>
  <c r="X31" i="13"/>
  <c r="Y31" i="13"/>
  <c r="Z31" i="13"/>
  <c r="C32" i="13"/>
  <c r="D32" i="13"/>
  <c r="E32" i="13"/>
  <c r="F32" i="13"/>
  <c r="G32" i="13"/>
  <c r="H32" i="13"/>
  <c r="I32" i="13"/>
  <c r="J32" i="13"/>
  <c r="K32" i="13"/>
  <c r="L32" i="13"/>
  <c r="M32" i="13"/>
  <c r="N32" i="13"/>
  <c r="O32" i="13"/>
  <c r="P32" i="13"/>
  <c r="Q32" i="13"/>
  <c r="R32" i="13"/>
  <c r="S32" i="13"/>
  <c r="T32" i="13"/>
  <c r="U32" i="13"/>
  <c r="V32" i="13"/>
  <c r="W32" i="13"/>
  <c r="W100" i="15" s="1"/>
  <c r="X32" i="13"/>
  <c r="Y32" i="13"/>
  <c r="Z32" i="13"/>
  <c r="G33" i="13"/>
  <c r="F33" i="13" s="1"/>
  <c r="E33" i="13" s="1"/>
  <c r="D33" i="13" s="1"/>
  <c r="C33" i="13" s="1"/>
  <c r="B33" i="13" s="1"/>
  <c r="H33" i="13"/>
  <c r="I33" i="13"/>
  <c r="J33" i="13"/>
  <c r="K33" i="13"/>
  <c r="L33" i="13"/>
  <c r="M33" i="13"/>
  <c r="N33" i="13"/>
  <c r="O33" i="13"/>
  <c r="P33" i="13"/>
  <c r="Q33" i="13"/>
  <c r="R33" i="13"/>
  <c r="S33" i="13"/>
  <c r="T33" i="13"/>
  <c r="U33" i="13"/>
  <c r="V33" i="13"/>
  <c r="W33" i="13"/>
  <c r="W101" i="15" s="1"/>
  <c r="X33" i="13"/>
  <c r="Y33" i="13"/>
  <c r="Z33" i="13"/>
  <c r="G34" i="13"/>
  <c r="F34" i="13" s="1"/>
  <c r="E34" i="13" s="1"/>
  <c r="D34" i="13" s="1"/>
  <c r="C34" i="13" s="1"/>
  <c r="B34" i="13" s="1"/>
  <c r="H34" i="13"/>
  <c r="I34" i="13"/>
  <c r="J34" i="13"/>
  <c r="K34" i="13"/>
  <c r="L34" i="13"/>
  <c r="M34" i="13"/>
  <c r="N34" i="13"/>
  <c r="O34" i="13"/>
  <c r="P34" i="13"/>
  <c r="Q34" i="13"/>
  <c r="R34" i="13"/>
  <c r="S34" i="13"/>
  <c r="T34" i="13"/>
  <c r="U34" i="13"/>
  <c r="V34" i="13"/>
  <c r="AB34" i="13" s="1"/>
  <c r="W34" i="13"/>
  <c r="W102" i="15" s="1"/>
  <c r="X34" i="13"/>
  <c r="Y34" i="13"/>
  <c r="Z34" i="13"/>
  <c r="H35" i="13"/>
  <c r="G35" i="13" s="1"/>
  <c r="F35" i="13" s="1"/>
  <c r="E35" i="13" s="1"/>
  <c r="D35" i="13" s="1"/>
  <c r="C35" i="13" s="1"/>
  <c r="B35" i="13" s="1"/>
  <c r="I35" i="13"/>
  <c r="J35" i="13"/>
  <c r="K35" i="13"/>
  <c r="L35" i="13"/>
  <c r="M35" i="13"/>
  <c r="N35" i="13"/>
  <c r="O35" i="13"/>
  <c r="P35" i="13"/>
  <c r="Q35" i="13"/>
  <c r="R35" i="13"/>
  <c r="S35" i="13"/>
  <c r="T35" i="13"/>
  <c r="U35" i="13"/>
  <c r="V35" i="13"/>
  <c r="W35" i="13"/>
  <c r="W103" i="15" s="1"/>
  <c r="X35" i="13"/>
  <c r="Y35" i="13"/>
  <c r="Z35" i="13"/>
  <c r="C36" i="13"/>
  <c r="D36" i="13"/>
  <c r="E36" i="13"/>
  <c r="F36" i="13"/>
  <c r="G36" i="13"/>
  <c r="H36" i="13"/>
  <c r="I36" i="13"/>
  <c r="J36" i="13"/>
  <c r="K36" i="13"/>
  <c r="L36" i="13"/>
  <c r="M36" i="13"/>
  <c r="N36" i="13"/>
  <c r="O36" i="13"/>
  <c r="P36" i="13"/>
  <c r="Q36" i="13"/>
  <c r="R36" i="13"/>
  <c r="S36" i="13"/>
  <c r="T36" i="13"/>
  <c r="U36" i="13"/>
  <c r="V36" i="13"/>
  <c r="W36" i="13"/>
  <c r="W104" i="15" s="1"/>
  <c r="X36" i="13"/>
  <c r="Y36" i="13"/>
  <c r="Z36" i="13"/>
  <c r="D37" i="13"/>
  <c r="C37" i="13" s="1"/>
  <c r="B37" i="13" s="1"/>
  <c r="E37" i="13"/>
  <c r="F37" i="13"/>
  <c r="G37" i="13"/>
  <c r="H37" i="13"/>
  <c r="I37" i="13"/>
  <c r="J37" i="13"/>
  <c r="K37" i="13"/>
  <c r="L37" i="13"/>
  <c r="M37" i="13"/>
  <c r="N37" i="13"/>
  <c r="O37" i="13"/>
  <c r="P37" i="13"/>
  <c r="Q37" i="13"/>
  <c r="R37" i="13"/>
  <c r="S37" i="13"/>
  <c r="T37" i="13"/>
  <c r="U37" i="13"/>
  <c r="V37" i="13"/>
  <c r="W37" i="13"/>
  <c r="W105" i="15" s="1"/>
  <c r="X37" i="13"/>
  <c r="Y37" i="13"/>
  <c r="Z37" i="13"/>
  <c r="C38" i="13"/>
  <c r="D38" i="13"/>
  <c r="E38" i="13"/>
  <c r="F38" i="13"/>
  <c r="G38" i="13"/>
  <c r="H38" i="13"/>
  <c r="I38" i="13"/>
  <c r="J38" i="13"/>
  <c r="K38" i="13"/>
  <c r="L38" i="13"/>
  <c r="M38" i="13"/>
  <c r="N38" i="13"/>
  <c r="O38" i="13"/>
  <c r="P38" i="13"/>
  <c r="Q38" i="13"/>
  <c r="R38" i="13"/>
  <c r="S38" i="13"/>
  <c r="T38" i="13"/>
  <c r="U38" i="13"/>
  <c r="V38" i="13"/>
  <c r="W38" i="13"/>
  <c r="W106" i="15" s="1"/>
  <c r="X38" i="13"/>
  <c r="Y38" i="13"/>
  <c r="Z38" i="13"/>
  <c r="C39" i="13"/>
  <c r="D39" i="13"/>
  <c r="E39" i="13"/>
  <c r="F39" i="13"/>
  <c r="G39" i="13"/>
  <c r="H39" i="13"/>
  <c r="I39" i="13"/>
  <c r="J39" i="13"/>
  <c r="K39" i="13"/>
  <c r="L39" i="13"/>
  <c r="M39" i="13"/>
  <c r="N39" i="13"/>
  <c r="O39" i="13"/>
  <c r="P39" i="13"/>
  <c r="Q39" i="13"/>
  <c r="R39" i="13"/>
  <c r="S39" i="13"/>
  <c r="T39" i="13"/>
  <c r="U39" i="13"/>
  <c r="V39" i="13"/>
  <c r="W39" i="13"/>
  <c r="W107" i="15" s="1"/>
  <c r="X39" i="13"/>
  <c r="Y39" i="13"/>
  <c r="Z39" i="13"/>
  <c r="C40" i="13"/>
  <c r="D40" i="13"/>
  <c r="E40" i="13"/>
  <c r="F40" i="13"/>
  <c r="G40" i="13"/>
  <c r="H40" i="13"/>
  <c r="I40" i="13"/>
  <c r="J40" i="13"/>
  <c r="K40" i="13"/>
  <c r="L40" i="13"/>
  <c r="M40" i="13"/>
  <c r="N40" i="13"/>
  <c r="O40" i="13"/>
  <c r="P40" i="13"/>
  <c r="Q40" i="13"/>
  <c r="R40" i="13"/>
  <c r="S40" i="13"/>
  <c r="T40" i="13"/>
  <c r="U40" i="13"/>
  <c r="V40" i="13"/>
  <c r="W40" i="13"/>
  <c r="W108" i="15" s="1"/>
  <c r="X40" i="13"/>
  <c r="Y40" i="13"/>
  <c r="Z40" i="13"/>
  <c r="C41" i="13"/>
  <c r="D41" i="13"/>
  <c r="E41" i="13"/>
  <c r="F41" i="13"/>
  <c r="G41" i="13"/>
  <c r="H41" i="13"/>
  <c r="I41" i="13"/>
  <c r="J41" i="13"/>
  <c r="K41" i="13"/>
  <c r="L41" i="13"/>
  <c r="M41" i="13"/>
  <c r="N41" i="13"/>
  <c r="O41" i="13"/>
  <c r="P41" i="13"/>
  <c r="Q41" i="13"/>
  <c r="R41" i="13"/>
  <c r="S41" i="13"/>
  <c r="T41" i="13"/>
  <c r="U41" i="13"/>
  <c r="V41" i="13"/>
  <c r="W41" i="13"/>
  <c r="W109" i="15" s="1"/>
  <c r="X41" i="13"/>
  <c r="Y41" i="13"/>
  <c r="Z41" i="13"/>
  <c r="C42" i="13"/>
  <c r="D42" i="13"/>
  <c r="E42" i="13"/>
  <c r="F42" i="13"/>
  <c r="G42" i="13"/>
  <c r="H42" i="13"/>
  <c r="I42" i="13"/>
  <c r="J42" i="13"/>
  <c r="K42" i="13"/>
  <c r="L42" i="13"/>
  <c r="M42" i="13"/>
  <c r="N42" i="13"/>
  <c r="O42" i="13"/>
  <c r="P42" i="13"/>
  <c r="Q42" i="13"/>
  <c r="R42" i="13"/>
  <c r="S42" i="13"/>
  <c r="T42" i="13"/>
  <c r="U42" i="13"/>
  <c r="V42" i="13"/>
  <c r="W42" i="13"/>
  <c r="X42" i="13"/>
  <c r="Y42" i="13"/>
  <c r="Z42" i="13"/>
  <c r="C43" i="13"/>
  <c r="D43" i="13"/>
  <c r="E43" i="13"/>
  <c r="F43" i="13"/>
  <c r="G43" i="13"/>
  <c r="H43" i="13"/>
  <c r="I43" i="13"/>
  <c r="J43" i="13"/>
  <c r="K43" i="13"/>
  <c r="L43" i="13"/>
  <c r="M43" i="13"/>
  <c r="N43" i="13"/>
  <c r="O43" i="13"/>
  <c r="P43" i="13"/>
  <c r="Q43" i="13"/>
  <c r="R43" i="13"/>
  <c r="S43" i="13"/>
  <c r="T43" i="13"/>
  <c r="U43" i="13"/>
  <c r="V43" i="13"/>
  <c r="W43" i="13"/>
  <c r="W111" i="15" s="1"/>
  <c r="X43" i="13"/>
  <c r="Y43" i="13"/>
  <c r="Z43" i="13"/>
  <c r="B43" i="13"/>
  <c r="B42" i="13"/>
  <c r="B41" i="13"/>
  <c r="B40" i="13"/>
  <c r="B39" i="13"/>
  <c r="B38" i="13"/>
  <c r="B36" i="13"/>
  <c r="B32" i="13"/>
  <c r="B31" i="13"/>
  <c r="B26" i="13"/>
  <c r="B24" i="13"/>
  <c r="B23" i="13"/>
  <c r="B22" i="13"/>
  <c r="B17" i="13"/>
  <c r="B14" i="13"/>
  <c r="B116" i="15"/>
  <c r="AB15" i="13" l="1"/>
  <c r="AB22" i="13"/>
  <c r="AB42" i="13"/>
  <c r="AB39" i="13"/>
  <c r="AB19" i="13"/>
  <c r="AB31" i="13"/>
  <c r="AB37" i="13"/>
  <c r="AB17" i="13"/>
  <c r="AB35" i="13"/>
  <c r="AB14" i="13"/>
  <c r="AB20" i="13"/>
  <c r="AB32" i="13"/>
  <c r="B163" i="15"/>
  <c r="W163" i="15"/>
  <c r="AB16" i="13"/>
  <c r="AB33" i="13"/>
  <c r="AB29" i="13"/>
  <c r="AB23" i="13"/>
  <c r="AB21" i="13"/>
  <c r="AB24" i="13"/>
  <c r="AB40" i="13"/>
  <c r="AB25" i="13"/>
  <c r="AB41" i="13"/>
  <c r="Z48" i="13"/>
  <c r="AB38" i="13"/>
  <c r="AB26" i="13"/>
  <c r="Z46" i="13"/>
  <c r="Z47" i="13" s="1"/>
  <c r="AB27" i="13"/>
  <c r="AB43" i="13"/>
  <c r="AB18" i="13"/>
  <c r="AB36" i="13"/>
  <c r="AB28" i="13"/>
  <c r="V116" i="15"/>
  <c r="K37" i="15" l="1"/>
  <c r="J37" i="15"/>
  <c r="V117" i="15"/>
  <c r="V60" i="15"/>
  <c r="V118" i="15"/>
  <c r="V119" i="15"/>
  <c r="V120" i="15"/>
  <c r="V121" i="15"/>
  <c r="V122" i="15"/>
  <c r="V82" i="15"/>
  <c r="V83" i="15"/>
  <c r="V84" i="15"/>
  <c r="V85" i="15"/>
  <c r="V86" i="15"/>
  <c r="V87" i="15"/>
  <c r="V88" i="15"/>
  <c r="V89" i="15"/>
  <c r="V90" i="15"/>
  <c r="V91" i="15"/>
  <c r="V92" i="15"/>
  <c r="V93" i="15"/>
  <c r="V94" i="15"/>
  <c r="V95" i="15"/>
  <c r="V96" i="15"/>
  <c r="V97" i="15"/>
  <c r="V98" i="15"/>
  <c r="V99" i="15"/>
  <c r="V100" i="15"/>
  <c r="V101" i="15"/>
  <c r="V102" i="15"/>
  <c r="V103" i="15"/>
  <c r="V104" i="15"/>
  <c r="V105" i="15"/>
  <c r="V106" i="15"/>
  <c r="V107" i="15"/>
  <c r="V108" i="15"/>
  <c r="V109" i="15"/>
  <c r="V111" i="15"/>
  <c r="V112" i="15"/>
  <c r="Y48" i="13"/>
  <c r="Y46" i="13"/>
  <c r="Y47" i="13" s="1"/>
  <c r="Y143" i="13"/>
  <c r="R98" i="13"/>
  <c r="V97" i="13"/>
  <c r="B96" i="13"/>
  <c r="AC60" i="15" l="1"/>
  <c r="W65" i="15"/>
  <c r="C116" i="15"/>
  <c r="D116" i="15"/>
  <c r="E116" i="15"/>
  <c r="F116" i="15"/>
  <c r="G116" i="15"/>
  <c r="H116" i="15"/>
  <c r="I116" i="15"/>
  <c r="J116" i="15"/>
  <c r="K116" i="15"/>
  <c r="L116" i="15"/>
  <c r="M116" i="15"/>
  <c r="N116" i="15"/>
  <c r="O116" i="15"/>
  <c r="P116" i="15"/>
  <c r="Q116" i="15"/>
  <c r="R116" i="15"/>
  <c r="S116" i="15"/>
  <c r="T116" i="15"/>
  <c r="U116" i="15"/>
  <c r="C117" i="15"/>
  <c r="D117" i="15"/>
  <c r="E117" i="15"/>
  <c r="F117" i="15"/>
  <c r="G117" i="15"/>
  <c r="H117" i="15"/>
  <c r="I117" i="15"/>
  <c r="J117" i="15"/>
  <c r="K117" i="15"/>
  <c r="L117" i="15"/>
  <c r="M117" i="15"/>
  <c r="N117" i="15"/>
  <c r="O117" i="15"/>
  <c r="P117" i="15"/>
  <c r="Q117" i="15"/>
  <c r="R117" i="15"/>
  <c r="S117" i="15"/>
  <c r="T117" i="15"/>
  <c r="U117" i="15"/>
  <c r="C118" i="15"/>
  <c r="D118" i="15"/>
  <c r="E118" i="15"/>
  <c r="F118" i="15"/>
  <c r="G118" i="15"/>
  <c r="H118" i="15"/>
  <c r="I118" i="15"/>
  <c r="J118" i="15"/>
  <c r="K118" i="15"/>
  <c r="L118" i="15"/>
  <c r="M118" i="15"/>
  <c r="N118" i="15"/>
  <c r="O118" i="15"/>
  <c r="P118" i="15"/>
  <c r="Q118" i="15"/>
  <c r="R118" i="15"/>
  <c r="S118" i="15"/>
  <c r="T118" i="15"/>
  <c r="U118" i="15"/>
  <c r="C119" i="15"/>
  <c r="D119" i="15"/>
  <c r="E119" i="15"/>
  <c r="F119" i="15"/>
  <c r="G119" i="15"/>
  <c r="H119" i="15"/>
  <c r="I119" i="15"/>
  <c r="J119" i="15"/>
  <c r="K119" i="15"/>
  <c r="L119" i="15"/>
  <c r="M119" i="15"/>
  <c r="N119" i="15"/>
  <c r="O119" i="15"/>
  <c r="P119" i="15"/>
  <c r="Q119" i="15"/>
  <c r="R119" i="15"/>
  <c r="S119" i="15"/>
  <c r="T119" i="15"/>
  <c r="U119" i="15"/>
  <c r="C120" i="15"/>
  <c r="D120" i="15"/>
  <c r="E120" i="15"/>
  <c r="F120" i="15"/>
  <c r="G120" i="15"/>
  <c r="H120" i="15"/>
  <c r="I120" i="15"/>
  <c r="J120" i="15"/>
  <c r="K120" i="15"/>
  <c r="L120" i="15"/>
  <c r="M120" i="15"/>
  <c r="N120" i="15"/>
  <c r="O120" i="15"/>
  <c r="P120" i="15"/>
  <c r="Q120" i="15"/>
  <c r="R120" i="15"/>
  <c r="S120" i="15"/>
  <c r="T120" i="15"/>
  <c r="U120" i="15"/>
  <c r="C121" i="15"/>
  <c r="D121" i="15"/>
  <c r="E121" i="15"/>
  <c r="F121" i="15"/>
  <c r="G121" i="15"/>
  <c r="H121" i="15"/>
  <c r="I121" i="15"/>
  <c r="J121" i="15"/>
  <c r="K121" i="15"/>
  <c r="L121" i="15"/>
  <c r="M121" i="15"/>
  <c r="N121" i="15"/>
  <c r="O121" i="15"/>
  <c r="P121" i="15"/>
  <c r="Q121" i="15"/>
  <c r="R121" i="15"/>
  <c r="S121" i="15"/>
  <c r="T121" i="15"/>
  <c r="U121" i="15"/>
  <c r="C122" i="15"/>
  <c r="D122" i="15"/>
  <c r="E122" i="15"/>
  <c r="F122" i="15"/>
  <c r="G122" i="15"/>
  <c r="H122" i="15"/>
  <c r="I122" i="15"/>
  <c r="J122" i="15"/>
  <c r="K122" i="15"/>
  <c r="L122" i="15"/>
  <c r="M122" i="15"/>
  <c r="N122" i="15"/>
  <c r="O122" i="15"/>
  <c r="P122" i="15"/>
  <c r="Q122" i="15"/>
  <c r="R122" i="15"/>
  <c r="S122" i="15"/>
  <c r="T122" i="15"/>
  <c r="U122" i="15"/>
  <c r="B122" i="15"/>
  <c r="B121" i="15"/>
  <c r="B120" i="15"/>
  <c r="B119" i="15"/>
  <c r="W166" i="15" s="1"/>
  <c r="B118" i="15"/>
  <c r="B117" i="15"/>
  <c r="B110" i="15"/>
  <c r="C98" i="13"/>
  <c r="D98" i="13"/>
  <c r="E98" i="13"/>
  <c r="F98" i="13"/>
  <c r="G98" i="13"/>
  <c r="H98" i="13"/>
  <c r="I98" i="13"/>
  <c r="J98" i="13"/>
  <c r="K98" i="13"/>
  <c r="L98" i="13"/>
  <c r="M98" i="13"/>
  <c r="N98" i="13"/>
  <c r="O98" i="13"/>
  <c r="P98" i="13"/>
  <c r="Q98" i="13"/>
  <c r="S98" i="13"/>
  <c r="C48" i="13"/>
  <c r="D48" i="13"/>
  <c r="E48" i="13"/>
  <c r="F48" i="13"/>
  <c r="G48" i="13"/>
  <c r="H48" i="13"/>
  <c r="I48" i="13"/>
  <c r="J48" i="13"/>
  <c r="K48" i="13"/>
  <c r="L48" i="13"/>
  <c r="M48" i="13"/>
  <c r="N48" i="13"/>
  <c r="O48" i="13"/>
  <c r="P48" i="13"/>
  <c r="Q48" i="13"/>
  <c r="R48" i="13"/>
  <c r="S48" i="13"/>
  <c r="T48" i="13"/>
  <c r="U48" i="13"/>
  <c r="V48" i="13"/>
  <c r="W48" i="13"/>
  <c r="X48" i="13"/>
  <c r="B48" i="13"/>
  <c r="U87" i="15"/>
  <c r="I114" i="15" l="1"/>
  <c r="AB48" i="13"/>
  <c r="AC48" i="13"/>
  <c r="B165" i="15"/>
  <c r="W165" i="15"/>
  <c r="B168" i="15"/>
  <c r="W168" i="15"/>
  <c r="B164" i="15"/>
  <c r="W164" i="15"/>
  <c r="B167" i="15"/>
  <c r="W167" i="15"/>
  <c r="B169" i="15"/>
  <c r="W169" i="15"/>
  <c r="J40" i="15"/>
  <c r="V160" i="15"/>
  <c r="W160" i="15"/>
  <c r="U169" i="15"/>
  <c r="H43" i="15" s="1"/>
  <c r="Q169" i="15"/>
  <c r="D43" i="15" s="1"/>
  <c r="M169" i="15"/>
  <c r="S168" i="15"/>
  <c r="F42" i="15" s="1"/>
  <c r="O168" i="15"/>
  <c r="K168" i="15"/>
  <c r="G168" i="15"/>
  <c r="C168" i="15"/>
  <c r="I169" i="15"/>
  <c r="E169" i="15"/>
  <c r="M114" i="15"/>
  <c r="E114" i="15"/>
  <c r="N114" i="15"/>
  <c r="F114" i="15"/>
  <c r="S169" i="15"/>
  <c r="F43" i="15" s="1"/>
  <c r="O169" i="15"/>
  <c r="K169" i="15"/>
  <c r="G169" i="15"/>
  <c r="C169" i="15"/>
  <c r="T169" i="15"/>
  <c r="G43" i="15" s="1"/>
  <c r="P169" i="15"/>
  <c r="L169" i="15"/>
  <c r="C43" i="15" s="1"/>
  <c r="H169" i="15"/>
  <c r="D169" i="15"/>
  <c r="U166" i="15"/>
  <c r="H40" i="15" s="1"/>
  <c r="Q166" i="15"/>
  <c r="D40" i="15" s="1"/>
  <c r="M166" i="15"/>
  <c r="I166" i="15"/>
  <c r="E166" i="15"/>
  <c r="T165" i="15"/>
  <c r="G39" i="15" s="1"/>
  <c r="P165" i="15"/>
  <c r="L165" i="15"/>
  <c r="C39" i="15" s="1"/>
  <c r="H165" i="15"/>
  <c r="D165" i="15"/>
  <c r="S164" i="15"/>
  <c r="F38" i="15" s="1"/>
  <c r="O164" i="15"/>
  <c r="K164" i="15"/>
  <c r="G164" i="15"/>
  <c r="C164" i="15"/>
  <c r="J167" i="15"/>
  <c r="N163" i="15"/>
  <c r="R168" i="15"/>
  <c r="E42" i="15" s="1"/>
  <c r="N168" i="15"/>
  <c r="J168" i="15"/>
  <c r="F168" i="15"/>
  <c r="U167" i="15"/>
  <c r="H41" i="15" s="1"/>
  <c r="Q167" i="15"/>
  <c r="D41" i="15" s="1"/>
  <c r="M167" i="15"/>
  <c r="I167" i="15"/>
  <c r="E167" i="15"/>
  <c r="T166" i="15"/>
  <c r="G40" i="15" s="1"/>
  <c r="P166" i="15"/>
  <c r="L166" i="15"/>
  <c r="C40" i="15" s="1"/>
  <c r="H166" i="15"/>
  <c r="D166" i="15"/>
  <c r="S165" i="15"/>
  <c r="F39" i="15" s="1"/>
  <c r="O165" i="15"/>
  <c r="K165" i="15"/>
  <c r="G165" i="15"/>
  <c r="C165" i="15"/>
  <c r="R164" i="15"/>
  <c r="E38" i="15" s="1"/>
  <c r="N164" i="15"/>
  <c r="J164" i="15"/>
  <c r="F164" i="15"/>
  <c r="U163" i="15"/>
  <c r="H37" i="15" s="1"/>
  <c r="Q163" i="15"/>
  <c r="M163" i="15"/>
  <c r="I163" i="15"/>
  <c r="E163" i="15"/>
  <c r="V165" i="15"/>
  <c r="V167" i="15"/>
  <c r="V168" i="15"/>
  <c r="V163" i="15"/>
  <c r="I37" i="15" s="1"/>
  <c r="B166" i="15"/>
  <c r="K40" i="15" s="1"/>
  <c r="V166" i="15"/>
  <c r="R167" i="15"/>
  <c r="E41" i="15" s="1"/>
  <c r="F163" i="15"/>
  <c r="T168" i="15"/>
  <c r="G42" i="15" s="1"/>
  <c r="P168" i="15"/>
  <c r="L168" i="15"/>
  <c r="C42" i="15" s="1"/>
  <c r="H168" i="15"/>
  <c r="D168" i="15"/>
  <c r="S167" i="15"/>
  <c r="F41" i="15" s="1"/>
  <c r="O167" i="15"/>
  <c r="K167" i="15"/>
  <c r="G167" i="15"/>
  <c r="C167" i="15"/>
  <c r="R166" i="15"/>
  <c r="E40" i="15" s="1"/>
  <c r="N166" i="15"/>
  <c r="J166" i="15"/>
  <c r="F166" i="15"/>
  <c r="U165" i="15"/>
  <c r="H39" i="15" s="1"/>
  <c r="Q165" i="15"/>
  <c r="D39" i="15" s="1"/>
  <c r="M165" i="15"/>
  <c r="I165" i="15"/>
  <c r="E165" i="15"/>
  <c r="T164" i="15"/>
  <c r="G38" i="15" s="1"/>
  <c r="P164" i="15"/>
  <c r="L164" i="15"/>
  <c r="C38" i="15" s="1"/>
  <c r="H164" i="15"/>
  <c r="D164" i="15"/>
  <c r="S163" i="15"/>
  <c r="F37" i="15" s="1"/>
  <c r="O163" i="15"/>
  <c r="K163" i="15"/>
  <c r="G163" i="15"/>
  <c r="C163" i="15"/>
  <c r="V164" i="15"/>
  <c r="N167" i="15"/>
  <c r="F167" i="15"/>
  <c r="R163" i="15"/>
  <c r="E37" i="15" s="1"/>
  <c r="J163" i="15"/>
  <c r="R169" i="15"/>
  <c r="E43" i="15" s="1"/>
  <c r="N169" i="15"/>
  <c r="J169" i="15"/>
  <c r="F169" i="15"/>
  <c r="U168" i="15"/>
  <c r="H42" i="15" s="1"/>
  <c r="Q168" i="15"/>
  <c r="D42" i="15" s="1"/>
  <c r="M168" i="15"/>
  <c r="I168" i="15"/>
  <c r="E168" i="15"/>
  <c r="T167" i="15"/>
  <c r="G41" i="15" s="1"/>
  <c r="P167" i="15"/>
  <c r="L167" i="15"/>
  <c r="C41" i="15" s="1"/>
  <c r="H167" i="15"/>
  <c r="D167" i="15"/>
  <c r="S166" i="15"/>
  <c r="F40" i="15" s="1"/>
  <c r="O166" i="15"/>
  <c r="K166" i="15"/>
  <c r="G166" i="15"/>
  <c r="C166" i="15"/>
  <c r="R165" i="15"/>
  <c r="E39" i="15" s="1"/>
  <c r="N165" i="15"/>
  <c r="J165" i="15"/>
  <c r="F165" i="15"/>
  <c r="U164" i="15"/>
  <c r="H38" i="15" s="1"/>
  <c r="Q164" i="15"/>
  <c r="D38" i="15" s="1"/>
  <c r="M164" i="15"/>
  <c r="I164" i="15"/>
  <c r="E164" i="15"/>
  <c r="T163" i="15"/>
  <c r="G37" i="15" s="1"/>
  <c r="P163" i="15"/>
  <c r="L163" i="15"/>
  <c r="C37" i="15" s="1"/>
  <c r="H163" i="15"/>
  <c r="D163" i="15"/>
  <c r="V169" i="15"/>
  <c r="P114" i="15"/>
  <c r="L114" i="15"/>
  <c r="H114" i="15"/>
  <c r="D114" i="15"/>
  <c r="Q114" i="15"/>
  <c r="AB114" i="15" s="1"/>
  <c r="B114" i="15"/>
  <c r="O114" i="15"/>
  <c r="K114" i="15"/>
  <c r="G114" i="15"/>
  <c r="C114" i="15"/>
  <c r="J114" i="15"/>
  <c r="R114" i="15"/>
  <c r="S114" i="15"/>
  <c r="T98" i="13"/>
  <c r="U98" i="13" s="1"/>
  <c r="U94" i="15"/>
  <c r="U60" i="15"/>
  <c r="U83" i="15"/>
  <c r="U84" i="15"/>
  <c r="U85" i="15"/>
  <c r="U86" i="15"/>
  <c r="U88" i="15"/>
  <c r="U89" i="15"/>
  <c r="U90" i="15"/>
  <c r="U91" i="15"/>
  <c r="U92" i="15"/>
  <c r="U93" i="15"/>
  <c r="U95" i="15"/>
  <c r="U96" i="15"/>
  <c r="U97" i="15"/>
  <c r="U98" i="15"/>
  <c r="U99" i="15"/>
  <c r="U100" i="15"/>
  <c r="U101" i="15"/>
  <c r="U102" i="15"/>
  <c r="U103" i="15"/>
  <c r="U104" i="15"/>
  <c r="U105" i="15"/>
  <c r="U106" i="15"/>
  <c r="U107" i="15"/>
  <c r="U108" i="15"/>
  <c r="U109" i="15"/>
  <c r="U111" i="15"/>
  <c r="U112" i="15"/>
  <c r="U82" i="15"/>
  <c r="X143" i="13"/>
  <c r="W143" i="13"/>
  <c r="U97" i="13"/>
  <c r="S46" i="13"/>
  <c r="X46" i="13"/>
  <c r="B60" i="15"/>
  <c r="C60" i="15"/>
  <c r="D60" i="15"/>
  <c r="E60" i="15"/>
  <c r="F60" i="15"/>
  <c r="F72" i="15" s="1"/>
  <c r="G60" i="15"/>
  <c r="H60" i="15"/>
  <c r="I60" i="15"/>
  <c r="J60" i="15"/>
  <c r="J72" i="15" s="1"/>
  <c r="K60" i="15"/>
  <c r="L60" i="15"/>
  <c r="AH60" i="15" s="1"/>
  <c r="M60" i="15"/>
  <c r="N60" i="15"/>
  <c r="O60" i="15"/>
  <c r="P60" i="15"/>
  <c r="AB60" i="15" s="1"/>
  <c r="Q60" i="15"/>
  <c r="AE60" i="15" s="1"/>
  <c r="R60" i="15"/>
  <c r="S60" i="15"/>
  <c r="T60" i="15"/>
  <c r="G82" i="15"/>
  <c r="H82" i="15"/>
  <c r="I82" i="15"/>
  <c r="J82" i="15"/>
  <c r="K82" i="15"/>
  <c r="L82" i="15"/>
  <c r="M82" i="15"/>
  <c r="N82" i="15"/>
  <c r="O82" i="15"/>
  <c r="P82" i="15"/>
  <c r="Q82" i="15"/>
  <c r="R82" i="15"/>
  <c r="S82" i="15"/>
  <c r="T82" i="15"/>
  <c r="G83" i="15"/>
  <c r="H83" i="15"/>
  <c r="I83" i="15"/>
  <c r="J83" i="15"/>
  <c r="K83" i="15"/>
  <c r="L83" i="15"/>
  <c r="M83" i="15"/>
  <c r="N83" i="15"/>
  <c r="O83" i="15"/>
  <c r="P83" i="15"/>
  <c r="Q83" i="15"/>
  <c r="R83" i="15"/>
  <c r="S83" i="15"/>
  <c r="T83" i="15"/>
  <c r="G84" i="15"/>
  <c r="H84" i="15"/>
  <c r="I84" i="15"/>
  <c r="J84" i="15"/>
  <c r="K84" i="15"/>
  <c r="L84" i="15"/>
  <c r="M84" i="15"/>
  <c r="N84" i="15"/>
  <c r="O84" i="15"/>
  <c r="P84" i="15"/>
  <c r="Q84" i="15"/>
  <c r="R84" i="15"/>
  <c r="S84" i="15"/>
  <c r="T84" i="15"/>
  <c r="B85" i="15"/>
  <c r="W135" i="15" s="1"/>
  <c r="C85" i="15"/>
  <c r="D85" i="15"/>
  <c r="E85" i="15"/>
  <c r="F85" i="15"/>
  <c r="F135" i="15" s="1"/>
  <c r="G85" i="15"/>
  <c r="H85" i="15"/>
  <c r="I85" i="15"/>
  <c r="J85" i="15"/>
  <c r="J135" i="15" s="1"/>
  <c r="K85" i="15"/>
  <c r="L85" i="15"/>
  <c r="M85" i="15"/>
  <c r="N85" i="15"/>
  <c r="O85" i="15"/>
  <c r="P85" i="15"/>
  <c r="Q85" i="15"/>
  <c r="R85" i="15"/>
  <c r="S85" i="15"/>
  <c r="T85" i="15"/>
  <c r="C86" i="15"/>
  <c r="D86" i="15"/>
  <c r="E86" i="15"/>
  <c r="F86" i="15"/>
  <c r="G86" i="15"/>
  <c r="H86" i="15"/>
  <c r="I86" i="15"/>
  <c r="J86" i="15"/>
  <c r="K86" i="15"/>
  <c r="L86" i="15"/>
  <c r="M86" i="15"/>
  <c r="N86" i="15"/>
  <c r="O86" i="15"/>
  <c r="P86" i="15"/>
  <c r="Q86" i="15"/>
  <c r="R86" i="15"/>
  <c r="S86" i="15"/>
  <c r="T86" i="15"/>
  <c r="E87" i="15"/>
  <c r="F87" i="15"/>
  <c r="G87" i="15"/>
  <c r="H87" i="15"/>
  <c r="I87" i="15"/>
  <c r="J87" i="15"/>
  <c r="K87" i="15"/>
  <c r="L87" i="15"/>
  <c r="M87" i="15"/>
  <c r="N87" i="15"/>
  <c r="O87" i="15"/>
  <c r="P87" i="15"/>
  <c r="Q87" i="15"/>
  <c r="R87" i="15"/>
  <c r="S87" i="15"/>
  <c r="T87" i="15"/>
  <c r="G88" i="15"/>
  <c r="H88" i="15"/>
  <c r="I88" i="15"/>
  <c r="J88" i="15"/>
  <c r="K88" i="15"/>
  <c r="L88" i="15"/>
  <c r="M88" i="15"/>
  <c r="N88" i="15"/>
  <c r="O88" i="15"/>
  <c r="P88" i="15"/>
  <c r="Q88" i="15"/>
  <c r="R88" i="15"/>
  <c r="S88" i="15"/>
  <c r="T88" i="15"/>
  <c r="G89" i="15"/>
  <c r="H89" i="15"/>
  <c r="I89" i="15"/>
  <c r="J89" i="15"/>
  <c r="K89" i="15"/>
  <c r="L89" i="15"/>
  <c r="M89" i="15"/>
  <c r="N89" i="15"/>
  <c r="O89" i="15"/>
  <c r="P89" i="15"/>
  <c r="Q89" i="15"/>
  <c r="R89" i="15"/>
  <c r="S89" i="15"/>
  <c r="T89" i="15"/>
  <c r="B90" i="15"/>
  <c r="W140" i="15" s="1"/>
  <c r="C90" i="15"/>
  <c r="D90" i="15"/>
  <c r="E90" i="15"/>
  <c r="F90" i="15"/>
  <c r="G90" i="15"/>
  <c r="H90" i="15"/>
  <c r="I90" i="15"/>
  <c r="J90" i="15"/>
  <c r="J140" i="15" s="1"/>
  <c r="K90" i="15"/>
  <c r="L90" i="15"/>
  <c r="M90" i="15"/>
  <c r="N90" i="15"/>
  <c r="O90" i="15"/>
  <c r="P90" i="15"/>
  <c r="Q90" i="15"/>
  <c r="R90" i="15"/>
  <c r="S90" i="15"/>
  <c r="T90" i="15"/>
  <c r="B91" i="15"/>
  <c r="W141" i="15" s="1"/>
  <c r="C91" i="15"/>
  <c r="D91" i="15"/>
  <c r="E91" i="15"/>
  <c r="F91" i="15"/>
  <c r="F141" i="15" s="1"/>
  <c r="G91" i="15"/>
  <c r="H91" i="15"/>
  <c r="I91" i="15"/>
  <c r="J91" i="15"/>
  <c r="K91" i="15"/>
  <c r="L91" i="15"/>
  <c r="M91" i="15"/>
  <c r="N91" i="15"/>
  <c r="O91" i="15"/>
  <c r="P91" i="15"/>
  <c r="Q91" i="15"/>
  <c r="R91" i="15"/>
  <c r="S91" i="15"/>
  <c r="T91" i="15"/>
  <c r="B92" i="15"/>
  <c r="W142" i="15" s="1"/>
  <c r="C92" i="15"/>
  <c r="D92" i="15"/>
  <c r="E92" i="15"/>
  <c r="F92" i="15"/>
  <c r="F142" i="15" s="1"/>
  <c r="G92" i="15"/>
  <c r="H92" i="15"/>
  <c r="I92" i="15"/>
  <c r="J92" i="15"/>
  <c r="K92" i="15"/>
  <c r="L92" i="15"/>
  <c r="M92" i="15"/>
  <c r="N92" i="15"/>
  <c r="O92" i="15"/>
  <c r="P92" i="15"/>
  <c r="Q92" i="15"/>
  <c r="R92" i="15"/>
  <c r="S92" i="15"/>
  <c r="T92" i="15"/>
  <c r="G93" i="15"/>
  <c r="H93" i="15"/>
  <c r="I93" i="15"/>
  <c r="J93" i="15"/>
  <c r="K93" i="15"/>
  <c r="L93" i="15"/>
  <c r="M93" i="15"/>
  <c r="N93" i="15"/>
  <c r="O93" i="15"/>
  <c r="P93" i="15"/>
  <c r="Q93" i="15"/>
  <c r="R93" i="15"/>
  <c r="S93" i="15"/>
  <c r="T93" i="15"/>
  <c r="B94" i="15"/>
  <c r="W144" i="15" s="1"/>
  <c r="C94" i="15"/>
  <c r="D94" i="15"/>
  <c r="E94" i="15"/>
  <c r="F94" i="15"/>
  <c r="G94" i="15"/>
  <c r="H94" i="15"/>
  <c r="I94" i="15"/>
  <c r="J94" i="15"/>
  <c r="K94" i="15"/>
  <c r="L94" i="15"/>
  <c r="M94" i="15"/>
  <c r="N94" i="15"/>
  <c r="O94" i="15"/>
  <c r="P94" i="15"/>
  <c r="Q94" i="15"/>
  <c r="R94" i="15"/>
  <c r="S94" i="15"/>
  <c r="T94" i="15"/>
  <c r="G95" i="15"/>
  <c r="H95" i="15"/>
  <c r="I95" i="15"/>
  <c r="J95" i="15"/>
  <c r="K95" i="15"/>
  <c r="L95" i="15"/>
  <c r="M95" i="15"/>
  <c r="N95" i="15"/>
  <c r="O95" i="15"/>
  <c r="P95" i="15"/>
  <c r="Q95" i="15"/>
  <c r="R95" i="15"/>
  <c r="S95" i="15"/>
  <c r="T95" i="15"/>
  <c r="G96" i="15"/>
  <c r="H96" i="15"/>
  <c r="I96" i="15"/>
  <c r="J96" i="15"/>
  <c r="K96" i="15"/>
  <c r="L96" i="15"/>
  <c r="M96" i="15"/>
  <c r="N96" i="15"/>
  <c r="O96" i="15"/>
  <c r="P96" i="15"/>
  <c r="Q96" i="15"/>
  <c r="R96" i="15"/>
  <c r="S96" i="15"/>
  <c r="T96" i="15"/>
  <c r="G97" i="15"/>
  <c r="H97" i="15"/>
  <c r="I97" i="15"/>
  <c r="J97" i="15"/>
  <c r="K97" i="15"/>
  <c r="L97" i="15"/>
  <c r="M97" i="15"/>
  <c r="N97" i="15"/>
  <c r="O97" i="15"/>
  <c r="P97" i="15"/>
  <c r="Q97" i="15"/>
  <c r="R97" i="15"/>
  <c r="S97" i="15"/>
  <c r="T97" i="15"/>
  <c r="L98" i="15"/>
  <c r="M98" i="15"/>
  <c r="N98" i="15"/>
  <c r="O98" i="15"/>
  <c r="P98" i="15"/>
  <c r="Q98" i="15"/>
  <c r="R98" i="15"/>
  <c r="S98" i="15"/>
  <c r="T98" i="15"/>
  <c r="B99" i="15"/>
  <c r="W149" i="15" s="1"/>
  <c r="C99" i="15"/>
  <c r="D99" i="15"/>
  <c r="E99" i="15"/>
  <c r="F99" i="15"/>
  <c r="G99" i="15"/>
  <c r="H99" i="15"/>
  <c r="I99" i="15"/>
  <c r="J99" i="15"/>
  <c r="K99" i="15"/>
  <c r="L99" i="15"/>
  <c r="M99" i="15"/>
  <c r="N99" i="15"/>
  <c r="O99" i="15"/>
  <c r="P99" i="15"/>
  <c r="Q99" i="15"/>
  <c r="R99" i="15"/>
  <c r="S99" i="15"/>
  <c r="T99" i="15"/>
  <c r="B100" i="15"/>
  <c r="W150" i="15" s="1"/>
  <c r="C100" i="15"/>
  <c r="D100" i="15"/>
  <c r="E100" i="15"/>
  <c r="F100" i="15"/>
  <c r="G100" i="15"/>
  <c r="H100" i="15"/>
  <c r="I100" i="15"/>
  <c r="J100" i="15"/>
  <c r="J150" i="15" s="1"/>
  <c r="K100" i="15"/>
  <c r="L100" i="15"/>
  <c r="M100" i="15"/>
  <c r="N100" i="15"/>
  <c r="O100" i="15"/>
  <c r="P100" i="15"/>
  <c r="Q100" i="15"/>
  <c r="R100" i="15"/>
  <c r="S100" i="15"/>
  <c r="T100" i="15"/>
  <c r="G101" i="15"/>
  <c r="H101" i="15"/>
  <c r="I101" i="15"/>
  <c r="J101" i="15"/>
  <c r="K101" i="15"/>
  <c r="L101" i="15"/>
  <c r="M101" i="15"/>
  <c r="N101" i="15"/>
  <c r="O101" i="15"/>
  <c r="P101" i="15"/>
  <c r="Q101" i="15"/>
  <c r="R101" i="15"/>
  <c r="S101" i="15"/>
  <c r="T101" i="15"/>
  <c r="G102" i="15"/>
  <c r="H102" i="15"/>
  <c r="I102" i="15"/>
  <c r="J102" i="15"/>
  <c r="K102" i="15"/>
  <c r="L102" i="15"/>
  <c r="M102" i="15"/>
  <c r="N102" i="15"/>
  <c r="O102" i="15"/>
  <c r="P102" i="15"/>
  <c r="Q102" i="15"/>
  <c r="R102" i="15"/>
  <c r="S102" i="15"/>
  <c r="T102" i="15"/>
  <c r="K103" i="15"/>
  <c r="L103" i="15"/>
  <c r="M103" i="15"/>
  <c r="N103" i="15"/>
  <c r="O103" i="15"/>
  <c r="P103" i="15"/>
  <c r="Q103" i="15"/>
  <c r="R103" i="15"/>
  <c r="S103" i="15"/>
  <c r="T103" i="15"/>
  <c r="B104" i="15"/>
  <c r="W154" i="15" s="1"/>
  <c r="C104" i="15"/>
  <c r="D104" i="15"/>
  <c r="E104" i="15"/>
  <c r="F104" i="15"/>
  <c r="G104" i="15"/>
  <c r="H104" i="15"/>
  <c r="I104" i="15"/>
  <c r="J104" i="15"/>
  <c r="K104" i="15"/>
  <c r="L104" i="15"/>
  <c r="M104" i="15"/>
  <c r="N104" i="15"/>
  <c r="O104" i="15"/>
  <c r="P104" i="15"/>
  <c r="Q104" i="15"/>
  <c r="R104" i="15"/>
  <c r="S104" i="15"/>
  <c r="T104" i="15"/>
  <c r="D105" i="15"/>
  <c r="E105" i="15"/>
  <c r="F105" i="15"/>
  <c r="G105" i="15"/>
  <c r="H105" i="15"/>
  <c r="I105" i="15"/>
  <c r="J105" i="15"/>
  <c r="K105" i="15"/>
  <c r="L105" i="15"/>
  <c r="M105" i="15"/>
  <c r="N105" i="15"/>
  <c r="O105" i="15"/>
  <c r="P105" i="15"/>
  <c r="Q105" i="15"/>
  <c r="R105" i="15"/>
  <c r="S105" i="15"/>
  <c r="T105" i="15"/>
  <c r="B106" i="15"/>
  <c r="W156" i="15" s="1"/>
  <c r="C106" i="15"/>
  <c r="D106" i="15"/>
  <c r="E106" i="15"/>
  <c r="F106" i="15"/>
  <c r="G106" i="15"/>
  <c r="H106" i="15"/>
  <c r="I106" i="15"/>
  <c r="J106" i="15"/>
  <c r="K106" i="15"/>
  <c r="L106" i="15"/>
  <c r="M106" i="15"/>
  <c r="N106" i="15"/>
  <c r="O106" i="15"/>
  <c r="P106" i="15"/>
  <c r="Q106" i="15"/>
  <c r="R106" i="15"/>
  <c r="S106" i="15"/>
  <c r="T106" i="15"/>
  <c r="B107" i="15"/>
  <c r="W157" i="15" s="1"/>
  <c r="C107" i="15"/>
  <c r="D107" i="15"/>
  <c r="E107" i="15"/>
  <c r="F107" i="15"/>
  <c r="F157" i="15" s="1"/>
  <c r="G107" i="15"/>
  <c r="H107" i="15"/>
  <c r="I107" i="15"/>
  <c r="J107" i="15"/>
  <c r="J157" i="15" s="1"/>
  <c r="K107" i="15"/>
  <c r="L107" i="15"/>
  <c r="M107" i="15"/>
  <c r="N107" i="15"/>
  <c r="O107" i="15"/>
  <c r="P107" i="15"/>
  <c r="Q107" i="15"/>
  <c r="R107" i="15"/>
  <c r="S107" i="15"/>
  <c r="T107" i="15"/>
  <c r="B108" i="15"/>
  <c r="W158" i="15" s="1"/>
  <c r="C108" i="15"/>
  <c r="D108" i="15"/>
  <c r="E108" i="15"/>
  <c r="F108" i="15"/>
  <c r="F158" i="15" s="1"/>
  <c r="G108" i="15"/>
  <c r="H108" i="15"/>
  <c r="I108" i="15"/>
  <c r="J108" i="15"/>
  <c r="K108" i="15"/>
  <c r="L108" i="15"/>
  <c r="M108" i="15"/>
  <c r="N108" i="15"/>
  <c r="O108" i="15"/>
  <c r="P108" i="15"/>
  <c r="Q108" i="15"/>
  <c r="R108" i="15"/>
  <c r="S108" i="15"/>
  <c r="T108" i="15"/>
  <c r="B109" i="15"/>
  <c r="W159" i="15" s="1"/>
  <c r="C109" i="15"/>
  <c r="D109" i="15"/>
  <c r="E109" i="15"/>
  <c r="F109" i="15"/>
  <c r="G109" i="15"/>
  <c r="H109" i="15"/>
  <c r="I109" i="15"/>
  <c r="J109" i="15"/>
  <c r="K109" i="15"/>
  <c r="L109" i="15"/>
  <c r="M109" i="15"/>
  <c r="N109" i="15"/>
  <c r="O109" i="15"/>
  <c r="P109" i="15"/>
  <c r="Q109" i="15"/>
  <c r="R109" i="15"/>
  <c r="S109" i="15"/>
  <c r="T109" i="15"/>
  <c r="C110" i="15"/>
  <c r="C160" i="15" s="1"/>
  <c r="D110" i="15"/>
  <c r="D160" i="15" s="1"/>
  <c r="E110" i="15"/>
  <c r="F110" i="15"/>
  <c r="F160" i="15" s="1"/>
  <c r="G110" i="15"/>
  <c r="H110" i="15"/>
  <c r="H160" i="15" s="1"/>
  <c r="I110" i="15"/>
  <c r="J110" i="15"/>
  <c r="J160" i="15" s="1"/>
  <c r="K110" i="15"/>
  <c r="K160" i="15" s="1"/>
  <c r="L110" i="15"/>
  <c r="L160" i="15" s="1"/>
  <c r="M110" i="15"/>
  <c r="M160" i="15" s="1"/>
  <c r="N110" i="15"/>
  <c r="N160" i="15" s="1"/>
  <c r="O110" i="15"/>
  <c r="O160" i="15" s="1"/>
  <c r="P110" i="15"/>
  <c r="P160" i="15" s="1"/>
  <c r="Q110" i="15"/>
  <c r="Q160" i="15" s="1"/>
  <c r="R110" i="15"/>
  <c r="R160" i="15" s="1"/>
  <c r="B111" i="15"/>
  <c r="W161" i="15" s="1"/>
  <c r="C111" i="15"/>
  <c r="D111" i="15"/>
  <c r="E111" i="15"/>
  <c r="F111" i="15"/>
  <c r="G111" i="15"/>
  <c r="H111" i="15"/>
  <c r="I111" i="15"/>
  <c r="J111" i="15"/>
  <c r="K111" i="15"/>
  <c r="L111" i="15"/>
  <c r="M111" i="15"/>
  <c r="N111" i="15"/>
  <c r="O111" i="15"/>
  <c r="P111" i="15"/>
  <c r="Q111" i="15"/>
  <c r="R111" i="15"/>
  <c r="S111" i="15"/>
  <c r="T111" i="15"/>
  <c r="B112" i="15"/>
  <c r="C112" i="15"/>
  <c r="D112" i="15"/>
  <c r="E112" i="15"/>
  <c r="F112" i="15"/>
  <c r="G112" i="15"/>
  <c r="H112" i="15"/>
  <c r="I112" i="15"/>
  <c r="J112" i="15"/>
  <c r="K112" i="15"/>
  <c r="L112" i="15"/>
  <c r="M112" i="15"/>
  <c r="N112" i="15"/>
  <c r="O112" i="15"/>
  <c r="P112" i="15"/>
  <c r="Q112" i="15"/>
  <c r="R112" i="15"/>
  <c r="S112" i="15"/>
  <c r="T112" i="15"/>
  <c r="L46" i="13"/>
  <c r="M46" i="13"/>
  <c r="N46" i="13"/>
  <c r="O46" i="13"/>
  <c r="P46" i="13"/>
  <c r="Q46" i="13"/>
  <c r="R46" i="13"/>
  <c r="T46" i="13"/>
  <c r="U46" i="13"/>
  <c r="V46" i="13"/>
  <c r="W46" i="13"/>
  <c r="C96" i="13"/>
  <c r="D96" i="13"/>
  <c r="E96" i="13"/>
  <c r="F96" i="13"/>
  <c r="G96" i="13"/>
  <c r="H96" i="13"/>
  <c r="I96" i="13"/>
  <c r="J96" i="13"/>
  <c r="K96" i="13"/>
  <c r="L96" i="13"/>
  <c r="M96" i="13"/>
  <c r="N96" i="13"/>
  <c r="O96" i="13"/>
  <c r="P96" i="13"/>
  <c r="Q96" i="13"/>
  <c r="R96" i="13"/>
  <c r="B97" i="13"/>
  <c r="C97" i="13"/>
  <c r="D97" i="13"/>
  <c r="E97" i="13"/>
  <c r="F97" i="13"/>
  <c r="G97" i="13"/>
  <c r="H97" i="13"/>
  <c r="I97" i="13"/>
  <c r="J97" i="13"/>
  <c r="K97" i="13"/>
  <c r="L97" i="13"/>
  <c r="M97" i="13"/>
  <c r="N97" i="13"/>
  <c r="O97" i="13"/>
  <c r="P97" i="13"/>
  <c r="Q97" i="13"/>
  <c r="R97" i="13"/>
  <c r="S97" i="13"/>
  <c r="T97" i="13"/>
  <c r="H143" i="13"/>
  <c r="I143" i="13"/>
  <c r="J143" i="13"/>
  <c r="K143" i="13"/>
  <c r="L143" i="13"/>
  <c r="M143" i="13"/>
  <c r="N143" i="13"/>
  <c r="O143" i="13"/>
  <c r="P143" i="13"/>
  <c r="Q143" i="13"/>
  <c r="R143" i="13"/>
  <c r="S143" i="13"/>
  <c r="T143" i="13"/>
  <c r="U143" i="13"/>
  <c r="V143" i="13"/>
  <c r="W162" i="15" l="1"/>
  <c r="J36" i="15" s="1"/>
  <c r="W114" i="15"/>
  <c r="AC114" i="15" s="1"/>
  <c r="V98" i="13"/>
  <c r="W98" i="13" s="1"/>
  <c r="F159" i="15"/>
  <c r="L40" i="15"/>
  <c r="L43" i="15"/>
  <c r="J43" i="15"/>
  <c r="K43" i="15"/>
  <c r="L41" i="15"/>
  <c r="J41" i="15"/>
  <c r="K41" i="15"/>
  <c r="J38" i="15"/>
  <c r="L38" i="15"/>
  <c r="K38" i="15"/>
  <c r="L42" i="15"/>
  <c r="J42" i="15"/>
  <c r="K42" i="15"/>
  <c r="D37" i="15"/>
  <c r="L37" i="15"/>
  <c r="J39" i="15"/>
  <c r="L39" i="15"/>
  <c r="K39" i="15"/>
  <c r="AB46" i="13"/>
  <c r="J35" i="15"/>
  <c r="J29" i="15"/>
  <c r="J17" i="15"/>
  <c r="J16" i="15"/>
  <c r="J32" i="15"/>
  <c r="J25" i="15"/>
  <c r="J15" i="15"/>
  <c r="J10" i="15"/>
  <c r="J19" i="15"/>
  <c r="J31" i="15"/>
  <c r="J24" i="15"/>
  <c r="J34" i="15"/>
  <c r="J33" i="15"/>
  <c r="J158" i="15"/>
  <c r="F144" i="15"/>
  <c r="J141" i="15"/>
  <c r="N135" i="15"/>
  <c r="R159" i="15"/>
  <c r="E34" i="15" s="1"/>
  <c r="AD60" i="15"/>
  <c r="W72" i="15"/>
  <c r="F162" i="15"/>
  <c r="N162" i="15"/>
  <c r="J162" i="15"/>
  <c r="N156" i="15"/>
  <c r="F156" i="15"/>
  <c r="J156" i="15"/>
  <c r="N149" i="15"/>
  <c r="F149" i="15"/>
  <c r="J149" i="15"/>
  <c r="R161" i="15"/>
  <c r="E35" i="15" s="1"/>
  <c r="R141" i="15"/>
  <c r="E16" i="15" s="1"/>
  <c r="R157" i="15"/>
  <c r="E32" i="15" s="1"/>
  <c r="N72" i="15"/>
  <c r="R144" i="15"/>
  <c r="E19" i="15" s="1"/>
  <c r="R142" i="15"/>
  <c r="E17" i="15" s="1"/>
  <c r="N158" i="15"/>
  <c r="R158" i="15"/>
  <c r="E33" i="15" s="1"/>
  <c r="F150" i="15"/>
  <c r="R150" i="15"/>
  <c r="E25" i="15" s="1"/>
  <c r="R140" i="15"/>
  <c r="E15" i="15" s="1"/>
  <c r="R135" i="15"/>
  <c r="E10" i="15" s="1"/>
  <c r="F140" i="15"/>
  <c r="N144" i="15"/>
  <c r="N159" i="15"/>
  <c r="N142" i="15"/>
  <c r="N161" i="15"/>
  <c r="J161" i="15"/>
  <c r="J154" i="15"/>
  <c r="J144" i="15"/>
  <c r="N141" i="15"/>
  <c r="N154" i="15"/>
  <c r="J159" i="15"/>
  <c r="J142" i="15"/>
  <c r="F161" i="15"/>
  <c r="F154" i="15"/>
  <c r="N157" i="15"/>
  <c r="N150" i="15"/>
  <c r="N140" i="15"/>
  <c r="T61" i="15"/>
  <c r="T62" i="15" s="1"/>
  <c r="X47" i="13"/>
  <c r="L61" i="15"/>
  <c r="V114" i="15"/>
  <c r="V61" i="15"/>
  <c r="Q61" i="15"/>
  <c r="Q62" i="15" s="1"/>
  <c r="M61" i="15"/>
  <c r="M62" i="15" s="1"/>
  <c r="O61" i="15"/>
  <c r="O62" i="15" s="1"/>
  <c r="P61" i="15"/>
  <c r="W61" i="15"/>
  <c r="R61" i="15"/>
  <c r="N61" i="15"/>
  <c r="S47" i="13"/>
  <c r="K46" i="13"/>
  <c r="B86" i="15"/>
  <c r="F89" i="15"/>
  <c r="F84" i="15"/>
  <c r="B154" i="15"/>
  <c r="K29" i="15" s="1"/>
  <c r="V154" i="15"/>
  <c r="B162" i="15"/>
  <c r="V162" i="15"/>
  <c r="B157" i="15"/>
  <c r="K32" i="15" s="1"/>
  <c r="V157" i="15"/>
  <c r="B150" i="15"/>
  <c r="K25" i="15" s="1"/>
  <c r="V150" i="15"/>
  <c r="B140" i="15"/>
  <c r="K15" i="15" s="1"/>
  <c r="V140" i="15"/>
  <c r="I38" i="15"/>
  <c r="I40" i="15"/>
  <c r="I42" i="15"/>
  <c r="B156" i="15"/>
  <c r="K31" i="15" s="1"/>
  <c r="V156" i="15"/>
  <c r="B159" i="15"/>
  <c r="K34" i="15" s="1"/>
  <c r="V159" i="15"/>
  <c r="B142" i="15"/>
  <c r="K17" i="15" s="1"/>
  <c r="V142" i="15"/>
  <c r="V72" i="15"/>
  <c r="I39" i="15"/>
  <c r="B161" i="15"/>
  <c r="V161" i="15"/>
  <c r="B149" i="15"/>
  <c r="K24" i="15" s="1"/>
  <c r="V149" i="15"/>
  <c r="B158" i="15"/>
  <c r="K33" i="15" s="1"/>
  <c r="V158" i="15"/>
  <c r="B144" i="15"/>
  <c r="K19" i="15" s="1"/>
  <c r="V144" i="15"/>
  <c r="B141" i="15"/>
  <c r="K16" i="15" s="1"/>
  <c r="V141" i="15"/>
  <c r="B135" i="15"/>
  <c r="K10" i="15" s="1"/>
  <c r="V135" i="15"/>
  <c r="V65" i="15"/>
  <c r="I43" i="15"/>
  <c r="I41" i="15"/>
  <c r="R47" i="13"/>
  <c r="N47" i="13"/>
  <c r="O47" i="13"/>
  <c r="M47" i="13"/>
  <c r="Q47" i="13"/>
  <c r="U61" i="15"/>
  <c r="V47" i="13"/>
  <c r="P47" i="13"/>
  <c r="L47" i="13"/>
  <c r="U47" i="13"/>
  <c r="T114" i="15"/>
  <c r="O162" i="15"/>
  <c r="K157" i="15"/>
  <c r="C157" i="15"/>
  <c r="K150" i="15"/>
  <c r="C150" i="15"/>
  <c r="K140" i="15"/>
  <c r="C140" i="15"/>
  <c r="T140" i="15"/>
  <c r="G15" i="15" s="1"/>
  <c r="K162" i="15"/>
  <c r="O157" i="15"/>
  <c r="G157" i="15"/>
  <c r="O150" i="15"/>
  <c r="G150" i="15"/>
  <c r="O140" i="15"/>
  <c r="G140" i="15"/>
  <c r="M162" i="15"/>
  <c r="I162" i="15"/>
  <c r="Q157" i="15"/>
  <c r="D32" i="15" s="1"/>
  <c r="M157" i="15"/>
  <c r="I157" i="15"/>
  <c r="E157" i="15"/>
  <c r="Q150" i="15"/>
  <c r="D25" i="15" s="1"/>
  <c r="M150" i="15"/>
  <c r="I150" i="15"/>
  <c r="E150" i="15"/>
  <c r="Q140" i="15"/>
  <c r="D15" i="15" s="1"/>
  <c r="M140" i="15"/>
  <c r="I140" i="15"/>
  <c r="E140" i="15"/>
  <c r="F102" i="15"/>
  <c r="T162" i="15"/>
  <c r="G36" i="15" s="1"/>
  <c r="P162" i="15"/>
  <c r="L162" i="15"/>
  <c r="C36" i="15" s="1"/>
  <c r="H162" i="15"/>
  <c r="D162" i="15"/>
  <c r="T157" i="15"/>
  <c r="P157" i="15"/>
  <c r="L157" i="15"/>
  <c r="C32" i="15" s="1"/>
  <c r="H157" i="15"/>
  <c r="D157" i="15"/>
  <c r="T150" i="15"/>
  <c r="G25" i="15" s="1"/>
  <c r="P150" i="15"/>
  <c r="L150" i="15"/>
  <c r="C25" i="15" s="1"/>
  <c r="H150" i="15"/>
  <c r="D150" i="15"/>
  <c r="P140" i="15"/>
  <c r="L140" i="15"/>
  <c r="C15" i="15" s="1"/>
  <c r="H140" i="15"/>
  <c r="D140" i="15"/>
  <c r="T161" i="15"/>
  <c r="P161" i="15"/>
  <c r="L161" i="15"/>
  <c r="C35" i="15" s="1"/>
  <c r="H161" i="15"/>
  <c r="D161" i="15"/>
  <c r="T156" i="15"/>
  <c r="G31" i="15" s="1"/>
  <c r="P156" i="15"/>
  <c r="L156" i="15"/>
  <c r="C31" i="15" s="1"/>
  <c r="H156" i="15"/>
  <c r="D156" i="15"/>
  <c r="T154" i="15"/>
  <c r="G29" i="15" s="1"/>
  <c r="P154" i="15"/>
  <c r="L154" i="15"/>
  <c r="C29" i="15" s="1"/>
  <c r="H154" i="15"/>
  <c r="D154" i="15"/>
  <c r="T149" i="15"/>
  <c r="G24" i="15" s="1"/>
  <c r="P149" i="15"/>
  <c r="L149" i="15"/>
  <c r="C24" i="15" s="1"/>
  <c r="H149" i="15"/>
  <c r="D149" i="15"/>
  <c r="S161" i="15"/>
  <c r="F35" i="15" s="1"/>
  <c r="O161" i="15"/>
  <c r="K161" i="15"/>
  <c r="G161" i="15"/>
  <c r="C161" i="15"/>
  <c r="S156" i="15"/>
  <c r="F31" i="15" s="1"/>
  <c r="O156" i="15"/>
  <c r="S154" i="15"/>
  <c r="F29" i="15" s="1"/>
  <c r="O154" i="15"/>
  <c r="K154" i="15"/>
  <c r="O149" i="15"/>
  <c r="AA60" i="15"/>
  <c r="Q72" i="15"/>
  <c r="O159" i="15"/>
  <c r="G159" i="15"/>
  <c r="S142" i="15"/>
  <c r="F17" i="15" s="1"/>
  <c r="K142" i="15"/>
  <c r="M159" i="15"/>
  <c r="I159" i="15"/>
  <c r="E159" i="15"/>
  <c r="M142" i="15"/>
  <c r="I142" i="15"/>
  <c r="E142" i="15"/>
  <c r="S159" i="15"/>
  <c r="F34" i="15" s="1"/>
  <c r="K159" i="15"/>
  <c r="C159" i="15"/>
  <c r="O142" i="15"/>
  <c r="G142" i="15"/>
  <c r="C142" i="15"/>
  <c r="Q161" i="15"/>
  <c r="D35" i="15" s="1"/>
  <c r="M161" i="15"/>
  <c r="I161" i="15"/>
  <c r="E161" i="15"/>
  <c r="T159" i="15"/>
  <c r="P159" i="15"/>
  <c r="L159" i="15"/>
  <c r="C34" i="15" s="1"/>
  <c r="H159" i="15"/>
  <c r="D159" i="15"/>
  <c r="O158" i="15"/>
  <c r="K158" i="15"/>
  <c r="Q156" i="15"/>
  <c r="D31" i="15" s="1"/>
  <c r="M156" i="15"/>
  <c r="M154" i="15"/>
  <c r="Q149" i="15"/>
  <c r="D24" i="15" s="1"/>
  <c r="M149" i="15"/>
  <c r="O144" i="15"/>
  <c r="K144" i="15"/>
  <c r="P142" i="15"/>
  <c r="H142" i="15"/>
  <c r="D142" i="15"/>
  <c r="O141" i="15"/>
  <c r="K141" i="15"/>
  <c r="O135" i="15"/>
  <c r="K135" i="15"/>
  <c r="G135" i="15"/>
  <c r="T158" i="15"/>
  <c r="G33" i="15" s="1"/>
  <c r="P158" i="15"/>
  <c r="L158" i="15"/>
  <c r="C33" i="15" s="1"/>
  <c r="H158" i="15"/>
  <c r="D158" i="15"/>
  <c r="T144" i="15"/>
  <c r="G19" i="15" s="1"/>
  <c r="P144" i="15"/>
  <c r="L144" i="15"/>
  <c r="C19" i="15" s="1"/>
  <c r="H144" i="15"/>
  <c r="D144" i="15"/>
  <c r="T141" i="15"/>
  <c r="G16" i="15" s="1"/>
  <c r="P141" i="15"/>
  <c r="L141" i="15"/>
  <c r="C16" i="15" s="1"/>
  <c r="H141" i="15"/>
  <c r="D141" i="15"/>
  <c r="T135" i="15"/>
  <c r="G10" i="15" s="1"/>
  <c r="P135" i="15"/>
  <c r="L135" i="15"/>
  <c r="C10" i="15" s="1"/>
  <c r="H135" i="15"/>
  <c r="D135" i="15"/>
  <c r="Q158" i="15"/>
  <c r="D33" i="15" s="1"/>
  <c r="M158" i="15"/>
  <c r="Q144" i="15"/>
  <c r="D19" i="15" s="1"/>
  <c r="M144" i="15"/>
  <c r="Q141" i="15"/>
  <c r="D16" i="15" s="1"/>
  <c r="M141" i="15"/>
  <c r="I141" i="15"/>
  <c r="M135" i="15"/>
  <c r="I135" i="15"/>
  <c r="E135" i="15"/>
  <c r="D65" i="15"/>
  <c r="R162" i="15"/>
  <c r="E36" i="15" s="1"/>
  <c r="T160" i="15"/>
  <c r="B160" i="15"/>
  <c r="S160" i="15"/>
  <c r="U160" i="15"/>
  <c r="Q159" i="15"/>
  <c r="D34" i="15" s="1"/>
  <c r="S157" i="15"/>
  <c r="F32" i="15" s="1"/>
  <c r="R156" i="15"/>
  <c r="E31" i="15" s="1"/>
  <c r="R154" i="15"/>
  <c r="E29" i="15" s="1"/>
  <c r="S150" i="15"/>
  <c r="F25" i="15" s="1"/>
  <c r="R149" i="15"/>
  <c r="E24" i="15" s="1"/>
  <c r="Q142" i="15"/>
  <c r="D17" i="15" s="1"/>
  <c r="S140" i="15"/>
  <c r="F15" i="15" s="1"/>
  <c r="U162" i="15"/>
  <c r="U159" i="15"/>
  <c r="U157" i="15"/>
  <c r="U149" i="15"/>
  <c r="U142" i="15"/>
  <c r="U140" i="15"/>
  <c r="U135" i="15"/>
  <c r="S162" i="15"/>
  <c r="F36" i="15" s="1"/>
  <c r="Q162" i="15"/>
  <c r="D36" i="15" s="1"/>
  <c r="S158" i="15"/>
  <c r="F33" i="15" s="1"/>
  <c r="Q154" i="15"/>
  <c r="D29" i="15" s="1"/>
  <c r="S149" i="15"/>
  <c r="F24" i="15" s="1"/>
  <c r="S144" i="15"/>
  <c r="F19" i="15" s="1"/>
  <c r="T142" i="15"/>
  <c r="G17" i="15" s="1"/>
  <c r="L142" i="15"/>
  <c r="C17" i="15" s="1"/>
  <c r="S141" i="15"/>
  <c r="F16" i="15" s="1"/>
  <c r="G141" i="15"/>
  <c r="S135" i="15"/>
  <c r="F10" i="15" s="1"/>
  <c r="Q135" i="15"/>
  <c r="D10" i="15" s="1"/>
  <c r="U65" i="15"/>
  <c r="G162" i="15"/>
  <c r="E162" i="15"/>
  <c r="C162" i="15"/>
  <c r="I160" i="15"/>
  <c r="G160" i="15"/>
  <c r="E160" i="15"/>
  <c r="I158" i="15"/>
  <c r="G158" i="15"/>
  <c r="E158" i="15"/>
  <c r="C158" i="15"/>
  <c r="K156" i="15"/>
  <c r="I156" i="15"/>
  <c r="G156" i="15"/>
  <c r="E156" i="15"/>
  <c r="C156" i="15"/>
  <c r="I154" i="15"/>
  <c r="G154" i="15"/>
  <c r="E154" i="15"/>
  <c r="C154" i="15"/>
  <c r="K149" i="15"/>
  <c r="I149" i="15"/>
  <c r="G149" i="15"/>
  <c r="E149" i="15"/>
  <c r="C149" i="15"/>
  <c r="I144" i="15"/>
  <c r="G144" i="15"/>
  <c r="E144" i="15"/>
  <c r="C144" i="15"/>
  <c r="E141" i="15"/>
  <c r="C141" i="15"/>
  <c r="C135" i="15"/>
  <c r="U161" i="15"/>
  <c r="U158" i="15"/>
  <c r="U156" i="15"/>
  <c r="U154" i="15"/>
  <c r="U150" i="15"/>
  <c r="U141" i="15"/>
  <c r="U144" i="15"/>
  <c r="Q65" i="15"/>
  <c r="M65" i="15"/>
  <c r="I65" i="15"/>
  <c r="I72" i="15"/>
  <c r="F95" i="15"/>
  <c r="D87" i="15"/>
  <c r="F97" i="15"/>
  <c r="L72" i="15"/>
  <c r="F82" i="15"/>
  <c r="B72" i="15"/>
  <c r="K98" i="15"/>
  <c r="S61" i="15"/>
  <c r="R72" i="15"/>
  <c r="S65" i="15"/>
  <c r="G72" i="15"/>
  <c r="K72" i="15"/>
  <c r="O72" i="15"/>
  <c r="S72" i="15"/>
  <c r="W47" i="13"/>
  <c r="P72" i="15"/>
  <c r="H72" i="15"/>
  <c r="Z60" i="15"/>
  <c r="T47" i="13"/>
  <c r="U72" i="15"/>
  <c r="M72" i="15"/>
  <c r="D72" i="15"/>
  <c r="O65" i="15"/>
  <c r="K65" i="15"/>
  <c r="G65" i="15"/>
  <c r="C65" i="15"/>
  <c r="T65" i="15"/>
  <c r="T72" i="15"/>
  <c r="E65" i="15"/>
  <c r="R65" i="15"/>
  <c r="N65" i="15"/>
  <c r="J65" i="15"/>
  <c r="F65" i="15"/>
  <c r="S96" i="13"/>
  <c r="T96" i="13" s="1"/>
  <c r="U96" i="13" s="1"/>
  <c r="V96" i="13" s="1"/>
  <c r="W96" i="13" s="1"/>
  <c r="H103" i="15"/>
  <c r="I103" i="15"/>
  <c r="J103" i="15"/>
  <c r="C105" i="15"/>
  <c r="F101" i="15"/>
  <c r="F83" i="15"/>
  <c r="F96" i="15"/>
  <c r="F93" i="15"/>
  <c r="F88" i="15"/>
  <c r="E72" i="15"/>
  <c r="C72" i="15"/>
  <c r="P65" i="15"/>
  <c r="L65" i="15"/>
  <c r="H65" i="15"/>
  <c r="AH61" i="15" l="1"/>
  <c r="L32" i="15"/>
  <c r="L10" i="15"/>
  <c r="L31" i="15"/>
  <c r="AB61" i="15"/>
  <c r="L17" i="15"/>
  <c r="T136" i="15"/>
  <c r="G11" i="15" s="1"/>
  <c r="W136" i="15"/>
  <c r="L19" i="15"/>
  <c r="L29" i="15"/>
  <c r="L34" i="15"/>
  <c r="N5" i="15"/>
  <c r="M5" i="15"/>
  <c r="W79" i="15"/>
  <c r="L15" i="15"/>
  <c r="L33" i="15"/>
  <c r="L24" i="15"/>
  <c r="L16" i="15"/>
  <c r="L25" i="15"/>
  <c r="W62" i="15"/>
  <c r="AC61" i="15"/>
  <c r="W66" i="15"/>
  <c r="AE61" i="15"/>
  <c r="B136" i="15"/>
  <c r="D136" i="15"/>
  <c r="N66" i="15"/>
  <c r="E95" i="15"/>
  <c r="R62" i="15"/>
  <c r="R67" i="15" s="1"/>
  <c r="E88" i="15"/>
  <c r="E136" i="15"/>
  <c r="O66" i="15"/>
  <c r="P66" i="15"/>
  <c r="N62" i="15"/>
  <c r="O67" i="15" s="1"/>
  <c r="E97" i="15"/>
  <c r="Q136" i="15"/>
  <c r="D11" i="15" s="1"/>
  <c r="N136" i="15"/>
  <c r="V66" i="15"/>
  <c r="M66" i="15"/>
  <c r="O79" i="15"/>
  <c r="L79" i="15"/>
  <c r="N79" i="15"/>
  <c r="R66" i="15"/>
  <c r="Q66" i="15"/>
  <c r="E93" i="15"/>
  <c r="M136" i="15"/>
  <c r="L136" i="15"/>
  <c r="C11" i="15" s="1"/>
  <c r="L62" i="15"/>
  <c r="L80" i="15" s="1"/>
  <c r="P62" i="15"/>
  <c r="P80" i="15" s="1"/>
  <c r="I136" i="15"/>
  <c r="F136" i="15"/>
  <c r="P136" i="15"/>
  <c r="M79" i="15"/>
  <c r="V79" i="15"/>
  <c r="P79" i="15"/>
  <c r="Q79" i="15"/>
  <c r="R79" i="15"/>
  <c r="E102" i="15"/>
  <c r="U136" i="15"/>
  <c r="H11" i="15" s="1"/>
  <c r="C136" i="15"/>
  <c r="V136" i="15"/>
  <c r="K136" i="15"/>
  <c r="S136" i="15"/>
  <c r="F11" i="15" s="1"/>
  <c r="H136" i="15"/>
  <c r="R136" i="15"/>
  <c r="E11" i="15" s="1"/>
  <c r="V62" i="15"/>
  <c r="E83" i="15"/>
  <c r="G136" i="15"/>
  <c r="O136" i="15"/>
  <c r="J136" i="15"/>
  <c r="E82" i="15"/>
  <c r="K61" i="15"/>
  <c r="E84" i="15"/>
  <c r="E101" i="15"/>
  <c r="J46" i="13"/>
  <c r="J47" i="13" s="1"/>
  <c r="B105" i="15"/>
  <c r="W155" i="15" s="1"/>
  <c r="E96" i="15"/>
  <c r="K47" i="13"/>
  <c r="C87" i="15"/>
  <c r="I35" i="15"/>
  <c r="I17" i="15"/>
  <c r="I31" i="15"/>
  <c r="I16" i="15"/>
  <c r="I15" i="15"/>
  <c r="I32" i="15"/>
  <c r="I24" i="15"/>
  <c r="I34" i="15"/>
  <c r="I33" i="15"/>
  <c r="I29" i="15"/>
  <c r="I10" i="15"/>
  <c r="I19" i="15"/>
  <c r="I25" i="15"/>
  <c r="I36" i="15"/>
  <c r="U66" i="15"/>
  <c r="U62" i="15"/>
  <c r="U80" i="15" s="1"/>
  <c r="U114" i="15"/>
  <c r="T66" i="15"/>
  <c r="S62" i="15"/>
  <c r="H35" i="15"/>
  <c r="H10" i="15"/>
  <c r="H19" i="15"/>
  <c r="H34" i="15"/>
  <c r="S66" i="15"/>
  <c r="J98" i="15"/>
  <c r="E89" i="15"/>
  <c r="H31" i="15"/>
  <c r="H32" i="15"/>
  <c r="H17" i="15"/>
  <c r="H16" i="15"/>
  <c r="T79" i="15"/>
  <c r="H25" i="15"/>
  <c r="U79" i="15"/>
  <c r="H33" i="15"/>
  <c r="H15" i="15"/>
  <c r="S79" i="15"/>
  <c r="H36" i="15"/>
  <c r="G32" i="15"/>
  <c r="H24" i="15"/>
  <c r="H29" i="15"/>
  <c r="G34" i="15"/>
  <c r="G35" i="15"/>
  <c r="T80" i="15"/>
  <c r="M80" i="15"/>
  <c r="Q80" i="15"/>
  <c r="O80" i="15"/>
  <c r="AH62" i="15" l="1"/>
  <c r="J30" i="15"/>
  <c r="K11" i="15"/>
  <c r="L11" i="15"/>
  <c r="J11" i="15"/>
  <c r="AB62" i="15"/>
  <c r="AC62" i="15"/>
  <c r="W67" i="15"/>
  <c r="AE62" i="15"/>
  <c r="W80" i="15"/>
  <c r="D88" i="15"/>
  <c r="N80" i="15"/>
  <c r="R80" i="15"/>
  <c r="S67" i="15"/>
  <c r="N67" i="15"/>
  <c r="M67" i="15"/>
  <c r="D83" i="15"/>
  <c r="V80" i="15"/>
  <c r="P67" i="15"/>
  <c r="D93" i="15"/>
  <c r="B87" i="15"/>
  <c r="Q67" i="15"/>
  <c r="T67" i="15"/>
  <c r="I11" i="15"/>
  <c r="D102" i="15"/>
  <c r="D96" i="15"/>
  <c r="C102" i="15"/>
  <c r="D101" i="15"/>
  <c r="D82" i="15"/>
  <c r="G103" i="15"/>
  <c r="D89" i="15"/>
  <c r="K62" i="15"/>
  <c r="L66" i="15"/>
  <c r="J79" i="15"/>
  <c r="K79" i="15"/>
  <c r="D95" i="15"/>
  <c r="J61" i="15"/>
  <c r="J62" i="15" s="1"/>
  <c r="J80" i="15" s="1"/>
  <c r="B155" i="15"/>
  <c r="K30" i="15" s="1"/>
  <c r="S155" i="15"/>
  <c r="F30" i="15" s="1"/>
  <c r="K155" i="15"/>
  <c r="L155" i="15"/>
  <c r="C30" i="15" s="1"/>
  <c r="P155" i="15"/>
  <c r="F155" i="15"/>
  <c r="Q155" i="15"/>
  <c r="D30" i="15" s="1"/>
  <c r="M155" i="15"/>
  <c r="E155" i="15"/>
  <c r="U155" i="15"/>
  <c r="H30" i="15" s="1"/>
  <c r="T155" i="15"/>
  <c r="G30" i="15" s="1"/>
  <c r="R155" i="15"/>
  <c r="E30" i="15" s="1"/>
  <c r="H155" i="15"/>
  <c r="O155" i="15"/>
  <c r="G155" i="15"/>
  <c r="J155" i="15"/>
  <c r="V155" i="15"/>
  <c r="I155" i="15"/>
  <c r="N155" i="15"/>
  <c r="D155" i="15"/>
  <c r="D97" i="15"/>
  <c r="D84" i="15"/>
  <c r="C155" i="15"/>
  <c r="V67" i="15"/>
  <c r="Z80" i="15"/>
  <c r="Z79" i="15"/>
  <c r="U67" i="15"/>
  <c r="S80" i="15"/>
  <c r="I46" i="13"/>
  <c r="I98" i="15"/>
  <c r="C83" i="15"/>
  <c r="C88" i="15"/>
  <c r="Y87" i="15" l="1"/>
  <c r="Y82" i="15"/>
  <c r="Y79" i="15"/>
  <c r="L30" i="15"/>
  <c r="Z112" i="15"/>
  <c r="Z84" i="15"/>
  <c r="Z83" i="15"/>
  <c r="Z93" i="15"/>
  <c r="Z108" i="15"/>
  <c r="Z94" i="15"/>
  <c r="Z88" i="15"/>
  <c r="Z98" i="15"/>
  <c r="Z104" i="15"/>
  <c r="Z105" i="15"/>
  <c r="Z82" i="15"/>
  <c r="Z103" i="15"/>
  <c r="Z86" i="15"/>
  <c r="Z107" i="15"/>
  <c r="Z97" i="15"/>
  <c r="Z89" i="15"/>
  <c r="Z106" i="15"/>
  <c r="Z85" i="15"/>
  <c r="Z109" i="15"/>
  <c r="Z90" i="15"/>
  <c r="Z101" i="15"/>
  <c r="Z91" i="15"/>
  <c r="Z96" i="15"/>
  <c r="Z99" i="15"/>
  <c r="Z100" i="15"/>
  <c r="Z111" i="15"/>
  <c r="Z95" i="15"/>
  <c r="Z92" i="15"/>
  <c r="Z102" i="15"/>
  <c r="Z87" i="15"/>
  <c r="C137" i="15"/>
  <c r="W137" i="15"/>
  <c r="Y80" i="15"/>
  <c r="Y104" i="15"/>
  <c r="Y94" i="15"/>
  <c r="Y100" i="15"/>
  <c r="Y109" i="15"/>
  <c r="Y99" i="15"/>
  <c r="Y93" i="15"/>
  <c r="Y98" i="15"/>
  <c r="Y85" i="15"/>
  <c r="Y112" i="15"/>
  <c r="Y111" i="15"/>
  <c r="Y97" i="15"/>
  <c r="Y106" i="15"/>
  <c r="Y105" i="15"/>
  <c r="Y88" i="15"/>
  <c r="Y95" i="15"/>
  <c r="Y107" i="15"/>
  <c r="Y83" i="15"/>
  <c r="Y89" i="15"/>
  <c r="Y108" i="15"/>
  <c r="Y96" i="15"/>
  <c r="Y102" i="15"/>
  <c r="Y92" i="15"/>
  <c r="Y86" i="15"/>
  <c r="Y84" i="15"/>
  <c r="Y90" i="15"/>
  <c r="Y101" i="15"/>
  <c r="Y103" i="15"/>
  <c r="Y91" i="15"/>
  <c r="B137" i="15"/>
  <c r="T137" i="15"/>
  <c r="G12" i="15" s="1"/>
  <c r="S137" i="15"/>
  <c r="F12" i="15" s="1"/>
  <c r="Q137" i="15"/>
  <c r="D12" i="15" s="1"/>
  <c r="D137" i="15"/>
  <c r="M137" i="15"/>
  <c r="U137" i="15"/>
  <c r="H12" i="15" s="1"/>
  <c r="G137" i="15"/>
  <c r="E137" i="15"/>
  <c r="R137" i="15"/>
  <c r="E12" i="15" s="1"/>
  <c r="I137" i="15"/>
  <c r="F137" i="15"/>
  <c r="L137" i="15"/>
  <c r="C12" i="15" s="1"/>
  <c r="K137" i="15"/>
  <c r="H137" i="15"/>
  <c r="C96" i="15"/>
  <c r="C101" i="15"/>
  <c r="P137" i="15"/>
  <c r="O137" i="15"/>
  <c r="J137" i="15"/>
  <c r="V137" i="15"/>
  <c r="I12" i="15" s="1"/>
  <c r="N137" i="15"/>
  <c r="C82" i="15"/>
  <c r="C93" i="15"/>
  <c r="B101" i="15"/>
  <c r="W151" i="15" s="1"/>
  <c r="I30" i="15"/>
  <c r="K66" i="15"/>
  <c r="B83" i="15"/>
  <c r="C84" i="15"/>
  <c r="C97" i="15"/>
  <c r="C89" i="15"/>
  <c r="C95" i="15"/>
  <c r="K67" i="15"/>
  <c r="K80" i="15"/>
  <c r="L67" i="15"/>
  <c r="F103" i="15"/>
  <c r="H46" i="13"/>
  <c r="H98" i="15"/>
  <c r="I61" i="15"/>
  <c r="I47" i="13"/>
  <c r="B88" i="15"/>
  <c r="W138" i="15" s="1"/>
  <c r="V133" i="15" l="1"/>
  <c r="W133" i="15"/>
  <c r="J13" i="15"/>
  <c r="J26" i="15"/>
  <c r="K12" i="15"/>
  <c r="J12" i="15"/>
  <c r="L12" i="15"/>
  <c r="C151" i="15"/>
  <c r="B96" i="15"/>
  <c r="B133" i="15"/>
  <c r="F133" i="15"/>
  <c r="S133" i="15"/>
  <c r="F8" i="15" s="1"/>
  <c r="B82" i="15"/>
  <c r="B132" i="15" s="1"/>
  <c r="E133" i="15"/>
  <c r="M133" i="15"/>
  <c r="Q133" i="15"/>
  <c r="D8" i="15" s="1"/>
  <c r="T133" i="15"/>
  <c r="G8" i="15" s="1"/>
  <c r="G133" i="15"/>
  <c r="C133" i="15"/>
  <c r="P133" i="15"/>
  <c r="R133" i="15"/>
  <c r="E8" i="15" s="1"/>
  <c r="B93" i="15"/>
  <c r="B102" i="15"/>
  <c r="B89" i="15"/>
  <c r="E103" i="15"/>
  <c r="B84" i="15"/>
  <c r="W134" i="15" s="1"/>
  <c r="B95" i="15"/>
  <c r="B97" i="15"/>
  <c r="V151" i="15"/>
  <c r="S151" i="15"/>
  <c r="F26" i="15" s="1"/>
  <c r="N151" i="15"/>
  <c r="G151" i="15"/>
  <c r="P151" i="15"/>
  <c r="B151" i="15"/>
  <c r="K26" i="15" s="1"/>
  <c r="O151" i="15"/>
  <c r="H151" i="15"/>
  <c r="J151" i="15"/>
  <c r="F151" i="15"/>
  <c r="Q151" i="15"/>
  <c r="D26" i="15" s="1"/>
  <c r="R151" i="15"/>
  <c r="E26" i="15" s="1"/>
  <c r="K151" i="15"/>
  <c r="L151" i="15"/>
  <c r="C26" i="15" s="1"/>
  <c r="E151" i="15"/>
  <c r="I151" i="15"/>
  <c r="T151" i="15"/>
  <c r="G26" i="15" s="1"/>
  <c r="D151" i="15"/>
  <c r="M151" i="15"/>
  <c r="U151" i="15"/>
  <c r="H26" i="15" s="1"/>
  <c r="L133" i="15"/>
  <c r="C8" i="15" s="1"/>
  <c r="I133" i="15"/>
  <c r="N133" i="15"/>
  <c r="O133" i="15"/>
  <c r="D133" i="15"/>
  <c r="I79" i="15"/>
  <c r="H133" i="15"/>
  <c r="U133" i="15"/>
  <c r="H8" i="15" s="1"/>
  <c r="J133" i="15"/>
  <c r="K133" i="15"/>
  <c r="I8" i="15"/>
  <c r="C138" i="15"/>
  <c r="V138" i="15"/>
  <c r="B138" i="15"/>
  <c r="K13" i="15" s="1"/>
  <c r="R138" i="15"/>
  <c r="E13" i="15" s="1"/>
  <c r="N138" i="15"/>
  <c r="J138" i="15"/>
  <c r="O138" i="15"/>
  <c r="K138" i="15"/>
  <c r="G138" i="15"/>
  <c r="T138" i="15"/>
  <c r="G13" i="15" s="1"/>
  <c r="P138" i="15"/>
  <c r="L138" i="15"/>
  <c r="C13" i="15" s="1"/>
  <c r="H138" i="15"/>
  <c r="U138" i="15"/>
  <c r="S138" i="15"/>
  <c r="F13" i="15" s="1"/>
  <c r="Q138" i="15"/>
  <c r="D13" i="15" s="1"/>
  <c r="M138" i="15"/>
  <c r="I138" i="15"/>
  <c r="E138" i="15"/>
  <c r="F138" i="15"/>
  <c r="D138" i="15"/>
  <c r="G98" i="15"/>
  <c r="G46" i="13"/>
  <c r="H61" i="15"/>
  <c r="H47" i="13"/>
  <c r="J66" i="15"/>
  <c r="I62" i="15"/>
  <c r="C132" i="15" l="1"/>
  <c r="L13" i="15"/>
  <c r="C145" i="15"/>
  <c r="W145" i="15"/>
  <c r="V152" i="15"/>
  <c r="I27" i="15" s="1"/>
  <c r="W152" i="15"/>
  <c r="L26" i="15"/>
  <c r="C147" i="15"/>
  <c r="W147" i="15"/>
  <c r="J9" i="15"/>
  <c r="C139" i="15"/>
  <c r="W139" i="15"/>
  <c r="S143" i="15"/>
  <c r="F18" i="15" s="1"/>
  <c r="W143" i="15"/>
  <c r="J8" i="15"/>
  <c r="L8" i="15"/>
  <c r="K8" i="15"/>
  <c r="V146" i="15"/>
  <c r="I21" i="15" s="1"/>
  <c r="W146" i="15"/>
  <c r="S132" i="15"/>
  <c r="F7" i="15" s="1"/>
  <c r="W132" i="15"/>
  <c r="I146" i="15"/>
  <c r="E146" i="15"/>
  <c r="M146" i="15"/>
  <c r="N132" i="15"/>
  <c r="E132" i="15"/>
  <c r="J132" i="15"/>
  <c r="U132" i="15"/>
  <c r="H7" i="15" s="1"/>
  <c r="J139" i="15"/>
  <c r="I132" i="15"/>
  <c r="P132" i="15"/>
  <c r="R132" i="15"/>
  <c r="E7" i="15" s="1"/>
  <c r="T132" i="15"/>
  <c r="G7" i="15" s="1"/>
  <c r="D132" i="15"/>
  <c r="H132" i="15"/>
  <c r="L132" i="15"/>
  <c r="C7" i="15" s="1"/>
  <c r="K132" i="15"/>
  <c r="M132" i="15"/>
  <c r="F132" i="15"/>
  <c r="V132" i="15"/>
  <c r="I7" i="15" s="1"/>
  <c r="G132" i="15"/>
  <c r="O132" i="15"/>
  <c r="Q132" i="15"/>
  <c r="D7" i="15" s="1"/>
  <c r="I139" i="15"/>
  <c r="T146" i="15"/>
  <c r="G21" i="15" s="1"/>
  <c r="S139" i="15"/>
  <c r="F14" i="15" s="1"/>
  <c r="M139" i="15"/>
  <c r="D146" i="15"/>
  <c r="R143" i="15"/>
  <c r="E18" i="15" s="1"/>
  <c r="L146" i="15"/>
  <c r="C21" i="15" s="1"/>
  <c r="U146" i="15"/>
  <c r="H21" i="15" s="1"/>
  <c r="B146" i="15"/>
  <c r="C146" i="15"/>
  <c r="G146" i="15"/>
  <c r="F146" i="15"/>
  <c r="K146" i="15"/>
  <c r="Q146" i="15"/>
  <c r="D21" i="15" s="1"/>
  <c r="I152" i="15"/>
  <c r="P146" i="15"/>
  <c r="O146" i="15"/>
  <c r="J146" i="15"/>
  <c r="R146" i="15"/>
  <c r="E21" i="15" s="1"/>
  <c r="N146" i="15"/>
  <c r="S146" i="15"/>
  <c r="F21" i="15" s="1"/>
  <c r="H146" i="15"/>
  <c r="D152" i="15"/>
  <c r="O152" i="15"/>
  <c r="E152" i="15"/>
  <c r="V143" i="15"/>
  <c r="I18" i="15" s="1"/>
  <c r="G152" i="15"/>
  <c r="F152" i="15"/>
  <c r="M152" i="15"/>
  <c r="C152" i="15"/>
  <c r="R152" i="15"/>
  <c r="E27" i="15" s="1"/>
  <c r="S152" i="15"/>
  <c r="F27" i="15" s="1"/>
  <c r="J152" i="15"/>
  <c r="N143" i="15"/>
  <c r="P152" i="15"/>
  <c r="B152" i="15"/>
  <c r="H152" i="15"/>
  <c r="Q152" i="15"/>
  <c r="D27" i="15" s="1"/>
  <c r="T152" i="15"/>
  <c r="G27" i="15" s="1"/>
  <c r="N152" i="15"/>
  <c r="U152" i="15"/>
  <c r="H27" i="15" s="1"/>
  <c r="K152" i="15"/>
  <c r="O143" i="15"/>
  <c r="D143" i="15"/>
  <c r="G143" i="15"/>
  <c r="P143" i="15"/>
  <c r="B143" i="15"/>
  <c r="F143" i="15"/>
  <c r="U143" i="15"/>
  <c r="H18" i="15" s="1"/>
  <c r="K143" i="15"/>
  <c r="T143" i="15"/>
  <c r="G18" i="15" s="1"/>
  <c r="Q143" i="15"/>
  <c r="D18" i="15" s="1"/>
  <c r="J143" i="15"/>
  <c r="D103" i="15"/>
  <c r="G139" i="15"/>
  <c r="K139" i="15"/>
  <c r="H143" i="15"/>
  <c r="L143" i="15"/>
  <c r="C18" i="15" s="1"/>
  <c r="E143" i="15"/>
  <c r="L139" i="15"/>
  <c r="C14" i="15" s="1"/>
  <c r="P139" i="15"/>
  <c r="E139" i="15"/>
  <c r="I143" i="15"/>
  <c r="C143" i="15"/>
  <c r="M143" i="15"/>
  <c r="L152" i="15"/>
  <c r="C27" i="15" s="1"/>
  <c r="V139" i="15"/>
  <c r="B139" i="15"/>
  <c r="T139" i="15"/>
  <c r="G14" i="15" s="1"/>
  <c r="U139" i="15"/>
  <c r="H14" i="15" s="1"/>
  <c r="F139" i="15"/>
  <c r="H139" i="15"/>
  <c r="Q139" i="15"/>
  <c r="D14" i="15" s="1"/>
  <c r="R139" i="15"/>
  <c r="E14" i="15" s="1"/>
  <c r="N139" i="15"/>
  <c r="D139" i="15"/>
  <c r="O139" i="15"/>
  <c r="V147" i="15"/>
  <c r="T147" i="15"/>
  <c r="G22" i="15" s="1"/>
  <c r="I147" i="15"/>
  <c r="U147" i="15"/>
  <c r="H22" i="15" s="1"/>
  <c r="K147" i="15"/>
  <c r="E147" i="15"/>
  <c r="B147" i="15"/>
  <c r="L147" i="15"/>
  <c r="C22" i="15" s="1"/>
  <c r="P147" i="15"/>
  <c r="G147" i="15"/>
  <c r="R147" i="15"/>
  <c r="E22" i="15" s="1"/>
  <c r="M147" i="15"/>
  <c r="H147" i="15"/>
  <c r="O147" i="15"/>
  <c r="F147" i="15"/>
  <c r="D147" i="15"/>
  <c r="J147" i="15"/>
  <c r="Q147" i="15"/>
  <c r="D22" i="15" s="1"/>
  <c r="N147" i="15"/>
  <c r="S147" i="15"/>
  <c r="F22" i="15" s="1"/>
  <c r="V134" i="15"/>
  <c r="K134" i="15"/>
  <c r="P134" i="15"/>
  <c r="M134" i="15"/>
  <c r="J134" i="15"/>
  <c r="H134" i="15"/>
  <c r="D134" i="15"/>
  <c r="G134" i="15"/>
  <c r="U134" i="15"/>
  <c r="H9" i="15" s="1"/>
  <c r="O134" i="15"/>
  <c r="T134" i="15"/>
  <c r="G9" i="15" s="1"/>
  <c r="Q134" i="15"/>
  <c r="D9" i="15" s="1"/>
  <c r="N134" i="15"/>
  <c r="E134" i="15"/>
  <c r="S134" i="15"/>
  <c r="F9" i="15" s="1"/>
  <c r="F134" i="15"/>
  <c r="R134" i="15"/>
  <c r="E9" i="15" s="1"/>
  <c r="C134" i="15"/>
  <c r="B134" i="15"/>
  <c r="K9" i="15" s="1"/>
  <c r="L134" i="15"/>
  <c r="C9" i="15" s="1"/>
  <c r="I134" i="15"/>
  <c r="H79" i="15"/>
  <c r="I26" i="15"/>
  <c r="V145" i="15"/>
  <c r="P145" i="15"/>
  <c r="O145" i="15"/>
  <c r="N145" i="15"/>
  <c r="M145" i="15"/>
  <c r="G145" i="15"/>
  <c r="F145" i="15"/>
  <c r="K145" i="15"/>
  <c r="I145" i="15"/>
  <c r="D145" i="15"/>
  <c r="R145" i="15"/>
  <c r="E20" i="15" s="1"/>
  <c r="U145" i="15"/>
  <c r="H20" i="15" s="1"/>
  <c r="T145" i="15"/>
  <c r="G20" i="15" s="1"/>
  <c r="Q145" i="15"/>
  <c r="D20" i="15" s="1"/>
  <c r="B145" i="15"/>
  <c r="H145" i="15"/>
  <c r="S145" i="15"/>
  <c r="F20" i="15" s="1"/>
  <c r="L145" i="15"/>
  <c r="C20" i="15" s="1"/>
  <c r="J145" i="15"/>
  <c r="E145" i="15"/>
  <c r="I13" i="15"/>
  <c r="H13" i="15"/>
  <c r="F46" i="13"/>
  <c r="F98" i="15"/>
  <c r="J67" i="15"/>
  <c r="I80" i="15"/>
  <c r="G61" i="15"/>
  <c r="G47" i="13"/>
  <c r="I66" i="15"/>
  <c r="H62" i="15"/>
  <c r="L9" i="15" l="1"/>
  <c r="L7" i="15"/>
  <c r="J7" i="15"/>
  <c r="K7" i="15"/>
  <c r="J22" i="15"/>
  <c r="L22" i="15"/>
  <c r="K22" i="15"/>
  <c r="J27" i="15"/>
  <c r="K27" i="15"/>
  <c r="L27" i="15"/>
  <c r="J21" i="15"/>
  <c r="L21" i="15"/>
  <c r="K21" i="15"/>
  <c r="K18" i="15"/>
  <c r="L18" i="15"/>
  <c r="J18" i="15"/>
  <c r="K20" i="15"/>
  <c r="L20" i="15"/>
  <c r="J20" i="15"/>
  <c r="K14" i="15"/>
  <c r="J14" i="15"/>
  <c r="L14" i="15"/>
  <c r="C103" i="15"/>
  <c r="I14" i="15"/>
  <c r="I20" i="15"/>
  <c r="G79" i="15"/>
  <c r="I9" i="15"/>
  <c r="I22" i="15"/>
  <c r="F47" i="13"/>
  <c r="F61" i="15"/>
  <c r="I67" i="15"/>
  <c r="H80" i="15"/>
  <c r="G62" i="15"/>
  <c r="G80" i="15" s="1"/>
  <c r="H66" i="15"/>
  <c r="E46" i="13"/>
  <c r="E98" i="15"/>
  <c r="B103" i="15" l="1"/>
  <c r="F79" i="15"/>
  <c r="E47" i="13"/>
  <c r="E61" i="15"/>
  <c r="H67" i="15"/>
  <c r="D98" i="15"/>
  <c r="D46" i="13"/>
  <c r="G66" i="15"/>
  <c r="F62" i="15"/>
  <c r="E153" i="15" l="1"/>
  <c r="W153" i="15"/>
  <c r="G153" i="15"/>
  <c r="R153" i="15"/>
  <c r="E28" i="15" s="1"/>
  <c r="J153" i="15"/>
  <c r="Q153" i="15"/>
  <c r="D28" i="15" s="1"/>
  <c r="N153" i="15"/>
  <c r="U153" i="15"/>
  <c r="H28" i="15" s="1"/>
  <c r="P153" i="15"/>
  <c r="O153" i="15"/>
  <c r="M153" i="15"/>
  <c r="L153" i="15"/>
  <c r="C28" i="15" s="1"/>
  <c r="B153" i="15"/>
  <c r="F153" i="15"/>
  <c r="I153" i="15"/>
  <c r="V153" i="15"/>
  <c r="I28" i="15" s="1"/>
  <c r="S153" i="15"/>
  <c r="F28" i="15" s="1"/>
  <c r="K153" i="15"/>
  <c r="D153" i="15"/>
  <c r="H153" i="15"/>
  <c r="T153" i="15"/>
  <c r="G28" i="15" s="1"/>
  <c r="C153" i="15"/>
  <c r="E79" i="15"/>
  <c r="F66" i="15"/>
  <c r="AA61" i="15"/>
  <c r="D61" i="15"/>
  <c r="E66" i="15" s="1"/>
  <c r="D47" i="13"/>
  <c r="C98" i="15"/>
  <c r="C46" i="13"/>
  <c r="E62" i="15"/>
  <c r="G67" i="15"/>
  <c r="F80" i="15"/>
  <c r="AA62" i="15" l="1"/>
  <c r="K28" i="15"/>
  <c r="L28" i="15"/>
  <c r="J28" i="15"/>
  <c r="D79" i="15"/>
  <c r="C61" i="15"/>
  <c r="C62" i="15" s="1"/>
  <c r="C47" i="13"/>
  <c r="D62" i="15"/>
  <c r="B98" i="15"/>
  <c r="B46" i="13"/>
  <c r="F67" i="15"/>
  <c r="E80" i="15"/>
  <c r="V148" i="15" l="1"/>
  <c r="I23" i="15" s="1"/>
  <c r="W148" i="15"/>
  <c r="C79" i="15"/>
  <c r="B148" i="15"/>
  <c r="S148" i="15"/>
  <c r="F23" i="15" s="1"/>
  <c r="O148" i="15"/>
  <c r="T148" i="15"/>
  <c r="G23" i="15" s="1"/>
  <c r="P148" i="15"/>
  <c r="L148" i="15"/>
  <c r="C23" i="15" s="1"/>
  <c r="Q148" i="15"/>
  <c r="D23" i="15" s="1"/>
  <c r="M148" i="15"/>
  <c r="R148" i="15"/>
  <c r="E23" i="15" s="1"/>
  <c r="N148" i="15"/>
  <c r="U148" i="15"/>
  <c r="K148" i="15"/>
  <c r="J148" i="15"/>
  <c r="I148" i="15"/>
  <c r="H148" i="15"/>
  <c r="G148" i="15"/>
  <c r="F148" i="15"/>
  <c r="E148" i="15"/>
  <c r="D148" i="15"/>
  <c r="C148" i="15"/>
  <c r="D67" i="15"/>
  <c r="C80" i="15"/>
  <c r="D66" i="15"/>
  <c r="B61" i="15"/>
  <c r="AD61" i="15" s="1"/>
  <c r="B47" i="13"/>
  <c r="E67" i="15"/>
  <c r="D80" i="15"/>
  <c r="L23" i="15" l="1"/>
  <c r="J23" i="15"/>
  <c r="K23" i="15"/>
  <c r="B79" i="15"/>
  <c r="W73" i="15"/>
  <c r="H23" i="15"/>
  <c r="S73" i="15"/>
  <c r="B73" i="15"/>
  <c r="P73" i="15"/>
  <c r="U73" i="15"/>
  <c r="Z61" i="15"/>
  <c r="C73" i="15"/>
  <c r="R73" i="15"/>
  <c r="T73" i="15"/>
  <c r="K73" i="15"/>
  <c r="Q73" i="15"/>
  <c r="M73" i="15"/>
  <c r="G73" i="15"/>
  <c r="C66" i="15"/>
  <c r="N73" i="15"/>
  <c r="H73" i="15"/>
  <c r="L73" i="15"/>
  <c r="J73" i="15"/>
  <c r="V73" i="15"/>
  <c r="D73" i="15"/>
  <c r="I73" i="15"/>
  <c r="O73" i="15"/>
  <c r="E73" i="15"/>
  <c r="B62" i="15"/>
  <c r="Z62" i="15" s="1"/>
  <c r="F73" i="15"/>
  <c r="V129" i="15" l="1"/>
  <c r="I5" i="15" s="1"/>
  <c r="W129" i="15"/>
  <c r="AD62" i="15"/>
  <c r="W74" i="15"/>
  <c r="T129" i="15"/>
  <c r="G5" i="15" s="1"/>
  <c r="D129" i="15"/>
  <c r="L129" i="15"/>
  <c r="C5" i="15" s="1"/>
  <c r="Q129" i="15"/>
  <c r="D5" i="15" s="1"/>
  <c r="H129" i="15"/>
  <c r="P129" i="15"/>
  <c r="U129" i="15"/>
  <c r="H5" i="15" s="1"/>
  <c r="G129" i="15"/>
  <c r="M129" i="15"/>
  <c r="C129" i="15"/>
  <c r="F129" i="15"/>
  <c r="J129" i="15"/>
  <c r="N129" i="15"/>
  <c r="R129" i="15"/>
  <c r="E5" i="15" s="1"/>
  <c r="B129" i="15"/>
  <c r="E129" i="15"/>
  <c r="I129" i="15"/>
  <c r="S129" i="15"/>
  <c r="F5" i="15" s="1"/>
  <c r="O129" i="15"/>
  <c r="K129" i="15"/>
  <c r="V74" i="15"/>
  <c r="G74" i="15"/>
  <c r="J74" i="15"/>
  <c r="B74" i="15"/>
  <c r="K74" i="15"/>
  <c r="I74" i="15"/>
  <c r="P74" i="15"/>
  <c r="D74" i="15"/>
  <c r="U74" i="15"/>
  <c r="O74" i="15"/>
  <c r="M74" i="15"/>
  <c r="S74" i="15"/>
  <c r="L74" i="15"/>
  <c r="E74" i="15"/>
  <c r="C74" i="15"/>
  <c r="Q74" i="15"/>
  <c r="N74" i="15"/>
  <c r="R74" i="15"/>
  <c r="T74" i="15"/>
  <c r="B80" i="15"/>
  <c r="H74" i="15"/>
  <c r="F74" i="15"/>
  <c r="C67" i="15"/>
  <c r="L5" i="15" l="1"/>
  <c r="K5" i="15"/>
  <c r="J5" i="15"/>
  <c r="V130" i="15"/>
  <c r="I6" i="15" s="1"/>
  <c r="W130" i="15"/>
  <c r="B130" i="15"/>
  <c r="S130" i="15"/>
  <c r="F6" i="15" s="1"/>
  <c r="R130" i="15"/>
  <c r="E6" i="15" s="1"/>
  <c r="N130" i="15"/>
  <c r="U130" i="15"/>
  <c r="Q130" i="15"/>
  <c r="D6" i="15" s="1"/>
  <c r="T130" i="15"/>
  <c r="G6" i="15" s="1"/>
  <c r="K130" i="15"/>
  <c r="P130" i="15"/>
  <c r="L130" i="15"/>
  <c r="C6" i="15" s="1"/>
  <c r="O130" i="15"/>
  <c r="M130" i="15"/>
  <c r="J130" i="15"/>
  <c r="I130" i="15"/>
  <c r="H130" i="15"/>
  <c r="G130" i="15"/>
  <c r="F130" i="15"/>
  <c r="E130" i="15"/>
  <c r="C130" i="15"/>
  <c r="D130" i="15"/>
  <c r="L6" i="15" l="1"/>
  <c r="K6" i="15"/>
  <c r="J6" i="15"/>
  <c r="H6" i="15"/>
</calcChain>
</file>

<file path=xl/comments1.xml><?xml version="1.0" encoding="utf-8"?>
<comments xmlns="http://schemas.openxmlformats.org/spreadsheetml/2006/main">
  <authors>
    <author>Peters, Jeroen</author>
  </authors>
  <commentList>
    <comment ref="B169" authorId="0">
      <text>
        <r>
          <rPr>
            <b/>
            <sz val="8"/>
            <color indexed="81"/>
            <rFont val="Tahoma"/>
            <family val="2"/>
          </rPr>
          <t>Peters, Jeroen:</t>
        </r>
        <r>
          <rPr>
            <sz val="8"/>
            <color indexed="81"/>
            <rFont val="Tahoma"/>
            <family val="2"/>
          </rPr>
          <t xml:space="preserve">
No data available, identical to previous submission.</t>
        </r>
      </text>
    </comment>
  </commentList>
</comments>
</file>

<file path=xl/sharedStrings.xml><?xml version="1.0" encoding="utf-8"?>
<sst xmlns="http://schemas.openxmlformats.org/spreadsheetml/2006/main" count="820" uniqueCount="235">
  <si>
    <t>UK</t>
  </si>
  <si>
    <t>Total energy consumption</t>
  </si>
  <si>
    <t>Total energy intensity</t>
  </si>
  <si>
    <t>FOR CHART</t>
  </si>
  <si>
    <t>FOR TABLE</t>
  </si>
  <si>
    <t>EEA</t>
  </si>
  <si>
    <t>Belgium</t>
  </si>
  <si>
    <t>Czech Republic</t>
  </si>
  <si>
    <t>Denmark</t>
  </si>
  <si>
    <t>Estonia</t>
  </si>
  <si>
    <t>Greece</t>
  </si>
  <si>
    <t>Spain</t>
  </si>
  <si>
    <t>France</t>
  </si>
  <si>
    <t>Ireland</t>
  </si>
  <si>
    <t>Italy</t>
  </si>
  <si>
    <t>Cyprus</t>
  </si>
  <si>
    <t>Latvia</t>
  </si>
  <si>
    <t>Lithuania</t>
  </si>
  <si>
    <t>Hungary</t>
  </si>
  <si>
    <t>Malta</t>
  </si>
  <si>
    <t>Netherlands</t>
  </si>
  <si>
    <t>Austria</t>
  </si>
  <si>
    <t>Poland</t>
  </si>
  <si>
    <t>Portugal</t>
  </si>
  <si>
    <t>Slovenia</t>
  </si>
  <si>
    <t>Slovakia</t>
  </si>
  <si>
    <t>Finland</t>
  </si>
  <si>
    <t>Sweden</t>
  </si>
  <si>
    <t>United Kingdom</t>
  </si>
  <si>
    <t>Bulgaria</t>
  </si>
  <si>
    <t>Romania</t>
  </si>
  <si>
    <t>Turkey</t>
  </si>
  <si>
    <t>Iceland</t>
  </si>
  <si>
    <t>Norway</t>
  </si>
  <si>
    <t>Germany</t>
  </si>
  <si>
    <t>Luxembourg</t>
  </si>
  <si>
    <t>Gross domestic product at 2000 market prices</t>
  </si>
  <si>
    <t>EU-27</t>
  </si>
  <si>
    <t>EU-27 1990=100</t>
  </si>
  <si>
    <t>1000 TOE per Mrd €</t>
  </si>
  <si>
    <t>1990</t>
  </si>
  <si>
    <t>1995</t>
  </si>
  <si>
    <t>2000</t>
  </si>
  <si>
    <t>2001</t>
  </si>
  <si>
    <t>2002</t>
  </si>
  <si>
    <t>2003</t>
  </si>
  <si>
    <t>2004</t>
  </si>
  <si>
    <t>2005</t>
  </si>
  <si>
    <t>Energy intensity</t>
  </si>
  <si>
    <t>1991</t>
  </si>
  <si>
    <t>1992</t>
  </si>
  <si>
    <t>1993</t>
  </si>
  <si>
    <t>1994</t>
  </si>
  <si>
    <t>1996</t>
  </si>
  <si>
    <t>1997</t>
  </si>
  <si>
    <t>1998</t>
  </si>
  <si>
    <t>1999</t>
  </si>
  <si>
    <t>Total</t>
  </si>
  <si>
    <t>Switzerland</t>
  </si>
  <si>
    <t>2006</t>
  </si>
  <si>
    <t>PRODUCT</t>
  </si>
  <si>
    <t>Extracted on</t>
  </si>
  <si>
    <t>INDICATORS</t>
  </si>
  <si>
    <t>2007</t>
  </si>
  <si>
    <t>EU27</t>
  </si>
  <si>
    <t>nama_gdp_k-GDP and main components - volumes</t>
  </si>
  <si>
    <t>Last update</t>
  </si>
  <si>
    <t>Source of data</t>
  </si>
  <si>
    <t>Eurostat</t>
  </si>
  <si>
    <t>OBS_FLAG</t>
  </si>
  <si>
    <t>UNIT</t>
  </si>
  <si>
    <t>INDIC_NA</t>
  </si>
  <si>
    <t>GEO/TIME</t>
  </si>
  <si>
    <t>2008</t>
  </si>
  <si>
    <t>2009</t>
  </si>
  <si>
    <t>2010</t>
  </si>
  <si>
    <t>2011</t>
  </si>
  <si>
    <t>Gross domestic product at market prices</t>
  </si>
  <si>
    <t>European Union (27 countries)</t>
  </si>
  <si>
    <t>Germany (including ex-GDR from 1991)</t>
  </si>
  <si>
    <t>Luxembourg (Grand-Duché)</t>
  </si>
  <si>
    <t>(growth is calculated from constant price GDP data in local currency)</t>
  </si>
  <si>
    <t>aut</t>
  </si>
  <si>
    <t>bel</t>
  </si>
  <si>
    <t>bgr</t>
  </si>
  <si>
    <t>cyp</t>
  </si>
  <si>
    <t>rcz</t>
  </si>
  <si>
    <t>dnk</t>
  </si>
  <si>
    <t>eso</t>
  </si>
  <si>
    <t>fin</t>
  </si>
  <si>
    <t>fra</t>
  </si>
  <si>
    <t>rfa</t>
  </si>
  <si>
    <t>grc</t>
  </si>
  <si>
    <t>hun</t>
  </si>
  <si>
    <t>irl</t>
  </si>
  <si>
    <t>ita</t>
  </si>
  <si>
    <t>lth</t>
  </si>
  <si>
    <t>lux</t>
  </si>
  <si>
    <t>mlt</t>
  </si>
  <si>
    <t>nld</t>
  </si>
  <si>
    <t>nor</t>
  </si>
  <si>
    <t>pol</t>
  </si>
  <si>
    <t>prt</t>
  </si>
  <si>
    <t>rom</t>
  </si>
  <si>
    <t>rsl</t>
  </si>
  <si>
    <t>slo</t>
  </si>
  <si>
    <t>esp</t>
  </si>
  <si>
    <t>swe</t>
  </si>
  <si>
    <t>sui</t>
  </si>
  <si>
    <t>tur</t>
  </si>
  <si>
    <t>gbr</t>
  </si>
  <si>
    <t>serie</t>
  </si>
  <si>
    <t>GDP growth rate</t>
  </si>
  <si>
    <t>nrg_100a-Supply, transformation, consumption - all products - annual data</t>
  </si>
  <si>
    <t>All Products</t>
  </si>
  <si>
    <t>INDIC_EN</t>
  </si>
  <si>
    <t>Gross inland consumption</t>
  </si>
  <si>
    <t>Thousand tonnes of oil equivalent (TOE)</t>
  </si>
  <si>
    <t xml:space="preserve">   EEA - Iceland</t>
  </si>
  <si>
    <t>nama_gdp_c-GDP and main components - Current prices</t>
  </si>
  <si>
    <t>Millions of PPS (Purchasing Power Standard)</t>
  </si>
  <si>
    <t>demo_pjan-Population on 1. January by age and sex</t>
  </si>
  <si>
    <t>SEX</t>
  </si>
  <si>
    <t>AGE</t>
  </si>
  <si>
    <t>%/year</t>
  </si>
  <si>
    <t>1990-1993</t>
  </si>
  <si>
    <t>PIB</t>
  </si>
  <si>
    <t>Intensity</t>
  </si>
  <si>
    <t>consumption</t>
  </si>
  <si>
    <t>1993-2004</t>
  </si>
  <si>
    <t>EU27=100</t>
  </si>
  <si>
    <t>2012</t>
  </si>
  <si>
    <t>Comment</t>
  </si>
  <si>
    <t>GENERAL</t>
  </si>
  <si>
    <t>KEY</t>
  </si>
  <si>
    <t>SpreadsheetID</t>
  </si>
  <si>
    <t>SpreadsheetName</t>
  </si>
  <si>
    <t>Year</t>
  </si>
  <si>
    <t>Status</t>
  </si>
  <si>
    <t>draft1</t>
  </si>
  <si>
    <t>Completion Date</t>
  </si>
  <si>
    <t>Author</t>
  </si>
  <si>
    <t>Approved by</t>
  </si>
  <si>
    <t>Approval date</t>
  </si>
  <si>
    <t>Description</t>
  </si>
  <si>
    <t>…</t>
  </si>
  <si>
    <t>DATA PROCESSING</t>
  </si>
  <si>
    <t>VERSION CONTROL</t>
  </si>
  <si>
    <t>Name</t>
  </si>
  <si>
    <t>Date</t>
  </si>
  <si>
    <t>draft2</t>
  </si>
  <si>
    <t>draft3</t>
  </si>
  <si>
    <t>Final</t>
  </si>
  <si>
    <t>Reason for change log</t>
  </si>
  <si>
    <t>Version affected</t>
  </si>
  <si>
    <t>Reason for change?</t>
  </si>
  <si>
    <t>By</t>
  </si>
  <si>
    <t>Checked</t>
  </si>
  <si>
    <t>Follow up?</t>
  </si>
  <si>
    <t>List of data sources</t>
  </si>
  <si>
    <t>Sheet Name</t>
  </si>
  <si>
    <t>Data source</t>
  </si>
  <si>
    <t>Date of download</t>
  </si>
  <si>
    <t>EN17</t>
  </si>
  <si>
    <t>EUROSTAT</t>
  </si>
  <si>
    <t>World Bank</t>
  </si>
  <si>
    <t>checks</t>
  </si>
  <si>
    <t xml:space="preserve">Some GDP from Eurostat mainly before 1995 are not complete : we have completed these dataseries with GDP growth rate </t>
  </si>
  <si>
    <t>estimated figures</t>
  </si>
  <si>
    <t>http://data.worldbank.org/data-catalog/world-development-indicators</t>
  </si>
  <si>
    <t xml:space="preserve">Data none available in Eurostat : data completed with GDP growth rate from the World Bank </t>
  </si>
  <si>
    <t>World Development Indicators 2011</t>
  </si>
  <si>
    <t>country code</t>
  </si>
  <si>
    <t>Source: Eurostat and World Bank for GDP growth rates for the countries mentioned before</t>
  </si>
  <si>
    <t>non EU EEA</t>
  </si>
  <si>
    <t>World Indicators</t>
  </si>
  <si>
    <t>TIME</t>
  </si>
  <si>
    <t>COUNTRY</t>
  </si>
  <si>
    <t>FLOW</t>
  </si>
  <si>
    <t>World</t>
  </si>
  <si>
    <t>Total primary energy supply (Mtoe)</t>
  </si>
  <si>
    <t>GDP (billion 2000 USD using exchange rates)</t>
  </si>
  <si>
    <t>GDP (billion 2000 USD using PPPs)</t>
  </si>
  <si>
    <t>Population (millions)</t>
  </si>
  <si>
    <t>Africa</t>
  </si>
  <si>
    <t>Middle East</t>
  </si>
  <si>
    <t>China (including Hong Kong)</t>
  </si>
  <si>
    <t>India</t>
  </si>
  <si>
    <t>Russian Federation</t>
  </si>
  <si>
    <t>United States</t>
  </si>
  <si>
    <t>Source: Eurostat, IEA for non EU countries</t>
  </si>
  <si>
    <t>Middle-East</t>
  </si>
  <si>
    <t>China</t>
  </si>
  <si>
    <t>Russia</t>
  </si>
  <si>
    <t>Source : World Development Indicators 2012</t>
  </si>
  <si>
    <t>2013</t>
  </si>
  <si>
    <t>1990=100</t>
  </si>
  <si>
    <t xml:space="preserve">Note: The second last column shows the energy intensity measured in purchasing power standards relative to the EU-27. These are currency conversion rates that both convert to a common currency and equalise the purchasing power of different currencies. They eliminate the differences in price levels between countries, allowing meaningful volume comparisons of GDP. They are an optimal unit for benchmarking country performance in a particular year. </t>
  </si>
  <si>
    <t xml:space="preserve">Note: Eurostat data was not available before 1995 for: Belgium, Bulgaria, Czech Republic, Ireland, Greece, Cyprus , Lithuania, Luxembourg, Hungary, Poland and Portugal (1990-1994), Slovakia (1990-91), Germany (1990), Estonia (1990-92), Romania (1990-1995) and Malta (1990-1999) . The GDP growth rate published by the World Bank (reference World Development Indicators 2011) were used as an additional data source for filling the gaps. GDP for EU-27 as a whole and EEA countries has been calculated as a sum. </t>
  </si>
  <si>
    <t>QA SHEET 2012</t>
  </si>
  <si>
    <t>Millions of euro, chain-linked volumes, reference year 2005 (at 2005 exchange rates)</t>
  </si>
  <si>
    <t>2010-2011</t>
  </si>
  <si>
    <t>Last update: March 2013</t>
  </si>
  <si>
    <t>Extracted 18-03-2012</t>
  </si>
  <si>
    <t>1990-2011</t>
  </si>
  <si>
    <t>2005-2011</t>
  </si>
  <si>
    <t>2004-2010</t>
  </si>
  <si>
    <t>IEA 2011 data will be available in the summer of 2013</t>
  </si>
  <si>
    <t>Trends in total energy intensity 1990-2011 (1990=100)</t>
  </si>
  <si>
    <t>Annual average change 
1990-2011</t>
  </si>
  <si>
    <t>Annual average change 
2005-2011</t>
  </si>
  <si>
    <t>Relative energy intensity 
in 2011 
(GDP in PPS, EU-27=100)</t>
  </si>
  <si>
    <t>Per capita energy intensity 
in 2011 
(TOE per inhabitant)</t>
  </si>
  <si>
    <t>Total energy intensity in the EU-27 during 1990-2011, 1990=100</t>
  </si>
  <si>
    <t>Gross domestic product at 2005 market prices</t>
  </si>
  <si>
    <t>ENER17_2013</t>
  </si>
  <si>
    <t>J. Peters and R. Koelemeijer (PBL)</t>
  </si>
  <si>
    <t xml:space="preserve"> </t>
  </si>
  <si>
    <t>2000-2011</t>
  </si>
  <si>
    <t>annual growth</t>
  </si>
  <si>
    <t>fit</t>
  </si>
  <si>
    <t>observed</t>
  </si>
  <si>
    <t>difference</t>
  </si>
  <si>
    <t>GDP (euro2005)</t>
  </si>
  <si>
    <t>growth</t>
  </si>
  <si>
    <t>zonder efficiency verbetering</t>
  </si>
  <si>
    <t>verbetering</t>
  </si>
  <si>
    <t>=</t>
  </si>
  <si>
    <t>1997-2005</t>
  </si>
  <si>
    <t xml:space="preserve">Gross inland energy consumption </t>
  </si>
  <si>
    <t>Total primary energy intensity Mtoe per bln €)</t>
  </si>
  <si>
    <t>Total primary energy intensity</t>
  </si>
  <si>
    <t>Gross inland energy consumption (1000 TOE)</t>
  </si>
  <si>
    <t>Gross domestic product at 2005 market prices (bln Euro)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</si>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</sst>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
    <numFmt numFmtId="167" formatCode="0.000"/>
    <numFmt numFmtId="168" formatCode="#0"/>
    <numFmt numFmtId="169" formatCode="dd\.mm\.yy"/>
    <numFmt numFmtId="170" formatCode="_-* #,##0.00_-;_-* #,##0.00\-;_-*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sz val="9"/>
      <name val="Times New Roman"/>
      <family val="1"/>
    </font>
    <font>
      <b/>
      <sz val="12"/>
      <color indexed="12"/>
      <name val="Arial"/>
      <family val="2"/>
    </font>
    <font>
      <b/>
      <sz val="10"/>
      <name val="Arial"/>
      <family val="2"/>
    </font>
    <font>
      <b/>
      <sz val="10"/>
      <color indexed="12"/>
      <name val="Arial"/>
      <family val="2"/>
    </font>
    <font>
      <b/>
      <i/>
      <sz val="8"/>
      <color indexed="8"/>
      <name val="Arial"/>
      <family val="2"/>
    </font>
    <font>
      <sz val="8"/>
      <color indexed="8"/>
      <name val="Arial"/>
      <family val="2"/>
    </font>
    <font>
      <sz val="10"/>
      <color indexed="12"/>
      <name val="Arial"/>
      <family val="2"/>
    </font>
    <font>
      <sz val="8"/>
      <color indexed="12"/>
      <name val="Arial"/>
      <family val="2"/>
    </font>
    <font>
      <u/>
      <sz val="10"/>
      <color indexed="12"/>
      <name val="Arial"/>
      <family val="2"/>
    </font>
    <font>
      <sz val="10"/>
      <name val="Arial"/>
      <family val="2"/>
    </font>
    <font>
      <b/>
      <sz val="26"/>
      <color indexed="12"/>
      <name val="Arial"/>
      <family val="2"/>
    </font>
    <font>
      <b/>
      <sz val="14"/>
      <color indexed="12"/>
      <name val="Arial"/>
      <family val="2"/>
    </font>
    <font>
      <sz val="9"/>
      <name val="Arial"/>
      <family val="2"/>
    </font>
    <font>
      <i/>
      <sz val="8"/>
      <name val="Arial"/>
      <family val="2"/>
    </font>
    <font>
      <sz val="10"/>
      <color theme="1"/>
      <name val="Arial"/>
      <family val="2"/>
    </font>
    <font>
      <sz val="11"/>
      <name val="Arial"/>
      <family val="2"/>
    </font>
    <font>
      <sz val="11"/>
      <name val="Arial"/>
      <family val="2"/>
    </font>
    <font>
      <b/>
      <sz val="13"/>
      <color indexed="9"/>
      <name val="Verdana"/>
      <family val="2"/>
    </font>
    <font>
      <b/>
      <sz val="11"/>
      <color indexed="8"/>
      <name val="Verdana"/>
      <family val="2"/>
    </font>
    <font>
      <b/>
      <sz val="10"/>
      <color indexed="8"/>
      <name val="Verdana"/>
      <family val="2"/>
    </font>
    <font>
      <sz val="10"/>
      <color indexed="8"/>
      <name val="Verdana"/>
      <family val="2"/>
    </font>
    <font>
      <i/>
      <sz val="10"/>
      <color indexed="8"/>
      <name val="Verdana"/>
      <family val="2"/>
    </font>
    <font>
      <sz val="11"/>
      <color indexed="8"/>
      <name val="Verdana"/>
      <family val="2"/>
    </font>
    <font>
      <sz val="12"/>
      <color indexed="8"/>
      <name val="Verdana"/>
      <family val="2"/>
    </font>
    <font>
      <b/>
      <sz val="10"/>
      <color rgb="FFFF0000"/>
      <name val="Arial"/>
      <family val="2"/>
    </font>
    <font>
      <b/>
      <sz val="10"/>
      <color theme="1"/>
      <name val="Arial"/>
      <family val="2"/>
    </font>
    <font>
      <b/>
      <sz val="8"/>
      <name val="Verdana"/>
      <family val="2"/>
    </font>
    <font>
      <b/>
      <sz val="12"/>
      <color indexed="10"/>
      <name val="Verdana"/>
      <family val="2"/>
    </font>
    <font>
      <sz val="8"/>
      <name val="Verdana"/>
      <family val="2"/>
    </font>
    <font>
      <sz val="8"/>
      <color indexed="10"/>
      <name val="Verdana"/>
      <family val="2"/>
    </font>
    <font>
      <sz val="8"/>
      <color rgb="FFFF0000"/>
      <name val="Verdana"/>
      <family val="2"/>
    </font>
    <font>
      <b/>
      <sz val="8"/>
      <color indexed="10"/>
      <name val="Verdana"/>
      <family val="2"/>
    </font>
    <font>
      <sz val="10"/>
      <name val="Times New Roman"/>
      <family val="1"/>
    </font>
    <font>
      <sz val="9"/>
      <color indexed="8"/>
      <name val="Times New Roman"/>
      <family val="1"/>
    </font>
    <font>
      <b/>
      <i/>
      <sz val="9"/>
      <color indexed="8"/>
      <name val="Times New Roman"/>
      <family val="1"/>
    </font>
    <font>
      <b/>
      <sz val="12"/>
      <name val="Times New Roman"/>
      <family val="1"/>
    </font>
    <font>
      <b/>
      <sz val="9"/>
      <name val="Times New Roman"/>
      <family val="1"/>
    </font>
    <font>
      <sz val="8"/>
      <color theme="1"/>
      <name val="Verdana"/>
      <family val="2"/>
    </font>
    <font>
      <sz val="10"/>
      <color rgb="FFFF33CC"/>
      <name val="Arial"/>
      <family val="2"/>
    </font>
    <font>
      <u/>
      <sz val="10"/>
      <color theme="10"/>
      <name val="Arial"/>
      <family val="2"/>
    </font>
    <font>
      <b/>
      <sz val="14"/>
      <name val="Arial"/>
      <family val="2"/>
    </font>
    <font>
      <u/>
      <sz val="10"/>
      <color theme="10"/>
      <name val="Arial"/>
      <family val="2"/>
    </font>
    <font>
      <sz val="10"/>
      <name val="Arial"/>
      <family val="2"/>
    </font>
    <font>
      <sz val="10"/>
      <color rgb="FFFF0000"/>
      <name val="Arial"/>
      <family val="2"/>
    </font>
    <font>
      <sz val="10"/>
      <name val="Arial"/>
      <family val="2"/>
    </font>
    <font>
      <sz val="11"/>
      <name val="Arial"/>
      <family val="2"/>
    </font>
    <font>
      <b/>
      <sz val="10"/>
      <color theme="1"/>
      <name val="Verdana"/>
      <family val="2"/>
    </font>
    <font>
      <sz val="10"/>
      <color theme="1"/>
      <name val="Verdana"/>
      <family val="2"/>
    </font>
    <font>
      <sz val="10"/>
      <color theme="1"/>
      <name val="Calibri"/>
      <family val="2"/>
      <scheme val="minor"/>
    </font>
    <font>
      <sz val="10"/>
      <color rgb="FF0000FF"/>
      <name val="Arial"/>
      <family val="2"/>
    </font>
    <font>
      <b/>
      <sz val="10"/>
      <color rgb="FF0000FF"/>
      <name val="Arial"/>
      <family val="2"/>
    </font>
    <font>
      <sz val="10"/>
      <name val="Arial"/>
      <family val="2"/>
    </font>
    <font>
      <sz val="11"/>
      <name val="Arial"/>
      <family val="2"/>
    </font>
    <font>
      <sz val="10"/>
      <name val="Arial"/>
    </font>
    <font>
      <sz val="8"/>
      <color indexed="81"/>
      <name val="Tahoma"/>
      <family val="2"/>
    </font>
    <font>
      <b/>
      <sz val="8"/>
      <color indexed="81"/>
      <name val="Tahoma"/>
      <family val="2"/>
    </font>
    <font>
      <b/>
      <u/>
      <sz val="10"/>
      <color indexed="12"/>
      <name val="Arial"/>
      <family val="2"/>
    </font>
    <font>
      <sz val="8"/>
      <name val="Arial"/>
      <family val="2"/>
    </font>
  </fonts>
  <fills count="19">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theme="2"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indexed="31"/>
        <bgColor indexed="64"/>
      </patternFill>
    </fill>
    <fill>
      <patternFill patternType="solid">
        <fgColor indexed="27"/>
        <bgColor indexed="64"/>
      </patternFill>
    </fill>
    <fill>
      <patternFill patternType="solid">
        <fgColor indexed="24"/>
        <bgColor indexed="64"/>
      </patternFill>
    </fill>
    <fill>
      <patternFill patternType="solid">
        <fgColor indexed="47"/>
        <bgColor indexed="64"/>
      </patternFill>
    </fill>
    <fill>
      <patternFill patternType="solid">
        <fgColor theme="9" tint="0.79998168889431442"/>
        <bgColor indexed="64"/>
      </patternFill>
    </fill>
    <fill>
      <patternFill patternType="solid">
        <fgColor rgb="FFFF66FF"/>
        <bgColor indexed="64"/>
      </patternFill>
    </fill>
    <fill>
      <patternFill patternType="solid">
        <fgColor indexed="42"/>
        <bgColor indexed="64"/>
      </patternFill>
    </fill>
    <fill>
      <patternFill patternType="solid">
        <fgColor indexed="55"/>
        <bgColor indexed="64"/>
      </patternFill>
    </fill>
    <fill>
      <patternFill patternType="solid">
        <fgColor rgb="FFCCCCCC"/>
        <bgColor indexed="64"/>
      </patternFill>
    </fill>
    <fill>
      <patternFill patternType="solid">
        <fgColor rgb="FFFFFF00"/>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8"/>
      </left>
      <right style="thin">
        <color indexed="8"/>
      </right>
      <top style="thin">
        <color indexed="8"/>
      </top>
      <bottom/>
      <diagonal/>
    </border>
    <border>
      <left/>
      <right/>
      <top style="medium">
        <color indexed="64"/>
      </top>
      <bottom/>
      <diagonal/>
    </border>
    <border>
      <left/>
      <right/>
      <top/>
      <bottom style="medium">
        <color indexed="64"/>
      </bottom>
      <diagonal/>
    </border>
    <border>
      <left style="medium">
        <color indexed="64"/>
      </left>
      <right style="thin">
        <color indexed="8"/>
      </right>
      <top style="thin">
        <color indexed="8"/>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8"/>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1">
    <xf numFmtId="0" fontId="0" fillId="0" borderId="0"/>
    <xf numFmtId="4" fontId="4" fillId="0" borderId="1" applyFill="0" applyBorder="0" applyProtection="0">
      <alignment horizontal="right" vertical="center"/>
    </xf>
    <xf numFmtId="9" fontId="3" fillId="0" borderId="0" applyFont="0" applyFill="0" applyBorder="0" applyAlignment="0" applyProtection="0"/>
    <xf numFmtId="0" fontId="19" fillId="0" borderId="0"/>
    <xf numFmtId="0" fontId="20" fillId="0" borderId="0"/>
    <xf numFmtId="0" fontId="13" fillId="0" borderId="0"/>
    <xf numFmtId="164" fontId="24" fillId="8" borderId="1">
      <alignment horizontal="right" vertical="center" indent="1"/>
    </xf>
    <xf numFmtId="0" fontId="25" fillId="8" borderId="1">
      <alignment horizontal="right" vertical="center" indent="1"/>
    </xf>
    <xf numFmtId="0" fontId="24" fillId="8" borderId="1">
      <alignment horizontal="left" vertical="center" indent="1"/>
    </xf>
    <xf numFmtId="0" fontId="13" fillId="4" borderId="17">
      <alignment vertical="center"/>
    </xf>
    <xf numFmtId="0" fontId="23" fillId="4" borderId="1">
      <alignment horizontal="center" vertical="center"/>
    </xf>
    <xf numFmtId="0" fontId="22" fillId="8" borderId="1">
      <alignment horizontal="center" vertical="center"/>
    </xf>
    <xf numFmtId="0" fontId="22" fillId="9" borderId="1">
      <alignment horizontal="center" vertical="center"/>
    </xf>
    <xf numFmtId="164" fontId="24" fillId="4" borderId="1">
      <alignment horizontal="right" vertical="center" indent="1"/>
    </xf>
    <xf numFmtId="0" fontId="13" fillId="4" borderId="0">
      <alignment vertical="center"/>
    </xf>
    <xf numFmtId="0" fontId="26" fillId="4" borderId="18">
      <alignment horizontal="left" vertical="center" indent="1"/>
    </xf>
    <xf numFmtId="0" fontId="22" fillId="4" borderId="19">
      <alignment horizontal="left" vertical="center" indent="1"/>
    </xf>
    <xf numFmtId="0" fontId="26" fillId="4" borderId="1">
      <alignment horizontal="left" vertical="center" indent="1"/>
    </xf>
    <xf numFmtId="0" fontId="25" fillId="4" borderId="1">
      <alignment horizontal="right" vertical="center" indent="1"/>
    </xf>
    <xf numFmtId="0" fontId="26" fillId="4" borderId="17">
      <alignment vertical="center"/>
    </xf>
    <xf numFmtId="0" fontId="21" fillId="10" borderId="1">
      <alignment horizontal="left" vertical="center" indent="1"/>
    </xf>
    <xf numFmtId="0" fontId="21" fillId="10" borderId="1">
      <alignment horizontal="left" vertical="center" indent="1"/>
    </xf>
    <xf numFmtId="0" fontId="24" fillId="4" borderId="1">
      <alignment horizontal="left" vertical="center" indent="1"/>
    </xf>
    <xf numFmtId="0" fontId="27" fillId="4" borderId="1">
      <alignment horizontal="left" vertical="center" wrapText="1" indent="1"/>
    </xf>
    <xf numFmtId="0" fontId="26" fillId="4" borderId="17">
      <alignment vertical="center"/>
    </xf>
    <xf numFmtId="0" fontId="23" fillId="11" borderId="1">
      <alignment horizontal="left" vertical="center" indent="1"/>
    </xf>
    <xf numFmtId="0" fontId="13" fillId="0" borderId="0"/>
    <xf numFmtId="9" fontId="13" fillId="0" borderId="0" applyFont="0" applyFill="0" applyBorder="0" applyAlignment="0" applyProtection="0"/>
    <xf numFmtId="0" fontId="20" fillId="0" borderId="0"/>
    <xf numFmtId="0" fontId="13" fillId="0" borderId="0"/>
    <xf numFmtId="0" fontId="36" fillId="0" borderId="0"/>
    <xf numFmtId="0" fontId="13" fillId="0" borderId="0" applyNumberFormat="0" applyFont="0" applyFill="0" applyBorder="0" applyProtection="0">
      <alignment horizontal="left" vertical="center" indent="5"/>
    </xf>
    <xf numFmtId="4" fontId="4" fillId="14" borderId="0" applyBorder="0">
      <alignment horizontal="right" vertical="center"/>
    </xf>
    <xf numFmtId="4" fontId="4" fillId="14" borderId="13">
      <alignment horizontal="right" vertical="center"/>
    </xf>
    <xf numFmtId="4" fontId="37" fillId="11" borderId="1">
      <alignment horizontal="right" vertical="center"/>
    </xf>
    <xf numFmtId="4" fontId="38" fillId="11" borderId="1">
      <alignment horizontal="right" vertical="center"/>
    </xf>
    <xf numFmtId="4" fontId="37" fillId="11" borderId="1">
      <alignment horizontal="right" vertical="center"/>
    </xf>
    <xf numFmtId="4" fontId="37" fillId="11" borderId="1">
      <alignment horizontal="right" vertical="center"/>
    </xf>
    <xf numFmtId="0" fontId="37" fillId="0" borderId="0" applyNumberFormat="0">
      <alignment horizontal="right"/>
    </xf>
    <xf numFmtId="0" fontId="13" fillId="0" borderId="21"/>
    <xf numFmtId="0" fontId="39" fillId="0" borderId="0" applyNumberFormat="0" applyFill="0" applyBorder="0" applyAlignment="0" applyProtection="0"/>
    <xf numFmtId="0" fontId="40" fillId="0" borderId="0" applyNumberFormat="0" applyFill="0" applyBorder="0" applyProtection="0">
      <alignment horizontal="left" vertical="center"/>
    </xf>
    <xf numFmtId="0" fontId="13" fillId="15" borderId="0" applyNumberFormat="0" applyFont="0" applyBorder="0" applyAlignment="0" applyProtection="0"/>
    <xf numFmtId="4" fontId="13" fillId="15" borderId="0" applyNumberFormat="0" applyFont="0" applyBorder="0" applyAlignment="0" applyProtection="0"/>
    <xf numFmtId="0" fontId="13" fillId="0" borderId="0"/>
    <xf numFmtId="0" fontId="13" fillId="0" borderId="0"/>
    <xf numFmtId="4" fontId="4" fillId="0" borderId="0"/>
    <xf numFmtId="0" fontId="43" fillId="0" borderId="0" applyNumberFormat="0" applyFill="0" applyBorder="0" applyAlignment="0" applyProtection="0">
      <alignment vertical="top"/>
      <protection locked="0"/>
    </xf>
    <xf numFmtId="0" fontId="49" fillId="0" borderId="0"/>
    <xf numFmtId="0" fontId="2" fillId="0" borderId="0"/>
    <xf numFmtId="0" fontId="50" fillId="16" borderId="1">
      <alignment horizontal="left" vertical="top" indent="1"/>
    </xf>
    <xf numFmtId="0" fontId="51" fillId="0" borderId="1">
      <alignment horizontal="left" vertical="top" indent="1"/>
    </xf>
    <xf numFmtId="0" fontId="3" fillId="0" borderId="0"/>
    <xf numFmtId="170" fontId="5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3" fillId="0" borderId="0"/>
    <xf numFmtId="9" fontId="5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6" fillId="0" borderId="0"/>
    <xf numFmtId="0" fontId="19" fillId="0" borderId="0"/>
    <xf numFmtId="0" fontId="3" fillId="0" borderId="0"/>
    <xf numFmtId="0" fontId="3" fillId="4" borderId="17">
      <alignment vertical="center"/>
    </xf>
    <xf numFmtId="0" fontId="3" fillId="4" borderId="0">
      <alignment vertical="center"/>
    </xf>
    <xf numFmtId="0" fontId="3" fillId="0" borderId="0"/>
    <xf numFmtId="0" fontId="3" fillId="0" borderId="0" applyNumberFormat="0" applyFont="0" applyFill="0" applyBorder="0" applyProtection="0">
      <alignment horizontal="left" vertical="center" indent="5"/>
    </xf>
    <xf numFmtId="0" fontId="3" fillId="15" borderId="0" applyNumberFormat="0" applyFont="0" applyBorder="0" applyAlignment="0" applyProtection="0"/>
    <xf numFmtId="4" fontId="3" fillId="15" borderId="0" applyNumberFormat="0" applyFont="0" applyBorder="0" applyAlignment="0" applyProtection="0"/>
    <xf numFmtId="0" fontId="3" fillId="0" borderId="0"/>
    <xf numFmtId="0" fontId="19" fillId="0" borderId="0"/>
    <xf numFmtId="0" fontId="1" fillId="0" borderId="0"/>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310">
    <xf numFmtId="0" fontId="0" fillId="0" borderId="0" xfId="0"/>
    <xf numFmtId="0" fontId="0" fillId="0" borderId="0" xfId="0" applyFill="1"/>
    <xf numFmtId="1" fontId="10" fillId="0" borderId="0" xfId="0" applyNumberFormat="1" applyFont="1" applyFill="1"/>
    <xf numFmtId="0" fontId="3" fillId="0" borderId="0" xfId="0" applyFont="1"/>
    <xf numFmtId="0" fontId="9" fillId="0" borderId="0" xfId="0" applyFont="1" applyFill="1" applyBorder="1" applyAlignment="1">
      <alignment horizontal="right"/>
    </xf>
    <xf numFmtId="0" fontId="8" fillId="0" borderId="0" xfId="0" applyFont="1" applyFill="1" applyBorder="1" applyAlignment="1">
      <alignment horizontal="left" vertical="top" wrapText="1"/>
    </xf>
    <xf numFmtId="0" fontId="0" fillId="0" borderId="0" xfId="0" applyFill="1" applyBorder="1"/>
    <xf numFmtId="0" fontId="6" fillId="0" borderId="0" xfId="0" applyFont="1"/>
    <xf numFmtId="0" fontId="14" fillId="0" borderId="0" xfId="0" applyFont="1"/>
    <xf numFmtId="0" fontId="0" fillId="0" borderId="0" xfId="0" applyNumberFormat="1" applyFont="1" applyFill="1" applyBorder="1" applyAlignment="1"/>
    <xf numFmtId="0" fontId="10" fillId="0" borderId="0" xfId="0" applyFont="1"/>
    <xf numFmtId="3" fontId="10" fillId="0" borderId="0" xfId="0" applyNumberFormat="1" applyFont="1"/>
    <xf numFmtId="165" fontId="10" fillId="0" borderId="0" xfId="0" applyNumberFormat="1" applyFont="1"/>
    <xf numFmtId="1" fontId="10" fillId="0" borderId="0" xfId="0" applyNumberFormat="1" applyFont="1"/>
    <xf numFmtId="0" fontId="7" fillId="2" borderId="0" xfId="0" applyFont="1" applyFill="1"/>
    <xf numFmtId="0" fontId="12" fillId="2" borderId="0" xfId="0" applyFont="1" applyFill="1"/>
    <xf numFmtId="0" fontId="10" fillId="2" borderId="0" xfId="0" applyFont="1" applyFill="1"/>
    <xf numFmtId="164" fontId="10" fillId="2" borderId="0" xfId="0" applyNumberFormat="1" applyFont="1" applyFill="1"/>
    <xf numFmtId="164" fontId="12" fillId="0" borderId="0" xfId="0" applyNumberFormat="1" applyFont="1" applyFill="1"/>
    <xf numFmtId="164" fontId="10" fillId="0" borderId="0" xfId="0" applyNumberFormat="1" applyFont="1" applyFill="1"/>
    <xf numFmtId="0" fontId="12" fillId="0" borderId="0" xfId="0" applyFont="1" applyFill="1"/>
    <xf numFmtId="0" fontId="11" fillId="0" borderId="0" xfId="0" applyFont="1" applyFill="1" applyAlignment="1">
      <alignment horizontal="center" vertical="top" wrapText="1"/>
    </xf>
    <xf numFmtId="166" fontId="0" fillId="0" borderId="0" xfId="2" applyNumberFormat="1" applyFont="1"/>
    <xf numFmtId="0" fontId="0" fillId="3" borderId="2" xfId="0" applyNumberFormat="1" applyFont="1" applyFill="1" applyBorder="1" applyAlignment="1"/>
    <xf numFmtId="2" fontId="0" fillId="0" borderId="2" xfId="0" applyNumberFormat="1" applyFont="1" applyFill="1" applyBorder="1" applyAlignment="1">
      <alignment horizontal="right"/>
    </xf>
    <xf numFmtId="0" fontId="15" fillId="0" borderId="0" xfId="0" applyNumberFormat="1" applyFont="1" applyFill="1" applyBorder="1" applyAlignment="1"/>
    <xf numFmtId="0" fontId="16" fillId="3" borderId="2" xfId="0" applyNumberFormat="1" applyFont="1" applyFill="1" applyBorder="1" applyAlignment="1"/>
    <xf numFmtId="10" fontId="0" fillId="0" borderId="0" xfId="2" applyNumberFormat="1" applyFont="1" applyFill="1" applyBorder="1" applyAlignment="1"/>
    <xf numFmtId="167" fontId="0" fillId="0" borderId="0" xfId="0" applyNumberFormat="1" applyFont="1" applyFill="1" applyBorder="1" applyAlignment="1"/>
    <xf numFmtId="0" fontId="13" fillId="0" borderId="0" xfId="0" applyFont="1"/>
    <xf numFmtId="164" fontId="0" fillId="0" borderId="0" xfId="0" applyNumberFormat="1"/>
    <xf numFmtId="1" fontId="0" fillId="0" borderId="0" xfId="2" applyNumberFormat="1" applyFont="1" applyFill="1" applyBorder="1" applyAlignment="1"/>
    <xf numFmtId="0" fontId="16" fillId="3" borderId="0" xfId="0" applyNumberFormat="1" applyFont="1" applyFill="1" applyBorder="1" applyAlignment="1"/>
    <xf numFmtId="168" fontId="0" fillId="0" borderId="2" xfId="0" applyNumberFormat="1" applyFont="1" applyFill="1" applyBorder="1" applyAlignment="1"/>
    <xf numFmtId="0" fontId="13" fillId="3" borderId="2" xfId="0" applyNumberFormat="1" applyFont="1" applyFill="1" applyBorder="1" applyAlignment="1"/>
    <xf numFmtId="0" fontId="16" fillId="0" borderId="0" xfId="0" applyFont="1"/>
    <xf numFmtId="0" fontId="17" fillId="3" borderId="0" xfId="0" applyNumberFormat="1" applyFont="1" applyFill="1" applyBorder="1" applyAlignment="1"/>
    <xf numFmtId="0" fontId="17" fillId="0" borderId="0" xfId="0" applyFont="1"/>
    <xf numFmtId="1" fontId="10" fillId="0" borderId="0" xfId="0" applyNumberFormat="1" applyFont="1" applyFill="1" applyAlignment="1">
      <alignment horizontal="right" vertical="center" wrapText="1"/>
    </xf>
    <xf numFmtId="0" fontId="3" fillId="0" borderId="0" xfId="0" applyFont="1" applyBorder="1" applyAlignment="1">
      <alignment vertical="center"/>
    </xf>
    <xf numFmtId="0" fontId="3" fillId="0" borderId="0" xfId="0" applyFont="1" applyAlignment="1"/>
    <xf numFmtId="0" fontId="0" fillId="0" borderId="0" xfId="0" applyAlignment="1"/>
    <xf numFmtId="0" fontId="17" fillId="0" borderId="0" xfId="0" applyNumberFormat="1" applyFont="1" applyFill="1" applyBorder="1" applyAlignment="1"/>
    <xf numFmtId="168" fontId="17" fillId="0" borderId="0" xfId="0" applyNumberFormat="1" applyFont="1" applyFill="1"/>
    <xf numFmtId="0" fontId="17" fillId="0" borderId="0" xfId="0" applyFont="1" applyFill="1"/>
    <xf numFmtId="0" fontId="0" fillId="6" borderId="4" xfId="0" applyFill="1" applyBorder="1"/>
    <xf numFmtId="1" fontId="0" fillId="6" borderId="5" xfId="0" applyNumberFormat="1" applyFill="1" applyBorder="1"/>
    <xf numFmtId="164" fontId="0" fillId="6" borderId="6" xfId="0" applyNumberFormat="1" applyFill="1" applyBorder="1" applyAlignment="1">
      <alignment horizontal="center"/>
    </xf>
    <xf numFmtId="164" fontId="0" fillId="6" borderId="5" xfId="0" applyNumberFormat="1" applyFill="1" applyBorder="1" applyAlignment="1">
      <alignment horizontal="center"/>
    </xf>
    <xf numFmtId="166" fontId="13" fillId="6" borderId="4" xfId="2" applyNumberFormat="1" applyFont="1" applyFill="1" applyBorder="1" applyAlignment="1">
      <alignment horizontal="center"/>
    </xf>
    <xf numFmtId="164" fontId="13" fillId="6" borderId="6" xfId="0" applyNumberFormat="1" applyFont="1" applyFill="1" applyBorder="1" applyAlignment="1">
      <alignment horizontal="center"/>
    </xf>
    <xf numFmtId="0" fontId="0" fillId="6" borderId="7" xfId="0" applyFill="1" applyBorder="1"/>
    <xf numFmtId="1" fontId="0" fillId="6" borderId="8" xfId="0" applyNumberFormat="1" applyFill="1" applyBorder="1"/>
    <xf numFmtId="164" fontId="0" fillId="6" borderId="9" xfId="0" applyNumberFormat="1" applyFill="1" applyBorder="1" applyAlignment="1">
      <alignment horizontal="center"/>
    </xf>
    <xf numFmtId="164" fontId="0" fillId="6" borderId="8" xfId="0" applyNumberFormat="1" applyFill="1" applyBorder="1" applyAlignment="1">
      <alignment horizontal="center"/>
    </xf>
    <xf numFmtId="166" fontId="13" fillId="6" borderId="10" xfId="2" applyNumberFormat="1" applyFont="1" applyFill="1" applyBorder="1" applyAlignment="1">
      <alignment horizontal="center"/>
    </xf>
    <xf numFmtId="164" fontId="13" fillId="6" borderId="11" xfId="0" applyNumberFormat="1" applyFont="1" applyFill="1" applyBorder="1" applyAlignment="1">
      <alignment horizontal="center"/>
    </xf>
    <xf numFmtId="0" fontId="0" fillId="6" borderId="10" xfId="0" applyFill="1" applyBorder="1"/>
    <xf numFmtId="164" fontId="0" fillId="6" borderId="4" xfId="0" applyNumberFormat="1" applyFill="1" applyBorder="1" applyAlignment="1">
      <alignment horizontal="center"/>
    </xf>
    <xf numFmtId="1" fontId="0" fillId="6" borderId="3" xfId="0" applyNumberFormat="1" applyFill="1" applyBorder="1"/>
    <xf numFmtId="164" fontId="0" fillId="6" borderId="11" xfId="0" applyNumberFormat="1" applyFill="1" applyBorder="1" applyAlignment="1">
      <alignment horizontal="center"/>
    </xf>
    <xf numFmtId="164" fontId="0" fillId="6" borderId="3" xfId="0" applyNumberFormat="1" applyFill="1" applyBorder="1" applyAlignment="1">
      <alignment horizontal="center"/>
    </xf>
    <xf numFmtId="164" fontId="0" fillId="6" borderId="10" xfId="0" applyNumberFormat="1" applyFill="1" applyBorder="1" applyAlignment="1">
      <alignment horizontal="center"/>
    </xf>
    <xf numFmtId="0" fontId="13" fillId="6" borderId="10" xfId="0" applyFont="1" applyFill="1" applyBorder="1"/>
    <xf numFmtId="0" fontId="18" fillId="0" borderId="0" xfId="0" applyFont="1"/>
    <xf numFmtId="166" fontId="18" fillId="0" borderId="0" xfId="2" applyNumberFormat="1" applyFont="1"/>
    <xf numFmtId="166" fontId="0" fillId="0" borderId="1" xfId="2" applyNumberFormat="1" applyFont="1" applyBorder="1"/>
    <xf numFmtId="166" fontId="0" fillId="0" borderId="14" xfId="2" applyNumberFormat="1" applyFont="1" applyBorder="1"/>
    <xf numFmtId="166" fontId="0" fillId="0" borderId="15" xfId="2" applyNumberFormat="1" applyFont="1" applyBorder="1"/>
    <xf numFmtId="166" fontId="0" fillId="0" borderId="16" xfId="2" applyNumberFormat="1" applyFont="1" applyBorder="1"/>
    <xf numFmtId="1" fontId="0" fillId="0" borderId="0" xfId="0" applyNumberFormat="1" applyFill="1"/>
    <xf numFmtId="0" fontId="28" fillId="0" borderId="0" xfId="0" applyNumberFormat="1" applyFont="1" applyFill="1" applyBorder="1" applyAlignment="1"/>
    <xf numFmtId="0" fontId="0" fillId="3" borderId="20" xfId="0" applyNumberFormat="1" applyFont="1" applyFill="1" applyBorder="1" applyAlignment="1"/>
    <xf numFmtId="166" fontId="18" fillId="0" borderId="0" xfId="2" applyNumberFormat="1" applyFont="1" applyFill="1"/>
    <xf numFmtId="9" fontId="0" fillId="0" borderId="0" xfId="2" applyFont="1"/>
    <xf numFmtId="0" fontId="6" fillId="7" borderId="1" xfId="0" applyFont="1" applyFill="1" applyBorder="1" applyAlignment="1">
      <alignment horizontal="center"/>
    </xf>
    <xf numFmtId="166" fontId="29" fillId="12" borderId="1" xfId="2" applyNumberFormat="1" applyFont="1" applyFill="1" applyBorder="1" applyAlignment="1">
      <alignment horizontal="center"/>
    </xf>
    <xf numFmtId="1" fontId="13" fillId="6" borderId="9" xfId="0" applyNumberFormat="1" applyFont="1" applyFill="1" applyBorder="1" applyAlignment="1">
      <alignment horizontal="center"/>
    </xf>
    <xf numFmtId="1" fontId="13" fillId="6" borderId="6" xfId="0" applyNumberFormat="1" applyFont="1" applyFill="1" applyBorder="1" applyAlignment="1">
      <alignment horizontal="center"/>
    </xf>
    <xf numFmtId="166" fontId="13" fillId="6" borderId="5" xfId="2" applyNumberFormat="1" applyFont="1" applyFill="1" applyBorder="1" applyAlignment="1">
      <alignment horizontal="center"/>
    </xf>
    <xf numFmtId="166" fontId="13" fillId="6" borderId="3" xfId="2" applyNumberFormat="1" applyFont="1" applyFill="1" applyBorder="1" applyAlignment="1">
      <alignment horizontal="center"/>
    </xf>
    <xf numFmtId="166" fontId="13" fillId="6" borderId="8" xfId="2" applyNumberFormat="1" applyFont="1" applyFill="1" applyBorder="1" applyAlignment="1">
      <alignment horizontal="center"/>
    </xf>
    <xf numFmtId="9" fontId="0" fillId="0" borderId="0" xfId="2" applyFont="1" applyFill="1" applyBorder="1" applyAlignment="1"/>
    <xf numFmtId="0" fontId="30" fillId="0" borderId="0" xfId="29" applyFont="1"/>
    <xf numFmtId="0" fontId="31" fillId="0" borderId="0" xfId="29" applyFont="1"/>
    <xf numFmtId="0" fontId="32" fillId="0" borderId="0" xfId="29" applyFont="1"/>
    <xf numFmtId="0" fontId="30" fillId="0" borderId="4" xfId="29" applyFont="1" applyBorder="1"/>
    <xf numFmtId="0" fontId="32" fillId="0" borderId="21" xfId="29" applyFont="1" applyBorder="1"/>
    <xf numFmtId="0" fontId="32" fillId="0" borderId="6" xfId="29" applyFont="1" applyBorder="1"/>
    <xf numFmtId="0" fontId="32" fillId="0" borderId="10" xfId="29" applyFont="1" applyBorder="1"/>
    <xf numFmtId="0" fontId="32" fillId="0" borderId="0" xfId="29" applyFont="1" applyBorder="1" applyAlignment="1">
      <alignment horizontal="left"/>
    </xf>
    <xf numFmtId="0" fontId="33" fillId="0" borderId="11" xfId="29" applyFont="1" applyBorder="1"/>
    <xf numFmtId="0" fontId="32" fillId="0" borderId="0" xfId="29" applyFont="1" applyBorder="1"/>
    <xf numFmtId="0" fontId="32" fillId="0" borderId="11" xfId="29" applyFont="1" applyBorder="1"/>
    <xf numFmtId="0" fontId="32" fillId="13" borderId="10" xfId="29" applyFont="1" applyFill="1" applyBorder="1"/>
    <xf numFmtId="0" fontId="34" fillId="0" borderId="10" xfId="29" applyFont="1" applyBorder="1"/>
    <xf numFmtId="14" fontId="32" fillId="0" borderId="0" xfId="29" applyNumberFormat="1" applyFont="1" applyBorder="1" applyAlignment="1">
      <alignment horizontal="left"/>
    </xf>
    <xf numFmtId="0" fontId="32" fillId="0" borderId="22" xfId="29" applyFont="1" applyBorder="1"/>
    <xf numFmtId="0" fontId="32" fillId="0" borderId="9" xfId="29" applyFont="1" applyBorder="1"/>
    <xf numFmtId="0" fontId="34" fillId="0" borderId="7" xfId="29" applyFont="1" applyBorder="1"/>
    <xf numFmtId="0" fontId="33" fillId="0" borderId="9" xfId="29" applyFont="1" applyBorder="1" applyAlignment="1">
      <alignment wrapText="1"/>
    </xf>
    <xf numFmtId="0" fontId="30" fillId="0" borderId="0" xfId="29" applyFont="1" applyBorder="1"/>
    <xf numFmtId="0" fontId="30" fillId="0" borderId="10" xfId="29" applyFont="1" applyBorder="1"/>
    <xf numFmtId="0" fontId="30" fillId="0" borderId="0" xfId="29" applyFont="1" applyBorder="1" applyAlignment="1">
      <alignment horizontal="center"/>
    </xf>
    <xf numFmtId="0" fontId="35" fillId="0" borderId="10" xfId="29" applyFont="1" applyBorder="1"/>
    <xf numFmtId="14" fontId="32" fillId="0" borderId="0" xfId="29" applyNumberFormat="1" applyFont="1" applyBorder="1" applyAlignment="1">
      <alignment horizontal="center"/>
    </xf>
    <xf numFmtId="0" fontId="32" fillId="0" borderId="0" xfId="29" applyFont="1" applyBorder="1" applyAlignment="1">
      <alignment horizontal="center"/>
    </xf>
    <xf numFmtId="0" fontId="32" fillId="0" borderId="0" xfId="29" applyFont="1" applyFill="1"/>
    <xf numFmtId="0" fontId="32" fillId="0" borderId="11" xfId="29" applyFont="1" applyBorder="1" applyAlignment="1">
      <alignment horizontal="center"/>
    </xf>
    <xf numFmtId="0" fontId="30" fillId="0" borderId="0" xfId="29" applyFont="1" applyFill="1"/>
    <xf numFmtId="0" fontId="30" fillId="0" borderId="11" xfId="29" applyFont="1" applyBorder="1" applyAlignment="1">
      <alignment horizontal="center"/>
    </xf>
    <xf numFmtId="14" fontId="32" fillId="0" borderId="0" xfId="29" applyNumberFormat="1" applyFont="1" applyBorder="1"/>
    <xf numFmtId="164" fontId="35" fillId="0" borderId="0" xfId="29" applyNumberFormat="1" applyFont="1" applyBorder="1" applyAlignment="1">
      <alignment horizontal="center"/>
    </xf>
    <xf numFmtId="0" fontId="32" fillId="0" borderId="7" xfId="29" applyFont="1" applyBorder="1"/>
    <xf numFmtId="0" fontId="34" fillId="0" borderId="21" xfId="29" applyFont="1" applyFill="1" applyBorder="1"/>
    <xf numFmtId="14" fontId="32" fillId="0" borderId="21" xfId="29" applyNumberFormat="1" applyFont="1" applyBorder="1" applyAlignment="1">
      <alignment horizontal="center"/>
    </xf>
    <xf numFmtId="0" fontId="32" fillId="0" borderId="21" xfId="29" applyFont="1" applyBorder="1" applyAlignment="1">
      <alignment horizontal="center"/>
    </xf>
    <xf numFmtId="0" fontId="34" fillId="0" borderId="10" xfId="29" applyFont="1" applyFill="1" applyBorder="1" applyAlignment="1">
      <alignment vertical="top"/>
    </xf>
    <xf numFmtId="0" fontId="34" fillId="0" borderId="0" xfId="29" applyFont="1" applyFill="1" applyBorder="1" applyAlignment="1">
      <alignment vertical="top"/>
    </xf>
    <xf numFmtId="0" fontId="34" fillId="0" borderId="0" xfId="29" applyFont="1" applyFill="1" applyBorder="1"/>
    <xf numFmtId="0" fontId="30" fillId="0" borderId="10" xfId="29" applyFont="1" applyFill="1" applyBorder="1" applyAlignment="1">
      <alignment vertical="top"/>
    </xf>
    <xf numFmtId="0" fontId="32" fillId="0" borderId="0" xfId="29" applyFont="1" applyFill="1" applyBorder="1" applyAlignment="1">
      <alignment vertical="top"/>
    </xf>
    <xf numFmtId="0" fontId="32" fillId="0" borderId="10" xfId="29" applyFont="1" applyFill="1" applyBorder="1" applyAlignment="1">
      <alignment vertical="top"/>
    </xf>
    <xf numFmtId="0" fontId="30" fillId="0" borderId="7" xfId="29" applyFont="1" applyFill="1" applyBorder="1" applyAlignment="1">
      <alignment vertical="top"/>
    </xf>
    <xf numFmtId="0" fontId="32" fillId="0" borderId="22" xfId="29" applyFont="1" applyFill="1" applyBorder="1" applyAlignment="1">
      <alignment vertical="top"/>
    </xf>
    <xf numFmtId="14" fontId="32" fillId="0" borderId="22" xfId="29" applyNumberFormat="1" applyFont="1" applyBorder="1" applyAlignment="1">
      <alignment horizontal="center"/>
    </xf>
    <xf numFmtId="0" fontId="32" fillId="0" borderId="22" xfId="29" applyFont="1" applyBorder="1" applyAlignment="1">
      <alignment horizontal="center"/>
    </xf>
    <xf numFmtId="0" fontId="30" fillId="0" borderId="0" xfId="29" applyFont="1" applyFill="1" applyBorder="1" applyAlignment="1">
      <alignment vertical="top"/>
    </xf>
    <xf numFmtId="14" fontId="32" fillId="0" borderId="0" xfId="29" applyNumberFormat="1" applyFont="1" applyAlignment="1">
      <alignment horizontal="center"/>
    </xf>
    <xf numFmtId="0" fontId="32" fillId="0" borderId="0" xfId="29" applyFont="1" applyAlignment="1">
      <alignment horizontal="center"/>
    </xf>
    <xf numFmtId="0" fontId="41" fillId="0" borderId="10" xfId="29" applyFont="1" applyFill="1" applyBorder="1" applyAlignment="1">
      <alignment vertical="top"/>
    </xf>
    <xf numFmtId="0" fontId="41" fillId="0" borderId="0" xfId="29" applyFont="1" applyFill="1" applyBorder="1" applyAlignment="1">
      <alignment vertical="top"/>
    </xf>
    <xf numFmtId="14" fontId="41" fillId="0" borderId="0" xfId="29" applyNumberFormat="1" applyFont="1" applyFill="1" applyBorder="1"/>
    <xf numFmtId="0" fontId="41" fillId="0" borderId="0" xfId="29" applyFont="1" applyBorder="1"/>
    <xf numFmtId="0" fontId="30" fillId="0" borderId="10" xfId="30" applyFont="1" applyFill="1" applyBorder="1"/>
    <xf numFmtId="0" fontId="30" fillId="0" borderId="0" xfId="30" applyFont="1" applyFill="1" applyBorder="1"/>
    <xf numFmtId="0" fontId="30" fillId="0" borderId="0" xfId="29" applyFont="1" applyFill="1" applyBorder="1"/>
    <xf numFmtId="167" fontId="42" fillId="0" borderId="0" xfId="0" applyNumberFormat="1" applyFont="1" applyFill="1" applyBorder="1" applyAlignment="1"/>
    <xf numFmtId="0" fontId="0" fillId="0" borderId="6" xfId="0" applyBorder="1"/>
    <xf numFmtId="0" fontId="0" fillId="0" borderId="11" xfId="0" applyBorder="1"/>
    <xf numFmtId="168" fontId="16" fillId="5" borderId="23" xfId="0" applyNumberFormat="1" applyFont="1" applyFill="1" applyBorder="1" applyAlignment="1">
      <alignment horizontal="right"/>
    </xf>
    <xf numFmtId="0" fontId="0" fillId="0" borderId="9" xfId="0" applyBorder="1"/>
    <xf numFmtId="14" fontId="32" fillId="0" borderId="0" xfId="29" applyNumberFormat="1" applyFont="1" applyBorder="1" applyAlignment="1">
      <alignment horizontal="right"/>
    </xf>
    <xf numFmtId="168" fontId="16" fillId="0" borderId="2" xfId="0" applyNumberFormat="1" applyFont="1" applyFill="1" applyBorder="1" applyAlignment="1">
      <alignment horizontal="right"/>
    </xf>
    <xf numFmtId="0" fontId="43" fillId="0" borderId="0" xfId="47" applyAlignment="1" applyProtection="1"/>
    <xf numFmtId="0" fontId="44" fillId="0" borderId="0" xfId="0" applyFont="1"/>
    <xf numFmtId="0" fontId="32" fillId="0" borderId="0" xfId="29" applyFont="1" applyBorder="1" applyAlignment="1">
      <alignment wrapText="1"/>
    </xf>
    <xf numFmtId="0" fontId="0" fillId="0" borderId="0" xfId="0" applyFont="1"/>
    <xf numFmtId="0" fontId="45" fillId="0" borderId="0" xfId="47" applyFont="1" applyAlignment="1" applyProtection="1"/>
    <xf numFmtId="0" fontId="3" fillId="0" borderId="0" xfId="0" applyNumberFormat="1" applyFont="1" applyFill="1" applyBorder="1" applyAlignment="1"/>
    <xf numFmtId="1" fontId="13" fillId="6" borderId="11" xfId="0" applyNumberFormat="1" applyFont="1" applyFill="1" applyBorder="1" applyAlignment="1">
      <alignment horizontal="center"/>
    </xf>
    <xf numFmtId="1" fontId="0" fillId="0" borderId="0" xfId="0" applyNumberFormat="1"/>
    <xf numFmtId="166" fontId="0" fillId="0" borderId="0" xfId="0" applyNumberFormat="1" applyFont="1" applyFill="1" applyBorder="1" applyAlignment="1"/>
    <xf numFmtId="0" fontId="46" fillId="0" borderId="0" xfId="3" applyFont="1"/>
    <xf numFmtId="0" fontId="13" fillId="6" borderId="0" xfId="0" applyFont="1" applyFill="1" applyBorder="1"/>
    <xf numFmtId="1" fontId="0" fillId="6" borderId="0" xfId="0" applyNumberFormat="1" applyFill="1" applyBorder="1"/>
    <xf numFmtId="164" fontId="0" fillId="6" borderId="0" xfId="0" applyNumberFormat="1" applyFill="1" applyBorder="1" applyAlignment="1">
      <alignment horizontal="center"/>
    </xf>
    <xf numFmtId="166" fontId="13" fillId="6" borderId="0" xfId="2" applyNumberFormat="1" applyFont="1" applyFill="1" applyBorder="1" applyAlignment="1">
      <alignment horizontal="center"/>
    </xf>
    <xf numFmtId="1" fontId="13" fillId="6" borderId="0" xfId="0" applyNumberFormat="1" applyFont="1" applyFill="1" applyBorder="1" applyAlignment="1">
      <alignment horizontal="center"/>
    </xf>
    <xf numFmtId="164" fontId="13" fillId="6" borderId="0" xfId="0" applyNumberFormat="1" applyFont="1" applyFill="1" applyBorder="1" applyAlignment="1">
      <alignment horizontal="center"/>
    </xf>
    <xf numFmtId="0" fontId="3" fillId="0" borderId="24" xfId="0" applyFont="1" applyBorder="1" applyAlignment="1">
      <alignment horizontal="justify"/>
    </xf>
    <xf numFmtId="0" fontId="3" fillId="0" borderId="25" xfId="0" applyFont="1" applyBorder="1" applyAlignment="1">
      <alignment horizontal="justify"/>
    </xf>
    <xf numFmtId="0" fontId="3" fillId="0" borderId="26" xfId="0" applyFont="1" applyBorder="1" applyAlignment="1">
      <alignment horizontal="justify"/>
    </xf>
    <xf numFmtId="164" fontId="13" fillId="6" borderId="3" xfId="0" applyNumberFormat="1" applyFont="1" applyFill="1" applyBorder="1" applyAlignment="1">
      <alignment horizontal="center"/>
    </xf>
    <xf numFmtId="164" fontId="13" fillId="6" borderId="8" xfId="0" applyNumberFormat="1" applyFont="1" applyFill="1" applyBorder="1" applyAlignment="1">
      <alignment horizontal="center"/>
    </xf>
    <xf numFmtId="0" fontId="3" fillId="6" borderId="4" xfId="0" applyFont="1" applyFill="1" applyBorder="1" applyAlignment="1">
      <alignment horizontal="justify"/>
    </xf>
    <xf numFmtId="0" fontId="3" fillId="6" borderId="10" xfId="0" applyFont="1" applyFill="1" applyBorder="1" applyAlignment="1">
      <alignment horizontal="justify"/>
    </xf>
    <xf numFmtId="0" fontId="3" fillId="6" borderId="7" xfId="0" applyFont="1" applyFill="1" applyBorder="1" applyAlignment="1">
      <alignment horizontal="justify"/>
    </xf>
    <xf numFmtId="166" fontId="0" fillId="0" borderId="0" xfId="2" applyNumberFormat="1" applyFont="1" applyFill="1" applyBorder="1" applyAlignment="1"/>
    <xf numFmtId="169" fontId="48" fillId="0" borderId="0" xfId="0" applyNumberFormat="1" applyFont="1" applyFill="1" applyBorder="1" applyAlignment="1"/>
    <xf numFmtId="2" fontId="52" fillId="0" borderId="0" xfId="49" applyNumberFormat="1" applyFont="1"/>
    <xf numFmtId="169" fontId="3" fillId="0" borderId="0" xfId="3" applyNumberFormat="1" applyFont="1" applyFill="1" applyBorder="1" applyAlignment="1"/>
    <xf numFmtId="0" fontId="3" fillId="3" borderId="2" xfId="0" applyNumberFormat="1" applyFont="1" applyFill="1" applyBorder="1" applyAlignment="1"/>
    <xf numFmtId="169" fontId="3" fillId="0" borderId="0" xfId="3" applyNumberFormat="1" applyFont="1" applyFill="1" applyBorder="1" applyAlignment="1"/>
    <xf numFmtId="1" fontId="3" fillId="0" borderId="2" xfId="0" applyNumberFormat="1" applyFont="1" applyFill="1" applyBorder="1" applyAlignment="1"/>
    <xf numFmtId="1" fontId="7" fillId="0" borderId="0" xfId="0" applyNumberFormat="1" applyFont="1" applyFill="1"/>
    <xf numFmtId="0" fontId="6" fillId="0" borderId="0" xfId="0" applyFont="1" applyFill="1" applyBorder="1"/>
    <xf numFmtId="1" fontId="7" fillId="0" borderId="0" xfId="0" applyNumberFormat="1" applyFont="1" applyFill="1" applyAlignment="1">
      <alignment horizontal="right" vertical="center" wrapText="1"/>
    </xf>
    <xf numFmtId="1" fontId="6" fillId="0" borderId="0" xfId="0" applyNumberFormat="1" applyFont="1" applyFill="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3" xfId="0" applyFont="1" applyFill="1" applyBorder="1" applyAlignment="1">
      <alignment horizontal="center"/>
    </xf>
    <xf numFmtId="0" fontId="6" fillId="0" borderId="28" xfId="0" applyFont="1" applyFill="1" applyBorder="1" applyAlignment="1">
      <alignment horizontal="center"/>
    </xf>
    <xf numFmtId="166" fontId="0" fillId="0" borderId="29" xfId="2" applyNumberFormat="1" applyFont="1" applyBorder="1"/>
    <xf numFmtId="0" fontId="7" fillId="0" borderId="0" xfId="0" applyFont="1"/>
    <xf numFmtId="166" fontId="13" fillId="6" borderId="11" xfId="2" applyNumberFormat="1" applyFont="1" applyFill="1" applyBorder="1" applyAlignment="1">
      <alignment horizontal="center"/>
    </xf>
    <xf numFmtId="164" fontId="0" fillId="6" borderId="7" xfId="0" applyNumberFormat="1" applyFill="1" applyBorder="1" applyAlignment="1">
      <alignment horizontal="center"/>
    </xf>
    <xf numFmtId="166" fontId="13" fillId="6" borderId="7" xfId="2" applyNumberFormat="1" applyFont="1" applyFill="1" applyBorder="1" applyAlignment="1">
      <alignment horizontal="center"/>
    </xf>
    <xf numFmtId="1" fontId="3" fillId="6" borderId="0" xfId="0" applyNumberFormat="1" applyFont="1" applyFill="1" applyBorder="1" applyAlignment="1">
      <alignment horizontal="center"/>
    </xf>
    <xf numFmtId="1" fontId="3" fillId="6" borderId="5" xfId="0" applyNumberFormat="1" applyFont="1" applyFill="1" applyBorder="1" applyAlignment="1">
      <alignment horizontal="center"/>
    </xf>
    <xf numFmtId="1" fontId="3" fillId="6" borderId="8" xfId="0" applyNumberFormat="1" applyFont="1" applyFill="1" applyBorder="1" applyAlignment="1">
      <alignment horizontal="center"/>
    </xf>
    <xf numFmtId="166" fontId="0" fillId="0" borderId="7" xfId="2" applyNumberFormat="1" applyFont="1" applyBorder="1"/>
    <xf numFmtId="166" fontId="0" fillId="0" borderId="8" xfId="2" applyNumberFormat="1" applyFont="1" applyBorder="1"/>
    <xf numFmtId="0" fontId="0" fillId="0" borderId="30" xfId="0" applyFill="1" applyBorder="1"/>
    <xf numFmtId="0" fontId="0" fillId="0" borderId="31" xfId="0" applyFill="1" applyBorder="1"/>
    <xf numFmtId="0" fontId="3" fillId="3" borderId="27" xfId="0" applyNumberFormat="1" applyFont="1" applyFill="1" applyBorder="1" applyAlignment="1"/>
    <xf numFmtId="0" fontId="3" fillId="0" borderId="30" xfId="0" applyFont="1" applyFill="1" applyBorder="1"/>
    <xf numFmtId="0" fontId="3" fillId="0" borderId="31" xfId="0" applyFont="1" applyFill="1" applyBorder="1"/>
    <xf numFmtId="0" fontId="47" fillId="6" borderId="10" xfId="0" applyFont="1" applyFill="1" applyBorder="1"/>
    <xf numFmtId="1" fontId="6" fillId="17" borderId="0" xfId="0" applyNumberFormat="1" applyFont="1" applyFill="1" applyAlignment="1">
      <alignment horizontal="center"/>
    </xf>
    <xf numFmtId="1" fontId="53" fillId="0" borderId="0" xfId="0" applyNumberFormat="1" applyFont="1" applyFill="1"/>
    <xf numFmtId="1" fontId="54" fillId="0" borderId="0" xfId="0" applyNumberFormat="1" applyFont="1" applyFill="1"/>
    <xf numFmtId="164" fontId="10" fillId="17" borderId="0" xfId="0" applyNumberFormat="1" applyFont="1" applyFill="1"/>
    <xf numFmtId="1" fontId="46" fillId="0" borderId="0" xfId="3" applyNumberFormat="1" applyFont="1"/>
    <xf numFmtId="164" fontId="18" fillId="6" borderId="10" xfId="0" applyNumberFormat="1" applyFont="1" applyFill="1" applyBorder="1" applyAlignment="1">
      <alignment horizontal="center"/>
    </xf>
    <xf numFmtId="0" fontId="18" fillId="6" borderId="10" xfId="0" applyFont="1" applyFill="1" applyBorder="1"/>
    <xf numFmtId="14" fontId="32" fillId="0" borderId="22" xfId="29" applyNumberFormat="1" applyFont="1" applyBorder="1" applyAlignment="1">
      <alignment horizontal="left"/>
    </xf>
    <xf numFmtId="0" fontId="6" fillId="0" borderId="0" xfId="0" applyFont="1" applyAlignment="1">
      <alignment horizontal="center"/>
    </xf>
    <xf numFmtId="0" fontId="57" fillId="0" borderId="0" xfId="3" applyNumberFormat="1" applyFont="1" applyFill="1" applyBorder="1" applyAlignment="1"/>
    <xf numFmtId="169" fontId="57" fillId="0" borderId="0" xfId="3" applyNumberFormat="1" applyFont="1" applyFill="1" applyBorder="1" applyAlignment="1"/>
    <xf numFmtId="1" fontId="3" fillId="0" borderId="0" xfId="0" applyNumberFormat="1" applyFont="1" applyFill="1" applyBorder="1" applyAlignment="1"/>
    <xf numFmtId="168" fontId="16" fillId="0" borderId="0" xfId="0" applyNumberFormat="1" applyFont="1" applyFill="1" applyBorder="1" applyAlignment="1">
      <alignment horizontal="right"/>
    </xf>
    <xf numFmtId="2" fontId="52" fillId="0" borderId="0" xfId="49" applyNumberFormat="1" applyFont="1" applyFill="1"/>
    <xf numFmtId="168" fontId="16" fillId="17" borderId="2" xfId="0" applyNumberFormat="1" applyFont="1" applyFill="1" applyBorder="1" applyAlignment="1">
      <alignment horizontal="right"/>
    </xf>
    <xf numFmtId="0" fontId="3" fillId="17" borderId="0" xfId="0" applyNumberFormat="1" applyFont="1" applyFill="1" applyBorder="1" applyAlignment="1"/>
    <xf numFmtId="0" fontId="0" fillId="17" borderId="0" xfId="0" applyNumberFormat="1" applyFont="1" applyFill="1" applyBorder="1" applyAlignment="1"/>
    <xf numFmtId="3" fontId="3" fillId="0" borderId="2" xfId="3" applyNumberFormat="1" applyFont="1" applyFill="1" applyBorder="1" applyAlignment="1"/>
    <xf numFmtId="1" fontId="0" fillId="0" borderId="2" xfId="0" applyNumberFormat="1" applyFont="1" applyFill="1" applyBorder="1" applyAlignment="1">
      <alignment horizontal="right"/>
    </xf>
    <xf numFmtId="1" fontId="0" fillId="0" borderId="2" xfId="0" applyNumberFormat="1" applyFont="1" applyFill="1" applyBorder="1" applyAlignment="1"/>
    <xf numFmtId="3" fontId="48" fillId="0" borderId="2" xfId="48" applyNumberFormat="1" applyFont="1" applyFill="1" applyBorder="1" applyAlignment="1"/>
    <xf numFmtId="3" fontId="3" fillId="0" borderId="2" xfId="48" applyNumberFormat="1" applyFont="1" applyFill="1" applyBorder="1" applyAlignment="1"/>
    <xf numFmtId="0" fontId="47" fillId="17" borderId="2" xfId="48" applyNumberFormat="1" applyFont="1" applyFill="1" applyBorder="1" applyAlignment="1"/>
    <xf numFmtId="0" fontId="3" fillId="0" borderId="0" xfId="0" applyFont="1" applyFill="1"/>
    <xf numFmtId="14" fontId="0" fillId="0" borderId="0" xfId="0" applyNumberFormat="1"/>
    <xf numFmtId="164" fontId="0" fillId="17" borderId="4" xfId="0" applyNumberFormat="1" applyFill="1" applyBorder="1" applyAlignment="1">
      <alignment horizontal="center"/>
    </xf>
    <xf numFmtId="164" fontId="0" fillId="17" borderId="10" xfId="0" applyNumberFormat="1" applyFill="1" applyBorder="1" applyAlignment="1">
      <alignment horizontal="center"/>
    </xf>
    <xf numFmtId="164" fontId="0" fillId="17" borderId="7" xfId="0" applyNumberFormat="1" applyFill="1" applyBorder="1" applyAlignment="1">
      <alignment horizontal="center"/>
    </xf>
    <xf numFmtId="10" fontId="18" fillId="0" borderId="0" xfId="2" applyNumberFormat="1" applyFont="1" applyFill="1"/>
    <xf numFmtId="0" fontId="7" fillId="0" borderId="4" xfId="0" applyFont="1" applyFill="1" applyBorder="1"/>
    <xf numFmtId="0" fontId="0" fillId="0" borderId="21" xfId="0" applyFill="1" applyBorder="1"/>
    <xf numFmtId="164" fontId="10" fillId="0" borderId="21" xfId="0" applyNumberFormat="1" applyFont="1" applyFill="1" applyBorder="1"/>
    <xf numFmtId="164" fontId="10" fillId="0" borderId="6" xfId="0" applyNumberFormat="1" applyFont="1" applyFill="1" applyBorder="1"/>
    <xf numFmtId="0" fontId="12" fillId="0" borderId="10" xfId="0" applyFont="1" applyFill="1" applyBorder="1"/>
    <xf numFmtId="0" fontId="7" fillId="0" borderId="0" xfId="0" applyFont="1" applyFill="1" applyBorder="1"/>
    <xf numFmtId="0" fontId="10" fillId="0" borderId="0" xfId="0" applyFont="1" applyFill="1" applyBorder="1"/>
    <xf numFmtId="164" fontId="10" fillId="0" borderId="0" xfId="0" applyNumberFormat="1" applyFont="1" applyFill="1" applyBorder="1"/>
    <xf numFmtId="164" fontId="10" fillId="0" borderId="11" xfId="0" applyNumberFormat="1" applyFont="1" applyFill="1" applyBorder="1"/>
    <xf numFmtId="0" fontId="7" fillId="0" borderId="10" xfId="0" applyFont="1" applyFill="1" applyBorder="1"/>
    <xf numFmtId="1" fontId="7" fillId="0" borderId="0" xfId="0" applyNumberFormat="1" applyFont="1" applyFill="1" applyBorder="1"/>
    <xf numFmtId="1" fontId="7" fillId="0" borderId="11" xfId="0" applyNumberFormat="1" applyFont="1" applyFill="1" applyBorder="1"/>
    <xf numFmtId="0" fontId="10" fillId="0" borderId="10" xfId="0" applyFont="1" applyFill="1" applyBorder="1"/>
    <xf numFmtId="164" fontId="53" fillId="0" borderId="0" xfId="0" applyNumberFormat="1" applyFont="1" applyFill="1" applyBorder="1"/>
    <xf numFmtId="0" fontId="10" fillId="0" borderId="7" xfId="0" applyFont="1" applyFill="1" applyBorder="1"/>
    <xf numFmtId="164" fontId="10" fillId="0" borderId="22" xfId="0" applyNumberFormat="1" applyFont="1" applyFill="1" applyBorder="1"/>
    <xf numFmtId="164" fontId="53" fillId="0" borderId="22" xfId="0" applyNumberFormat="1" applyFont="1" applyFill="1" applyBorder="1"/>
    <xf numFmtId="164" fontId="10" fillId="0" borderId="9" xfId="0" applyNumberFormat="1" applyFont="1" applyFill="1" applyBorder="1"/>
    <xf numFmtId="0" fontId="0" fillId="3" borderId="32" xfId="0" applyNumberFormat="1" applyFill="1" applyBorder="1" applyAlignment="1"/>
    <xf numFmtId="0" fontId="16" fillId="0" borderId="0" xfId="0" applyNumberFormat="1" applyFont="1" applyFill="1" applyBorder="1" applyAlignment="1">
      <alignment horizontal="left"/>
    </xf>
    <xf numFmtId="0" fontId="16" fillId="3" borderId="33" xfId="0" applyNumberFormat="1" applyFont="1" applyFill="1" applyBorder="1" applyAlignment="1"/>
    <xf numFmtId="168" fontId="16" fillId="6" borderId="33" xfId="0" applyNumberFormat="1" applyFont="1" applyFill="1" applyBorder="1" applyAlignment="1">
      <alignment horizontal="right"/>
    </xf>
    <xf numFmtId="0" fontId="16" fillId="3" borderId="1" xfId="0" applyNumberFormat="1" applyFont="1" applyFill="1" applyBorder="1" applyAlignment="1"/>
    <xf numFmtId="0" fontId="16" fillId="3" borderId="1" xfId="0" applyNumberFormat="1" applyFont="1" applyFill="1" applyBorder="1" applyAlignment="1">
      <alignment horizontal="left"/>
    </xf>
    <xf numFmtId="2" fontId="0" fillId="0" borderId="0" xfId="0" applyNumberFormat="1"/>
    <xf numFmtId="164" fontId="60" fillId="0" borderId="0" xfId="0" applyNumberFormat="1" applyFont="1" applyFill="1"/>
    <xf numFmtId="0" fontId="47" fillId="0" borderId="0" xfId="0" applyFont="1"/>
    <xf numFmtId="1" fontId="47" fillId="0" borderId="0" xfId="0" applyNumberFormat="1" applyFont="1"/>
    <xf numFmtId="9" fontId="6" fillId="0" borderId="0" xfId="2" applyFont="1"/>
    <xf numFmtId="9" fontId="47" fillId="0" borderId="0" xfId="2" applyFont="1"/>
    <xf numFmtId="164" fontId="6" fillId="0" borderId="0" xfId="0" applyNumberFormat="1" applyFont="1"/>
    <xf numFmtId="0" fontId="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0" applyFont="1" applyBorder="1" applyAlignment="1">
      <alignment horizontal="left" vertical="center" wrapText="1"/>
    </xf>
    <xf numFmtId="0" fontId="13" fillId="0"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3" xfId="0" applyFont="1" applyFill="1" applyBorder="1" applyAlignment="1">
      <alignment horizontal="center" vertical="center" wrapText="1"/>
    </xf>
    <xf numFmtId="3" fontId="0" fillId="0" borderId="0" xfId="0" applyNumberFormat="1" applyFont="1" applyFill="1" applyBorder="1" applyAlignment="1"/>
    <xf numFmtId="3" fontId="0" fillId="0" borderId="2" xfId="0" applyNumberFormat="1" applyFont="1" applyFill="1" applyBorder="1" applyAlignment="1"/>
    <xf numFmtId="3" fontId="17" fillId="0" borderId="0" xfId="0" applyNumberFormat="1" applyFont="1"/>
    <xf numFmtId="3" fontId="0" fillId="0" borderId="0" xfId="0" applyNumberFormat="1"/>
    <xf numFmtId="166" fontId="0" fillId="0" borderId="27" xfId="2" applyNumberFormat="1" applyFont="1" applyFill="1" applyBorder="1" applyAlignment="1"/>
    <xf numFmtId="10" fontId="0" fillId="0" borderId="7" xfId="2" applyNumberFormat="1" applyFont="1" applyBorder="1"/>
    <xf numFmtId="3" fontId="3" fillId="0" borderId="0" xfId="0" applyNumberFormat="1" applyFont="1"/>
    <xf numFmtId="3" fontId="3" fillId="18" borderId="2" xfId="3" applyNumberFormat="1" applyFont="1" applyFill="1" applyBorder="1" applyAlignment="1"/>
    <xf numFmtId="2" fontId="13" fillId="6" borderId="5" xfId="0" applyNumberFormat="1" applyFont="1" applyFill="1" applyBorder="1" applyAlignment="1">
      <alignment horizontal="center"/>
    </xf>
    <xf numFmtId="2" fontId="13" fillId="6" borderId="3" xfId="0" applyNumberFormat="1" applyFont="1" applyFill="1" applyBorder="1" applyAlignment="1">
      <alignment horizontal="center"/>
    </xf>
    <xf numFmtId="2" fontId="13" fillId="6" borderId="8" xfId="0" applyNumberFormat="1" applyFont="1" applyFill="1" applyBorder="1" applyAlignment="1">
      <alignment horizontal="center"/>
    </xf>
    <xf numFmtId="1" fontId="0" fillId="18" borderId="2" xfId="0" applyNumberFormat="1" applyFont="1" applyFill="1" applyBorder="1" applyAlignment="1">
      <alignment horizontal="right"/>
    </xf>
    <xf numFmtId="1" fontId="0" fillId="0" borderId="0" xfId="0" applyNumberFormat="1" applyFont="1" applyFill="1" applyBorder="1" applyAlignment="1"/>
    <xf numFmtId="166" fontId="0" fillId="0" borderId="0" xfId="0" applyNumberFormat="1"/>
    <xf numFmtId="1" fontId="3" fillId="0" borderId="0" xfId="0" applyNumberFormat="1" applyFont="1" applyAlignment="1">
      <alignment horizontal="right"/>
    </xf>
    <xf numFmtId="0" fontId="10" fillId="0" borderId="0" xfId="0" applyFont="1" applyFill="1"/>
    <xf numFmtId="0" fontId="16" fillId="6" borderId="11" xfId="0" applyFont="1" applyFill="1" applyBorder="1" applyAlignment="1">
      <alignment horizontal="center"/>
    </xf>
    <xf numFmtId="0" fontId="16" fillId="6" borderId="9" xfId="0" applyFont="1" applyFill="1" applyBorder="1" applyAlignment="1">
      <alignment horizontal="center"/>
    </xf>
    <xf numFmtId="0" fontId="61" fillId="0" borderId="34" xfId="0" applyFont="1" applyBorder="1"/>
    <xf numFmtId="164" fontId="61" fillId="0" borderId="35" xfId="0" applyNumberFormat="1" applyFont="1" applyBorder="1"/>
    <xf numFmtId="164" fontId="61" fillId="0" borderId="36" xfId="0" applyNumberFormat="1" applyFont="1" applyBorder="1"/>
    <xf numFmtId="166" fontId="61" fillId="0" borderId="35" xfId="2" applyNumberFormat="1" applyFont="1" applyBorder="1"/>
    <xf numFmtId="164" fontId="61" fillId="0" borderId="34" xfId="0" applyNumberFormat="1" applyFont="1" applyBorder="1"/>
    <xf numFmtId="0" fontId="61" fillId="0" borderId="39" xfId="0" applyFont="1" applyBorder="1"/>
    <xf numFmtId="164" fontId="61" fillId="0" borderId="40" xfId="0" applyNumberFormat="1" applyFont="1" applyBorder="1"/>
    <xf numFmtId="164" fontId="61" fillId="0" borderId="41" xfId="0" applyNumberFormat="1" applyFont="1" applyBorder="1"/>
    <xf numFmtId="166" fontId="61" fillId="0" borderId="40" xfId="2" applyNumberFormat="1" applyFont="1" applyBorder="1"/>
    <xf numFmtId="164" fontId="61" fillId="0" borderId="39" xfId="0" applyNumberFormat="1" applyFont="1" applyBorder="1"/>
    <xf numFmtId="0" fontId="61" fillId="0" borderId="37" xfId="0" applyFont="1" applyBorder="1"/>
    <xf numFmtId="164" fontId="61" fillId="0" borderId="0" xfId="0" applyNumberFormat="1" applyFont="1" applyBorder="1"/>
    <xf numFmtId="164" fontId="61" fillId="0" borderId="38" xfId="0" applyNumberFormat="1" applyFont="1" applyBorder="1"/>
    <xf numFmtId="166" fontId="61" fillId="0" borderId="0" xfId="2" applyNumberFormat="1" applyFont="1" applyBorder="1"/>
    <xf numFmtId="164" fontId="61" fillId="0" borderId="37" xfId="0" applyNumberFormat="1" applyFont="1" applyBorder="1"/>
    <xf numFmtId="164" fontId="61" fillId="0" borderId="37" xfId="0" applyNumberFormat="1" applyFont="1" applyBorder="1" applyAlignment="1">
      <alignment horizontal="right"/>
    </xf>
    <xf numFmtId="0" fontId="61" fillId="0" borderId="1" xfId="0" applyFont="1" applyBorder="1"/>
    <xf numFmtId="0" fontId="61" fillId="0" borderId="35" xfId="0" applyFont="1" applyBorder="1"/>
    <xf numFmtId="49" fontId="61" fillId="0" borderId="35" xfId="0" applyNumberFormat="1" applyFont="1" applyBorder="1" applyAlignment="1">
      <alignment wrapText="1" shrinkToFit="1"/>
    </xf>
    <xf numFmtId="49" fontId="61" fillId="0" borderId="36" xfId="0" applyNumberFormat="1" applyFont="1" applyBorder="1" applyAlignment="1">
      <alignment wrapText="1" shrinkToFit="1"/>
    </xf>
    <xf numFmtId="49" fontId="3" fillId="0" borderId="0" xfId="0" applyNumberFormat="1" applyFont="1" applyAlignment="1">
      <alignment wrapText="1" shrinkToFit="1"/>
    </xf>
  </cellXfs>
  <cellStyles count="81">
    <cellStyle name="5x indented GHG Textfiels" xfId="31"/>
    <cellStyle name="5x indented GHG Textfiels 2" xfId="71"/>
    <cellStyle name="AggBoldCells" xfId="32"/>
    <cellStyle name="AggCels_T(2)" xfId="33"/>
    <cellStyle name="AggOrange 2" xfId="34"/>
    <cellStyle name="AggOrange_bld_it" xfId="35"/>
    <cellStyle name="AggOrange9 2" xfId="36"/>
    <cellStyle name="AggOrange9_CRFReport-template" xfId="37"/>
    <cellStyle name="clsAltData" xfId="6"/>
    <cellStyle name="clsAltMRVData" xfId="7"/>
    <cellStyle name="clsAltRowHeader" xfId="8"/>
    <cellStyle name="clsBlank" xfId="9"/>
    <cellStyle name="clsBlank 2" xfId="68"/>
    <cellStyle name="ClsColHeader" xfId="50"/>
    <cellStyle name="clsColumnHeader" xfId="10"/>
    <cellStyle name="clsColumnHeader1" xfId="11"/>
    <cellStyle name="clsColumnHeader2" xfId="12"/>
    <cellStyle name="clsData" xfId="13"/>
    <cellStyle name="ClsData 2" xfId="51"/>
    <cellStyle name="clsDefault" xfId="14"/>
    <cellStyle name="clsDefault 2" xfId="69"/>
    <cellStyle name="clsIndexTableData" xfId="15"/>
    <cellStyle name="clsIndexTableHdr" xfId="16"/>
    <cellStyle name="clsIndexTableTitle" xfId="17"/>
    <cellStyle name="clsMRVData" xfId="18"/>
    <cellStyle name="clsMRVRow" xfId="19"/>
    <cellStyle name="clsReportFooter" xfId="20"/>
    <cellStyle name="clsReportHeader" xfId="21"/>
    <cellStyle name="clsRowHeader" xfId="22"/>
    <cellStyle name="clsRptComment" xfId="23"/>
    <cellStyle name="clsScale" xfId="24"/>
    <cellStyle name="clsSection" xfId="25"/>
    <cellStyle name="Constants" xfId="38"/>
    <cellStyle name="Empty_TBorder" xfId="39"/>
    <cellStyle name="Headline" xfId="40"/>
    <cellStyle name="Hyperlink" xfId="47" builtinId="8"/>
    <cellStyle name="Milliers 2" xfId="54"/>
    <cellStyle name="Milliers 3" xfId="55"/>
    <cellStyle name="Milliers 3 2" xfId="78"/>
    <cellStyle name="Milliers 4" xfId="53"/>
    <cellStyle name="Milliers 4 2" xfId="77"/>
    <cellStyle name="Normal 2" xfId="3"/>
    <cellStyle name="Normal 2 2" xfId="28"/>
    <cellStyle name="Normal 2 2 2" xfId="56"/>
    <cellStyle name="Normal 2 3" xfId="52"/>
    <cellStyle name="Normal 3" xfId="4"/>
    <cellStyle name="Normal 3 2" xfId="57"/>
    <cellStyle name="Normal 4" xfId="5"/>
    <cellStyle name="Normal 4 2" xfId="58"/>
    <cellStyle name="Normal 4 3" xfId="67"/>
    <cellStyle name="Normal 5" xfId="26"/>
    <cellStyle name="Normal 5 2" xfId="59"/>
    <cellStyle name="Normal 5 3" xfId="70"/>
    <cellStyle name="Normal 6" xfId="48"/>
    <cellStyle name="Normal 6 2" xfId="60"/>
    <cellStyle name="Normal 6 3" xfId="75"/>
    <cellStyle name="Normal 7" xfId="49"/>
    <cellStyle name="Normal 7 2" xfId="61"/>
    <cellStyle name="Normal 7 3" xfId="76"/>
    <cellStyle name="Normal 8" xfId="65"/>
    <cellStyle name="Normal 8 2" xfId="66"/>
    <cellStyle name="Normal GHG Numbers (0.00)" xfId="1"/>
    <cellStyle name="Normal GHG Textfiels Bold" xfId="41"/>
    <cellStyle name="Normal GHG-Shade" xfId="42"/>
    <cellStyle name="Normal GHG-Shade 2" xfId="43"/>
    <cellStyle name="Normal GHG-Shade 2 2" xfId="73"/>
    <cellStyle name="Normal GHG-Shade 3" xfId="72"/>
    <cellStyle name="Normal_drink03draft" xfId="30"/>
    <cellStyle name="Normal_QA development_feedst02" xfId="29"/>
    <cellStyle name="Pourcentage 2" xfId="27"/>
    <cellStyle name="Pourcentage 2 2" xfId="63"/>
    <cellStyle name="Pourcentage 3" xfId="64"/>
    <cellStyle name="Pourcentage 3 2" xfId="80"/>
    <cellStyle name="Pourcentage 4" xfId="62"/>
    <cellStyle name="Pourcentage 4 2" xfId="79"/>
    <cellStyle name="Procent" xfId="2" builtinId="5"/>
    <cellStyle name="Standaard" xfId="0" builtinId="0"/>
    <cellStyle name="Standard 2" xfId="44"/>
    <cellStyle name="Standard 2 2" xfId="74"/>
    <cellStyle name="Standard_CRFReport-template" xfId="45"/>
    <cellStyle name="Обычный_CRF2002 (1)" xfId="46"/>
  </cellStyles>
  <dxfs count="2">
    <dxf>
      <fill>
        <patternFill>
          <bgColor indexed="10"/>
        </patternFill>
      </fill>
    </dxf>
    <dxf>
      <font>
        <strike val="0"/>
        <condense val="0"/>
        <extend val="0"/>
      </font>
      <fill>
        <patternFill>
          <bgColor indexed="10"/>
        </patternFill>
      </fill>
    </dxf>
  </dxfs>
  <tableStyles count="0" defaultTableStyle="TableStyleMedium9" defaultPivotStyle="PivotStyleLight16"/>
  <colors>
    <mruColors>
      <color rgb="FF0000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Eurostat!$B$95:$W$95</c:f>
              <c:numCache>
                <c:formatCode>#,##0</c:formatCode>
                <c:ptCount val="22"/>
                <c:pt idx="0">
                  <c:v>1665095</c:v>
                </c:pt>
                <c:pt idx="1">
                  <c:v>1667560</c:v>
                </c:pt>
                <c:pt idx="2">
                  <c:v>1632024</c:v>
                </c:pt>
                <c:pt idx="3">
                  <c:v>1631496</c:v>
                </c:pt>
                <c:pt idx="4">
                  <c:v>1626740</c:v>
                </c:pt>
                <c:pt idx="5">
                  <c:v>1668660</c:v>
                </c:pt>
                <c:pt idx="6">
                  <c:v>1725916</c:v>
                </c:pt>
                <c:pt idx="7">
                  <c:v>1710513</c:v>
                </c:pt>
                <c:pt idx="8">
                  <c:v>1722139</c:v>
                </c:pt>
                <c:pt idx="9">
                  <c:v>1710707</c:v>
                </c:pt>
                <c:pt idx="10">
                  <c:v>1724899</c:v>
                </c:pt>
                <c:pt idx="11">
                  <c:v>1763678</c:v>
                </c:pt>
                <c:pt idx="12">
                  <c:v>1758132</c:v>
                </c:pt>
                <c:pt idx="13">
                  <c:v>1799127</c:v>
                </c:pt>
                <c:pt idx="14">
                  <c:v>1820269</c:v>
                </c:pt>
                <c:pt idx="15">
                  <c:v>1824792</c:v>
                </c:pt>
                <c:pt idx="16">
                  <c:v>1825763</c:v>
                </c:pt>
                <c:pt idx="17">
                  <c:v>1808893</c:v>
                </c:pt>
                <c:pt idx="18">
                  <c:v>1800966</c:v>
                </c:pt>
                <c:pt idx="19">
                  <c:v>1702064</c:v>
                </c:pt>
                <c:pt idx="20">
                  <c:v>1759390</c:v>
                </c:pt>
                <c:pt idx="21">
                  <c:v>1697660</c:v>
                </c:pt>
              </c:numCache>
            </c:numRef>
          </c:val>
          <c:smooth val="0"/>
        </c:ser>
        <c:dLbls>
          <c:showLegendKey val="0"/>
          <c:showVal val="0"/>
          <c:showCatName val="0"/>
          <c:showSerName val="0"/>
          <c:showPercent val="0"/>
          <c:showBubbleSize val="0"/>
        </c:dLbls>
        <c:marker val="1"/>
        <c:smooth val="0"/>
        <c:axId val="113890816"/>
        <c:axId val="113892352"/>
      </c:lineChart>
      <c:catAx>
        <c:axId val="113890816"/>
        <c:scaling>
          <c:orientation val="minMax"/>
        </c:scaling>
        <c:delete val="0"/>
        <c:axPos val="b"/>
        <c:majorTickMark val="out"/>
        <c:minorTickMark val="none"/>
        <c:tickLblPos val="nextTo"/>
        <c:crossAx val="113892352"/>
        <c:crosses val="autoZero"/>
        <c:auto val="1"/>
        <c:lblAlgn val="ctr"/>
        <c:lblOffset val="100"/>
        <c:noMultiLvlLbl val="0"/>
      </c:catAx>
      <c:valAx>
        <c:axId val="113892352"/>
        <c:scaling>
          <c:orientation val="minMax"/>
        </c:scaling>
        <c:delete val="0"/>
        <c:axPos val="l"/>
        <c:majorGridlines/>
        <c:numFmt formatCode="#,##0" sourceLinked="1"/>
        <c:majorTickMark val="out"/>
        <c:minorTickMark val="none"/>
        <c:tickLblPos val="nextTo"/>
        <c:crossAx val="113890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105011219405569E-2"/>
          <c:y val="0.11557366812874333"/>
          <c:w val="0.79809752370381282"/>
          <c:h val="0.76621061463130213"/>
        </c:manualLayout>
      </c:layout>
      <c:lineChart>
        <c:grouping val="standard"/>
        <c:varyColors val="0"/>
        <c:ser>
          <c:idx val="1"/>
          <c:order val="0"/>
          <c:tx>
            <c:strRef>
              <c:f>Intensity!$A$73</c:f>
              <c:strCache>
                <c:ptCount val="1"/>
                <c:pt idx="0">
                  <c:v>Gross domestic product at 2005 market prices</c:v>
                </c:pt>
              </c:strCache>
            </c:strRef>
          </c:tx>
          <c:spPr>
            <a:ln w="25400">
              <a:solidFill>
                <a:srgbClr val="FF0000"/>
              </a:solidFill>
              <a:prstDash val="solid"/>
            </a:ln>
          </c:spPr>
          <c:marker>
            <c:symbol val="none"/>
          </c:marker>
          <c:cat>
            <c:numRef>
              <c:f>Intensity!$B$71:$W$71</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numCache>
            </c:numRef>
          </c:cat>
          <c:val>
            <c:numRef>
              <c:f>Intensity!$B$73:$W$73</c:f>
              <c:numCache>
                <c:formatCode>0.0</c:formatCode>
                <c:ptCount val="22"/>
                <c:pt idx="0">
                  <c:v>100</c:v>
                </c:pt>
                <c:pt idx="1">
                  <c:v>101.27655807403002</c:v>
                </c:pt>
                <c:pt idx="2">
                  <c:v>102.35399119857182</c:v>
                </c:pt>
                <c:pt idx="3">
                  <c:v>102.23842418046367</c:v>
                </c:pt>
                <c:pt idx="4">
                  <c:v>105.21023071175904</c:v>
                </c:pt>
                <c:pt idx="5">
                  <c:v>108.7426490730633</c:v>
                </c:pt>
                <c:pt idx="6">
                  <c:v>110.83426397904277</c:v>
                </c:pt>
                <c:pt idx="7">
                  <c:v>113.99418064320284</c:v>
                </c:pt>
                <c:pt idx="8">
                  <c:v>117.37118453556461</c:v>
                </c:pt>
                <c:pt idx="9">
                  <c:v>120.89927413270492</c:v>
                </c:pt>
                <c:pt idx="10">
                  <c:v>125.61533889225498</c:v>
                </c:pt>
                <c:pt idx="11">
                  <c:v>128.31408094275281</c:v>
                </c:pt>
                <c:pt idx="12">
                  <c:v>129.98941022061967</c:v>
                </c:pt>
                <c:pt idx="13">
                  <c:v>131.8746562215764</c:v>
                </c:pt>
                <c:pt idx="14">
                  <c:v>135.2505003942137</c:v>
                </c:pt>
                <c:pt idx="15">
                  <c:v>138.08491304169451</c:v>
                </c:pt>
                <c:pt idx="16">
                  <c:v>142.6925889172374</c:v>
                </c:pt>
                <c:pt idx="17">
                  <c:v>147.29769946403698</c:v>
                </c:pt>
                <c:pt idx="18">
                  <c:v>147.76191421988463</c:v>
                </c:pt>
                <c:pt idx="19">
                  <c:v>141.40892560135211</c:v>
                </c:pt>
                <c:pt idx="20">
                  <c:v>144.40490033343823</c:v>
                </c:pt>
                <c:pt idx="21">
                  <c:v>146.71225203578635</c:v>
                </c:pt>
              </c:numCache>
            </c:numRef>
          </c:val>
          <c:smooth val="0"/>
        </c:ser>
        <c:ser>
          <c:idx val="0"/>
          <c:order val="1"/>
          <c:tx>
            <c:strRef>
              <c:f>Intensity!$A$72</c:f>
              <c:strCache>
                <c:ptCount val="1"/>
                <c:pt idx="0">
                  <c:v>Gross inland energy consumption </c:v>
                </c:pt>
              </c:strCache>
            </c:strRef>
          </c:tx>
          <c:spPr>
            <a:ln w="25400">
              <a:solidFill>
                <a:srgbClr val="0000FF"/>
              </a:solidFill>
              <a:prstDash val="solid"/>
            </a:ln>
          </c:spPr>
          <c:marker>
            <c:symbol val="none"/>
          </c:marker>
          <c:cat>
            <c:numRef>
              <c:f>Intensity!$B$71:$W$71</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numCache>
            </c:numRef>
          </c:cat>
          <c:val>
            <c:numRef>
              <c:f>Intensity!$B$72:$W$72</c:f>
              <c:numCache>
                <c:formatCode>0.0</c:formatCode>
                <c:ptCount val="22"/>
                <c:pt idx="0">
                  <c:v>100</c:v>
                </c:pt>
                <c:pt idx="1">
                  <c:v>100.14803960134407</c:v>
                </c:pt>
                <c:pt idx="2">
                  <c:v>98.013867076653284</c:v>
                </c:pt>
                <c:pt idx="3">
                  <c:v>97.982157174215288</c:v>
                </c:pt>
                <c:pt idx="4">
                  <c:v>97.696527825739679</c:v>
                </c:pt>
                <c:pt idx="5">
                  <c:v>100.21410189808991</c:v>
                </c:pt>
                <c:pt idx="6">
                  <c:v>103.65270450034383</c:v>
                </c:pt>
                <c:pt idx="7">
                  <c:v>102.72765217600197</c:v>
                </c:pt>
                <c:pt idx="8">
                  <c:v>103.42587059597199</c:v>
                </c:pt>
                <c:pt idx="9">
                  <c:v>102.73930316288261</c:v>
                </c:pt>
                <c:pt idx="10">
                  <c:v>103.59162690417062</c:v>
                </c:pt>
                <c:pt idx="11">
                  <c:v>105.9205630909948</c:v>
                </c:pt>
                <c:pt idx="12">
                  <c:v>105.587489002129</c:v>
                </c:pt>
                <c:pt idx="13">
                  <c:v>108.04951068857933</c:v>
                </c:pt>
                <c:pt idx="14">
                  <c:v>109.3192280320342</c:v>
                </c:pt>
                <c:pt idx="15">
                  <c:v>109.59086418492639</c:v>
                </c:pt>
                <c:pt idx="16">
                  <c:v>109.64917917596293</c:v>
                </c:pt>
                <c:pt idx="17">
                  <c:v>108.63602377041551</c:v>
                </c:pt>
                <c:pt idx="18">
                  <c:v>108.15995483741168</c:v>
                </c:pt>
                <c:pt idx="19">
                  <c:v>102.22023368036058</c:v>
                </c:pt>
                <c:pt idx="20">
                  <c:v>105.66304024695287</c:v>
                </c:pt>
                <c:pt idx="21">
                  <c:v>101.95574426684364</c:v>
                </c:pt>
              </c:numCache>
            </c:numRef>
          </c:val>
          <c:smooth val="0"/>
        </c:ser>
        <c:ser>
          <c:idx val="2"/>
          <c:order val="2"/>
          <c:tx>
            <c:strRef>
              <c:f>Intensity!$A$74</c:f>
              <c:strCache>
                <c:ptCount val="1"/>
                <c:pt idx="0">
                  <c:v>Total primary energy intensity</c:v>
                </c:pt>
              </c:strCache>
            </c:strRef>
          </c:tx>
          <c:spPr>
            <a:ln w="25400">
              <a:solidFill>
                <a:srgbClr val="008000"/>
              </a:solidFill>
              <a:prstDash val="solid"/>
            </a:ln>
          </c:spPr>
          <c:marker>
            <c:symbol val="none"/>
          </c:marker>
          <c:cat>
            <c:numRef>
              <c:f>Intensity!$B$71:$W$71</c:f>
              <c:numCache>
                <c:formatCode>General</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formatCode="0">
                  <c:v>2008</c:v>
                </c:pt>
                <c:pt idx="19" formatCode="0">
                  <c:v>2009</c:v>
                </c:pt>
                <c:pt idx="20" formatCode="0">
                  <c:v>2010</c:v>
                </c:pt>
                <c:pt idx="21" formatCode="0">
                  <c:v>2011</c:v>
                </c:pt>
              </c:numCache>
            </c:numRef>
          </c:cat>
          <c:val>
            <c:numRef>
              <c:f>Intensity!$B$74:$W$74</c:f>
              <c:numCache>
                <c:formatCode>0.0</c:formatCode>
                <c:ptCount val="22"/>
                <c:pt idx="0">
                  <c:v>100</c:v>
                </c:pt>
                <c:pt idx="1">
                  <c:v>98.885706135608359</c:v>
                </c:pt>
                <c:pt idx="2">
                  <c:v>95.759692347024867</c:v>
                </c:pt>
                <c:pt idx="3">
                  <c:v>95.836920374735485</c:v>
                </c:pt>
                <c:pt idx="4">
                  <c:v>92.858391398642198</c:v>
                </c:pt>
                <c:pt idx="5">
                  <c:v>92.157127633295786</c:v>
                </c:pt>
                <c:pt idx="6">
                  <c:v>93.520451870319732</c:v>
                </c:pt>
                <c:pt idx="7">
                  <c:v>90.116575772876814</c:v>
                </c:pt>
                <c:pt idx="8">
                  <c:v>88.118622134748037</c:v>
                </c:pt>
                <c:pt idx="9">
                  <c:v>84.979255582718338</c:v>
                </c:pt>
                <c:pt idx="10">
                  <c:v>82.467338636904103</c:v>
                </c:pt>
                <c:pt idx="11">
                  <c:v>82.547887428076706</c:v>
                </c:pt>
                <c:pt idx="12">
                  <c:v>81.227762186877044</c:v>
                </c:pt>
                <c:pt idx="13">
                  <c:v>81.93349183563673</c:v>
                </c:pt>
                <c:pt idx="14">
                  <c:v>80.82722630482121</c:v>
                </c:pt>
                <c:pt idx="15">
                  <c:v>79.364835571743896</c:v>
                </c:pt>
                <c:pt idx="16">
                  <c:v>76.842939081832867</c:v>
                </c:pt>
                <c:pt idx="17">
                  <c:v>73.752695504208589</c:v>
                </c:pt>
                <c:pt idx="18">
                  <c:v>73.198804582660429</c:v>
                </c:pt>
                <c:pt idx="19">
                  <c:v>72.286974280910002</c:v>
                </c:pt>
                <c:pt idx="20">
                  <c:v>73.171367455655286</c:v>
                </c:pt>
                <c:pt idx="21">
                  <c:v>69.493680897198956</c:v>
                </c:pt>
              </c:numCache>
            </c:numRef>
          </c:val>
          <c:smooth val="0"/>
        </c:ser>
        <c:dLbls>
          <c:showLegendKey val="0"/>
          <c:showVal val="0"/>
          <c:showCatName val="0"/>
          <c:showSerName val="0"/>
          <c:showPercent val="0"/>
          <c:showBubbleSize val="0"/>
        </c:dLbls>
        <c:marker val="1"/>
        <c:smooth val="0"/>
        <c:axId val="131502464"/>
        <c:axId val="131504384"/>
      </c:lineChart>
      <c:catAx>
        <c:axId val="131502464"/>
        <c:scaling>
          <c:orientation val="minMax"/>
        </c:scaling>
        <c:delete val="0"/>
        <c:axPos val="b"/>
        <c:numFmt formatCode="0" sourceLinked="0"/>
        <c:majorTickMark val="out"/>
        <c:minorTickMark val="none"/>
        <c:tickLblPos val="nextTo"/>
        <c:spPr>
          <a:ln w="3175">
            <a:solidFill>
              <a:srgbClr val="000000"/>
            </a:solidFill>
            <a:prstDash val="solid"/>
          </a:ln>
        </c:spPr>
        <c:txPr>
          <a:bodyPr rot="-3600000" vert="horz"/>
          <a:lstStyle/>
          <a:p>
            <a:pPr>
              <a:defRPr sz="900" b="0" i="0" u="none" strike="noStrike" baseline="0">
                <a:solidFill>
                  <a:srgbClr val="000000"/>
                </a:solidFill>
                <a:latin typeface="Arial"/>
                <a:ea typeface="Arial"/>
                <a:cs typeface="Arial"/>
              </a:defRPr>
            </a:pPr>
            <a:endParaRPr lang="en-US"/>
          </a:p>
        </c:txPr>
        <c:crossAx val="131504384"/>
        <c:crosses val="autoZero"/>
        <c:auto val="1"/>
        <c:lblAlgn val="ctr"/>
        <c:lblOffset val="100"/>
        <c:tickMarkSkip val="1"/>
        <c:noMultiLvlLbl val="0"/>
      </c:catAx>
      <c:valAx>
        <c:axId val="131504384"/>
        <c:scaling>
          <c:orientation val="minMax"/>
          <c:max val="150"/>
          <c:min val="60"/>
        </c:scaling>
        <c:delete val="0"/>
        <c:axPos val="l"/>
        <c:majorGridlines>
          <c:spPr>
            <a:ln w="3175">
              <a:solidFill>
                <a:srgbClr val="C0C0C0"/>
              </a:solidFill>
              <a:prstDash val="solid"/>
            </a:ln>
          </c:spPr>
        </c:majorGridlines>
        <c:title>
          <c:tx>
            <c:rich>
              <a:bodyPr rot="0" vert="horz" anchor="t" anchorCtr="0"/>
              <a:lstStyle/>
              <a:p>
                <a:pPr>
                  <a:defRPr sz="1000" b="0" i="0" u="none" strike="noStrike" baseline="0">
                    <a:solidFill>
                      <a:srgbClr val="000000"/>
                    </a:solidFill>
                    <a:latin typeface="Arial"/>
                    <a:ea typeface="Arial"/>
                    <a:cs typeface="Arial"/>
                  </a:defRPr>
                </a:pPr>
                <a:r>
                  <a:rPr lang="fr-FR" sz="1000"/>
                  <a:t>Index 1990=100</a:t>
                </a:r>
              </a:p>
            </c:rich>
          </c:tx>
          <c:layout>
            <c:manualLayout>
              <c:xMode val="edge"/>
              <c:yMode val="edge"/>
              <c:x val="9.7584852214672321E-2"/>
              <c:y val="6.5982865556990858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1502464"/>
        <c:crosses val="autoZero"/>
        <c:crossBetween val="midCat"/>
      </c:valAx>
      <c:spPr>
        <a:noFill/>
        <a:ln w="25400">
          <a:noFill/>
        </a:ln>
      </c:spPr>
    </c:plotArea>
    <c:legend>
      <c:legendPos val="r"/>
      <c:layout>
        <c:manualLayout>
          <c:xMode val="edge"/>
          <c:yMode val="edge"/>
          <c:x val="0.12175532662271608"/>
          <c:y val="0.14010609096841223"/>
          <c:w val="0.33994919264642237"/>
          <c:h val="0.15740452173464123"/>
        </c:manualLayout>
      </c:layout>
      <c:overlay val="0"/>
      <c:spPr>
        <a:solidFill>
          <a:sysClr val="window" lastClr="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no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0.98425196899999956" l="0.78740157499999996" r="0.78740157499999996" t="0.98425196899999956"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Intensity!$B$77:$W$77</c:f>
              <c:numCache>
                <c:formatCode>0</c:formatCode>
                <c:ptCount val="2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numCache>
            </c:numRef>
          </c:cat>
          <c:val>
            <c:numRef>
              <c:f>Intensity!$B$114:$W$114</c:f>
              <c:numCache>
                <c:formatCode>0</c:formatCode>
                <c:ptCount val="22"/>
                <c:pt idx="0">
                  <c:v>159.07923442019472</c:v>
                </c:pt>
                <c:pt idx="1">
                  <c:v>160.31936319470478</c:v>
                </c:pt>
                <c:pt idx="2">
                  <c:v>159.32122897149921</c:v>
                </c:pt>
                <c:pt idx="3">
                  <c:v>159.99749120088535</c:v>
                </c:pt>
                <c:pt idx="4">
                  <c:v>158.67995994038651</c:v>
                </c:pt>
                <c:pt idx="5">
                  <c:v>160.29730123055373</c:v>
                </c:pt>
                <c:pt idx="6">
                  <c:v>161.72578238470814</c:v>
                </c:pt>
                <c:pt idx="7">
                  <c:v>161.18155314114895</c:v>
                </c:pt>
                <c:pt idx="8">
                  <c:v>159.56150959041204</c:v>
                </c:pt>
                <c:pt idx="9">
                  <c:v>160.35667623065652</c:v>
                </c:pt>
                <c:pt idx="10">
                  <c:v>159.06889169066204</c:v>
                </c:pt>
                <c:pt idx="11">
                  <c:v>157.22216428462289</c:v>
                </c:pt>
                <c:pt idx="12">
                  <c:v>155.07354538841599</c:v>
                </c:pt>
                <c:pt idx="13">
                  <c:v>158.35435085871606</c:v>
                </c:pt>
                <c:pt idx="14">
                  <c:v>152.57234788250167</c:v>
                </c:pt>
                <c:pt idx="15">
                  <c:v>149.70458609019289</c:v>
                </c:pt>
                <c:pt idx="16">
                  <c:v>154.04422330678426</c:v>
                </c:pt>
                <c:pt idx="17">
                  <c:v>154.32236466191722</c:v>
                </c:pt>
                <c:pt idx="18">
                  <c:v>154.84401730970862</c:v>
                </c:pt>
                <c:pt idx="19">
                  <c:v>158.32207342042722</c:v>
                </c:pt>
                <c:pt idx="20">
                  <c:v>161.33300340383798</c:v>
                </c:pt>
                <c:pt idx="21">
                  <c:v>157.15592116287732</c:v>
                </c:pt>
              </c:numCache>
            </c:numRef>
          </c:val>
          <c:smooth val="0"/>
        </c:ser>
        <c:dLbls>
          <c:showLegendKey val="0"/>
          <c:showVal val="0"/>
          <c:showCatName val="0"/>
          <c:showSerName val="0"/>
          <c:showPercent val="0"/>
          <c:showBubbleSize val="0"/>
        </c:dLbls>
        <c:marker val="1"/>
        <c:smooth val="0"/>
        <c:axId val="98335744"/>
        <c:axId val="98362496"/>
      </c:lineChart>
      <c:catAx>
        <c:axId val="98335744"/>
        <c:scaling>
          <c:orientation val="minMax"/>
        </c:scaling>
        <c:delete val="0"/>
        <c:axPos val="b"/>
        <c:numFmt formatCode="0" sourceLinked="1"/>
        <c:majorTickMark val="out"/>
        <c:minorTickMark val="none"/>
        <c:tickLblPos val="nextTo"/>
        <c:crossAx val="98362496"/>
        <c:crosses val="autoZero"/>
        <c:auto val="1"/>
        <c:lblAlgn val="ctr"/>
        <c:lblOffset val="100"/>
        <c:noMultiLvlLbl val="0"/>
      </c:catAx>
      <c:valAx>
        <c:axId val="98362496"/>
        <c:scaling>
          <c:orientation val="minMax"/>
        </c:scaling>
        <c:delete val="0"/>
        <c:axPos val="l"/>
        <c:majorGridlines/>
        <c:numFmt formatCode="0" sourceLinked="1"/>
        <c:majorTickMark val="out"/>
        <c:minorTickMark val="none"/>
        <c:tickLblPos val="nextTo"/>
        <c:crossAx val="983357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119063</xdr:colOff>
      <xdr:row>76</xdr:row>
      <xdr:rowOff>146446</xdr:rowOff>
    </xdr:from>
    <xdr:to>
      <xdr:col>34</xdr:col>
      <xdr:colOff>119063</xdr:colOff>
      <xdr:row>93</xdr:row>
      <xdr:rowOff>55959</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xdr:row>
      <xdr:rowOff>64294</xdr:rowOff>
    </xdr:from>
    <xdr:to>
      <xdr:col>27</xdr:col>
      <xdr:colOff>333375</xdr:colOff>
      <xdr:row>28</xdr:row>
      <xdr:rowOff>118042</xdr:rowOff>
    </xdr:to>
    <xdr:graphicFrame macro="">
      <xdr:nvGraphicFramePr>
        <xdr:cNvPr id="276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309563</xdr:colOff>
      <xdr:row>92</xdr:row>
      <xdr:rowOff>39289</xdr:rowOff>
    </xdr:from>
    <xdr:to>
      <xdr:col>34</xdr:col>
      <xdr:colOff>714375</xdr:colOff>
      <xdr:row>108</xdr:row>
      <xdr:rowOff>115489</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torage\Data\EEA%20E&amp;E%20Framework%20Contract\Revised%20Fact%20Sheets\Spreadsheets\EN17%20Total%20energy%20consumption%20intensity%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storage\Data\EEA%20E&amp;E%20Framework%20Contract\Revised%20Fact%20Sheets\Spreadsheets\EN18%20Electricity%20consumption%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storage\Data\Projects\EEA%20E&amp;E%20Framework%20Contract\Factsheets\European%20Union\Revised%20Fact%20Sheets\Spreadsheets\EN26%20Total%20energy%20consumption%20by%20fuel%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NER17_Deta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DI%202013%20-%20GDP%20Growth%20(annual%20percent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annual growth rates"/>
      <sheetName val="Chart index of GIEC, GDP, TECI"/>
      <sheetName val="Indices"/>
      <sheetName val="Data for Graphs"/>
      <sheetName val="GIEC Projections"/>
      <sheetName val="Total energy intensity"/>
      <sheetName val="GDP"/>
      <sheetName val="GIEC"/>
      <sheetName val="New Cronos"/>
      <sheetName val="Projections"/>
    </sheetNames>
    <sheetDataSet>
      <sheetData sheetId="0" refreshError="1"/>
      <sheetData sheetId="1" refreshError="1"/>
      <sheetData sheetId="2"/>
      <sheetData sheetId="3"/>
      <sheetData sheetId="4"/>
      <sheetData sheetId="5"/>
      <sheetData sheetId="6"/>
      <sheetData sheetId="7"/>
      <sheetData sheetId="8" refreshError="1">
        <row r="56">
          <cell r="A56" t="str">
            <v>EU15 European Union (15 countries)</v>
          </cell>
          <cell r="C56">
            <v>5867546.2510000011</v>
          </cell>
          <cell r="D56">
            <v>6210073.2340000002</v>
          </cell>
          <cell r="E56">
            <v>6288555.7350000003</v>
          </cell>
          <cell r="F56">
            <v>6262244.023</v>
          </cell>
          <cell r="G56">
            <v>6435380.5470000003</v>
          </cell>
          <cell r="H56">
            <v>6588374.6409999998</v>
          </cell>
          <cell r="I56">
            <v>6693393.3140000002</v>
          </cell>
          <cell r="J56">
            <v>6860545.0109999999</v>
          </cell>
          <cell r="K56">
            <v>7058780.642</v>
          </cell>
          <cell r="L56">
            <v>7255186.9859999996</v>
          </cell>
          <cell r="M56">
            <v>7502733.7580000004</v>
          </cell>
        </row>
        <row r="57">
          <cell r="A57" t="str">
            <v>BE Belgium</v>
          </cell>
          <cell r="C57">
            <v>195567.26500000001</v>
          </cell>
          <cell r="D57">
            <v>199142.74299999999</v>
          </cell>
          <cell r="E57">
            <v>202169.91899999999</v>
          </cell>
          <cell r="F57">
            <v>200191.21599999999</v>
          </cell>
          <cell r="G57">
            <v>206655.747</v>
          </cell>
          <cell r="H57">
            <v>211707.66699999999</v>
          </cell>
          <cell r="I57">
            <v>214238.859</v>
          </cell>
          <cell r="J57">
            <v>221885.8</v>
          </cell>
          <cell r="K57">
            <v>226870.75099999999</v>
          </cell>
          <cell r="L57">
            <v>233721.397</v>
          </cell>
          <cell r="M57">
            <v>243135.67300000001</v>
          </cell>
        </row>
        <row r="58">
          <cell r="A58" t="str">
            <v>DK Denmark</v>
          </cell>
          <cell r="C58">
            <v>124988.079</v>
          </cell>
          <cell r="D58">
            <v>126381.63</v>
          </cell>
          <cell r="E58">
            <v>127153.46</v>
          </cell>
          <cell r="F58">
            <v>127151.686</v>
          </cell>
          <cell r="G58">
            <v>134101.83600000001</v>
          </cell>
          <cell r="H58">
            <v>137793.408</v>
          </cell>
          <cell r="I58">
            <v>141263.91200000001</v>
          </cell>
          <cell r="J58">
            <v>145458.89300000001</v>
          </cell>
          <cell r="K58">
            <v>149048.80100000001</v>
          </cell>
          <cell r="L58">
            <v>152491.467</v>
          </cell>
          <cell r="M58">
            <v>157101.70199999999</v>
          </cell>
        </row>
        <row r="59">
          <cell r="A59" t="str">
            <v>DE Federal Republic of Germany (including ex-GDR from 1991)</v>
          </cell>
          <cell r="C59">
            <v>1577232</v>
          </cell>
          <cell r="D59">
            <v>1785742.2220000001</v>
          </cell>
          <cell r="E59">
            <v>1825719.9680000001</v>
          </cell>
          <cell r="F59">
            <v>1805887.666</v>
          </cell>
          <cell r="G59">
            <v>1848266.1640000001</v>
          </cell>
          <cell r="H59">
            <v>1880206.608</v>
          </cell>
          <cell r="I59">
            <v>1894611.122</v>
          </cell>
          <cell r="J59">
            <v>1921019.398</v>
          </cell>
          <cell r="K59">
            <v>1958596.3910000001</v>
          </cell>
          <cell r="L59">
            <v>1998678.517</v>
          </cell>
          <cell r="M59">
            <v>2055774.6710000001</v>
          </cell>
        </row>
        <row r="60">
          <cell r="A60" t="str">
            <v>GR Greece</v>
          </cell>
          <cell r="C60">
            <v>84495.956999999995</v>
          </cell>
          <cell r="D60">
            <v>87098.433000000005</v>
          </cell>
          <cell r="E60">
            <v>87716.831999999995</v>
          </cell>
          <cell r="F60">
            <v>86278.275999999998</v>
          </cell>
          <cell r="G60">
            <v>88046.98</v>
          </cell>
          <cell r="H60">
            <v>89887.161999999997</v>
          </cell>
          <cell r="I60">
            <v>92008.214000000007</v>
          </cell>
          <cell r="J60">
            <v>95355.111999999994</v>
          </cell>
          <cell r="K60">
            <v>98562.557000000001</v>
          </cell>
          <cell r="L60">
            <v>102073.651</v>
          </cell>
          <cell r="M60">
            <v>106396.728</v>
          </cell>
        </row>
        <row r="61">
          <cell r="A61" t="str">
            <v>ES Spain</v>
          </cell>
          <cell r="C61">
            <v>414690.73200000002</v>
          </cell>
          <cell r="D61">
            <v>425237.98200000002</v>
          </cell>
          <cell r="E61">
            <v>429193.78499999997</v>
          </cell>
          <cell r="F61">
            <v>424767.43599999999</v>
          </cell>
          <cell r="G61">
            <v>434889.52100000001</v>
          </cell>
          <cell r="H61">
            <v>446881.08199999999</v>
          </cell>
          <cell r="I61">
            <v>457772.728</v>
          </cell>
          <cell r="J61">
            <v>476203.80300000001</v>
          </cell>
          <cell r="K61">
            <v>496855.05800000002</v>
          </cell>
          <cell r="L61">
            <v>517374.63400000002</v>
          </cell>
          <cell r="M61">
            <v>538573.02399999998</v>
          </cell>
        </row>
        <row r="62">
          <cell r="A62" t="str">
            <v>FR France</v>
          </cell>
          <cell r="C62">
            <v>1126971.4650000001</v>
          </cell>
          <cell r="D62">
            <v>1138197.132</v>
          </cell>
          <cell r="E62">
            <v>1155176.602</v>
          </cell>
          <cell r="F62">
            <v>1144928.0360000001</v>
          </cell>
          <cell r="G62">
            <v>1168582.6159999999</v>
          </cell>
          <cell r="H62">
            <v>1188100.524</v>
          </cell>
          <cell r="I62">
            <v>1201204.4739999999</v>
          </cell>
          <cell r="J62">
            <v>1224080.4920000001</v>
          </cell>
          <cell r="K62">
            <v>1265715.33</v>
          </cell>
          <cell r="L62">
            <v>1306383.74</v>
          </cell>
          <cell r="M62">
            <v>1355789.2860000001</v>
          </cell>
        </row>
        <row r="63">
          <cell r="A63" t="str">
            <v>IE Ireland</v>
          </cell>
          <cell r="C63">
            <v>40447.182999999997</v>
          </cell>
          <cell r="D63">
            <v>41227.667999999998</v>
          </cell>
          <cell r="E63">
            <v>42606.021999999997</v>
          </cell>
          <cell r="F63">
            <v>43753.235000000001</v>
          </cell>
          <cell r="G63">
            <v>46271.595999999998</v>
          </cell>
          <cell r="H63">
            <v>50890.067000000003</v>
          </cell>
          <cell r="I63">
            <v>54835.076000000001</v>
          </cell>
          <cell r="J63">
            <v>60774.875999999997</v>
          </cell>
          <cell r="K63">
            <v>66007.061000000002</v>
          </cell>
          <cell r="L63">
            <v>73168.44</v>
          </cell>
          <cell r="M63">
            <v>81555.514999999999</v>
          </cell>
        </row>
        <row r="64">
          <cell r="A64" t="str">
            <v>IT Italy</v>
          </cell>
          <cell r="C64">
            <v>787686.62300000002</v>
          </cell>
          <cell r="D64">
            <v>798636.72699999996</v>
          </cell>
          <cell r="E64">
            <v>804710.87399999995</v>
          </cell>
          <cell r="F64">
            <v>797599.28500000003</v>
          </cell>
          <cell r="G64">
            <v>815205.94499999995</v>
          </cell>
          <cell r="H64">
            <v>839041.53200000001</v>
          </cell>
          <cell r="I64">
            <v>848213.00300000003</v>
          </cell>
          <cell r="J64">
            <v>865400.25699999998</v>
          </cell>
          <cell r="K64">
            <v>880925.40300000005</v>
          </cell>
          <cell r="L64">
            <v>894957.71799999999</v>
          </cell>
          <cell r="M64">
            <v>920622.84400000004</v>
          </cell>
        </row>
        <row r="65">
          <cell r="A65" t="str">
            <v>LU Luxembourg</v>
          </cell>
          <cell r="C65">
            <v>11437.434999999999</v>
          </cell>
          <cell r="D65">
            <v>11961.269</v>
          </cell>
          <cell r="E65">
            <v>12403.835999999999</v>
          </cell>
          <cell r="F65">
            <v>12908.672</v>
          </cell>
          <cell r="G65">
            <v>13404.365</v>
          </cell>
          <cell r="H65">
            <v>13833.305</v>
          </cell>
          <cell r="I65">
            <v>14326.120999999999</v>
          </cell>
          <cell r="J65">
            <v>15617.523999999999</v>
          </cell>
          <cell r="K65">
            <v>16526.87</v>
          </cell>
          <cell r="L65">
            <v>17512.45</v>
          </cell>
          <cell r="M65">
            <v>18825.174999999999</v>
          </cell>
        </row>
        <row r="66">
          <cell r="A66" t="str">
            <v>NL Netherlands</v>
          </cell>
          <cell r="C66">
            <v>285604.71799999999</v>
          </cell>
          <cell r="D66">
            <v>292709.58399999997</v>
          </cell>
          <cell r="E66">
            <v>297709.34399999998</v>
          </cell>
          <cell r="F66">
            <v>300359.364</v>
          </cell>
          <cell r="G66">
            <v>308122.53600000002</v>
          </cell>
          <cell r="H66">
            <v>317323.06</v>
          </cell>
          <cell r="I66">
            <v>326967.70299999998</v>
          </cell>
          <cell r="J66">
            <v>339518.55</v>
          </cell>
          <cell r="K66">
            <v>354285.79499999998</v>
          </cell>
          <cell r="L66">
            <v>368441.98200000002</v>
          </cell>
          <cell r="M66">
            <v>380653.701</v>
          </cell>
        </row>
        <row r="67">
          <cell r="A67" t="str">
            <v>AT Austria</v>
          </cell>
          <cell r="C67">
            <v>162491.65400000001</v>
          </cell>
          <cell r="D67">
            <v>167889.64499999999</v>
          </cell>
          <cell r="E67">
            <v>171758.54300000001</v>
          </cell>
          <cell r="F67">
            <v>172474.19500000001</v>
          </cell>
          <cell r="G67">
            <v>176967.82</v>
          </cell>
          <cell r="H67">
            <v>179840.42600000001</v>
          </cell>
          <cell r="I67">
            <v>183439.93400000001</v>
          </cell>
          <cell r="J67">
            <v>186363.43400000001</v>
          </cell>
          <cell r="K67">
            <v>192925.44</v>
          </cell>
          <cell r="L67">
            <v>198340.88699999999</v>
          </cell>
          <cell r="M67">
            <v>204210.28700000001</v>
          </cell>
        </row>
        <row r="68">
          <cell r="A68" t="str">
            <v>PT Portugal</v>
          </cell>
          <cell r="C68">
            <v>75936.758000000002</v>
          </cell>
          <cell r="D68">
            <v>79253.831999999995</v>
          </cell>
          <cell r="E68">
            <v>80117.284</v>
          </cell>
          <cell r="F68">
            <v>78480.266000000003</v>
          </cell>
          <cell r="G68">
            <v>79237.472999999998</v>
          </cell>
          <cell r="H68">
            <v>82630.895000000004</v>
          </cell>
          <cell r="I68">
            <v>85560.476999999999</v>
          </cell>
          <cell r="J68">
            <v>88938.528999999995</v>
          </cell>
          <cell r="K68">
            <v>92985.01</v>
          </cell>
          <cell r="L68">
            <v>96200.097999999998</v>
          </cell>
          <cell r="M68">
            <v>99603.441999999995</v>
          </cell>
        </row>
        <row r="69">
          <cell r="A69" t="str">
            <v>FI Finland</v>
          </cell>
          <cell r="C69">
            <v>102294.704</v>
          </cell>
          <cell r="D69">
            <v>95894.650999999998</v>
          </cell>
          <cell r="E69">
            <v>92709.251000000004</v>
          </cell>
          <cell r="F69">
            <v>91644.531000000003</v>
          </cell>
          <cell r="G69">
            <v>95268.747000000003</v>
          </cell>
          <cell r="H69">
            <v>98898.2</v>
          </cell>
          <cell r="I69">
            <v>102863.37699999999</v>
          </cell>
          <cell r="J69">
            <v>109335.56299999999</v>
          </cell>
          <cell r="K69">
            <v>115168.23699999999</v>
          </cell>
          <cell r="L69">
            <v>119837.501</v>
          </cell>
          <cell r="M69">
            <v>127157.507</v>
          </cell>
        </row>
        <row r="70">
          <cell r="A70" t="str">
            <v>SE Sweden</v>
          </cell>
          <cell r="C70">
            <v>178292.514</v>
          </cell>
          <cell r="D70">
            <v>176320.144</v>
          </cell>
          <cell r="E70">
            <v>173243.50099999999</v>
          </cell>
          <cell r="F70">
            <v>170061.198</v>
          </cell>
          <cell r="G70">
            <v>177062.32800000001</v>
          </cell>
          <cell r="H70">
            <v>183597.315</v>
          </cell>
          <cell r="I70">
            <v>185576.75700000001</v>
          </cell>
          <cell r="J70">
            <v>189418.40900000001</v>
          </cell>
          <cell r="K70">
            <v>196205.11300000001</v>
          </cell>
          <cell r="L70">
            <v>205053.87899999999</v>
          </cell>
          <cell r="M70">
            <v>212455.56899999999</v>
          </cell>
        </row>
        <row r="71">
          <cell r="A71" t="str">
            <v>UK United Kingdom</v>
          </cell>
          <cell r="C71">
            <v>795342.55599999998</v>
          </cell>
          <cell r="D71">
            <v>784379.57</v>
          </cell>
          <cell r="E71">
            <v>786166.51500000001</v>
          </cell>
          <cell r="F71">
            <v>805758.96100000001</v>
          </cell>
          <cell r="G71">
            <v>843296.87199999997</v>
          </cell>
          <cell r="H71">
            <v>867743.39</v>
          </cell>
          <cell r="I71">
            <v>890511.55500000005</v>
          </cell>
          <cell r="J71">
            <v>921174.37300000002</v>
          </cell>
          <cell r="K71">
            <v>948102.826</v>
          </cell>
          <cell r="L71">
            <v>970950.625</v>
          </cell>
          <cell r="M71">
            <v>1000878.6360000001</v>
          </cell>
        </row>
        <row r="72">
          <cell r="A72" t="str">
            <v>IS Iceland</v>
          </cell>
          <cell r="C72">
            <v>5200.4530000000004</v>
          </cell>
          <cell r="D72">
            <v>5238.652</v>
          </cell>
          <cell r="E72">
            <v>5065.6000000000004</v>
          </cell>
          <cell r="F72">
            <v>5095.0349999999999</v>
          </cell>
          <cell r="G72">
            <v>5323.3609999999999</v>
          </cell>
          <cell r="H72">
            <v>5329.99</v>
          </cell>
          <cell r="I72">
            <v>5605.4979999999996</v>
          </cell>
          <cell r="J72">
            <v>5861.3739999999998</v>
          </cell>
          <cell r="K72">
            <v>6173.5280000000002</v>
          </cell>
          <cell r="L72">
            <v>6415.848</v>
          </cell>
          <cell r="M72">
            <v>6735.3530000000001</v>
          </cell>
        </row>
        <row r="73">
          <cell r="A73" t="str">
            <v>NO Norway</v>
          </cell>
          <cell r="C73">
            <v>93528.462</v>
          </cell>
          <cell r="D73">
            <v>97065.620999999999</v>
          </cell>
          <cell r="E73">
            <v>100268.833</v>
          </cell>
          <cell r="F73">
            <v>103001.478</v>
          </cell>
          <cell r="G73">
            <v>108415.476</v>
          </cell>
          <cell r="H73">
            <v>113139.492</v>
          </cell>
          <cell r="I73">
            <v>119084.039</v>
          </cell>
          <cell r="J73">
            <v>125262.96400000001</v>
          </cell>
          <cell r="K73">
            <v>128556.694</v>
          </cell>
          <cell r="L73">
            <v>131299.23499999999</v>
          </cell>
          <cell r="M73">
            <v>134451.15400000001</v>
          </cell>
        </row>
        <row r="74">
          <cell r="A74" t="str">
            <v>CAND Candidate countries (BG, CY, CZ, EE, HU, LV, LT, MT, PL, RO, SK, SI, TR)</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L74" t="str">
            <v xml:space="preserve">: </v>
          </cell>
          <cell r="M74" t="str">
            <v xml:space="preserve">: </v>
          </cell>
        </row>
        <row r="75">
          <cell r="A75" t="str">
            <v>BG Bulgaria</v>
          </cell>
          <cell r="C75" t="str">
            <v xml:space="preserve">: </v>
          </cell>
          <cell r="D75">
            <v>10468.915999999999</v>
          </cell>
          <cell r="E75">
            <v>9709.6919999999991</v>
          </cell>
          <cell r="F75">
            <v>9565.9549999999999</v>
          </cell>
          <cell r="G75">
            <v>9739.8950000000004</v>
          </cell>
          <cell r="H75">
            <v>10019.222</v>
          </cell>
          <cell r="I75">
            <v>9077.41</v>
          </cell>
          <cell r="J75">
            <v>8569.0789999999997</v>
          </cell>
          <cell r="K75">
            <v>8911.8359999999993</v>
          </cell>
          <cell r="L75">
            <v>9116.8089999999993</v>
          </cell>
          <cell r="M75">
            <v>9609.116</v>
          </cell>
        </row>
        <row r="76">
          <cell r="A76" t="str">
            <v>CY Cyprus</v>
          </cell>
          <cell r="C76" t="str">
            <v xml:space="preserve">: </v>
          </cell>
          <cell r="D76" t="str">
            <v xml:space="preserve">: </v>
          </cell>
          <cell r="E76">
            <v>5981.3729999999996</v>
          </cell>
          <cell r="F76">
            <v>6023.2920000000004</v>
          </cell>
          <cell r="G76">
            <v>6378.5879999999997</v>
          </cell>
          <cell r="H76">
            <v>6772.2520000000004</v>
          </cell>
          <cell r="I76">
            <v>6899.192</v>
          </cell>
          <cell r="J76">
            <v>7064.8389999999999</v>
          </cell>
          <cell r="K76">
            <v>7418.1059999999998</v>
          </cell>
          <cell r="L76">
            <v>7758.527</v>
          </cell>
          <cell r="M76">
            <v>8154.2209999999995</v>
          </cell>
        </row>
        <row r="77">
          <cell r="A77" t="str">
            <v>CZ Czech Republic</v>
          </cell>
          <cell r="C77">
            <v>41773.777999999998</v>
          </cell>
          <cell r="D77">
            <v>36921.777999999998</v>
          </cell>
          <cell r="E77">
            <v>36734.752999999997</v>
          </cell>
          <cell r="F77">
            <v>36757.493999999999</v>
          </cell>
          <cell r="G77">
            <v>37573.322999999997</v>
          </cell>
          <cell r="H77">
            <v>39804.271000000001</v>
          </cell>
          <cell r="I77">
            <v>41513.430999999997</v>
          </cell>
          <cell r="J77">
            <v>41195.786</v>
          </cell>
          <cell r="K77">
            <v>40766.14</v>
          </cell>
          <cell r="L77">
            <v>40956.968999999997</v>
          </cell>
          <cell r="M77">
            <v>42289.745000000003</v>
          </cell>
        </row>
        <row r="78">
          <cell r="A78" t="str">
            <v>EE Estonia</v>
          </cell>
          <cell r="C78" t="str">
            <v xml:space="preserve">: </v>
          </cell>
          <cell r="D78" t="str">
            <v xml:space="preserve">: </v>
          </cell>
          <cell r="E78" t="str">
            <v xml:space="preserve">: </v>
          </cell>
          <cell r="F78">
            <v>2669.5720000000001</v>
          </cell>
          <cell r="G78">
            <v>2616.6460000000002</v>
          </cell>
          <cell r="H78">
            <v>2728.2719999999999</v>
          </cell>
          <cell r="I78">
            <v>2835.3490000000002</v>
          </cell>
          <cell r="J78">
            <v>3112.9270000000001</v>
          </cell>
          <cell r="K78">
            <v>3256.2069999999999</v>
          </cell>
          <cell r="L78">
            <v>3235.62</v>
          </cell>
          <cell r="M78">
            <v>3466.2719999999999</v>
          </cell>
        </row>
        <row r="79">
          <cell r="A79" t="str">
            <v>HU Hungary</v>
          </cell>
          <cell r="C79" t="str">
            <v xml:space="preserve">: </v>
          </cell>
          <cell r="D79" t="str">
            <v xml:space="preserve">: </v>
          </cell>
          <cell r="E79" t="str">
            <v xml:space="preserve">: </v>
          </cell>
          <cell r="F79" t="str">
            <v xml:space="preserve">: </v>
          </cell>
          <cell r="G79">
            <v>33614.366999999998</v>
          </cell>
          <cell r="H79">
            <v>34118.582000000002</v>
          </cell>
          <cell r="I79">
            <v>34575.671999999999</v>
          </cell>
          <cell r="J79">
            <v>36156.898999999998</v>
          </cell>
          <cell r="K79">
            <v>37913.349000000002</v>
          </cell>
          <cell r="L79">
            <v>39494.847000000002</v>
          </cell>
          <cell r="M79">
            <v>41545.224999999999</v>
          </cell>
        </row>
        <row r="80">
          <cell r="A80" t="str">
            <v>LT Lithuania</v>
          </cell>
          <cell r="C80" t="str">
            <v xml:space="preserve">: </v>
          </cell>
          <cell r="D80">
            <v>7493.1319999999996</v>
          </cell>
          <cell r="E80">
            <v>5900.2160000000003</v>
          </cell>
          <cell r="F80">
            <v>4942.7560000000003</v>
          </cell>
          <cell r="G80">
            <v>4460.0460000000003</v>
          </cell>
          <cell r="H80">
            <v>4606.7870000000003</v>
          </cell>
          <cell r="I80">
            <v>4823.83</v>
          </cell>
          <cell r="J80">
            <v>5174.875</v>
          </cell>
          <cell r="K80">
            <v>5439.4129999999996</v>
          </cell>
          <cell r="L80">
            <v>5227.4709999999995</v>
          </cell>
          <cell r="M80">
            <v>5425.6660000000002</v>
          </cell>
        </row>
        <row r="81">
          <cell r="A81" t="str">
            <v>LV Latvia</v>
          </cell>
          <cell r="C81" t="str">
            <v xml:space="preserve">: </v>
          </cell>
          <cell r="D81">
            <v>6153.9319999999998</v>
          </cell>
          <cell r="E81">
            <v>4008.7449999999999</v>
          </cell>
          <cell r="F81">
            <v>3412.6779999999999</v>
          </cell>
          <cell r="G81">
            <v>3434.8040000000001</v>
          </cell>
          <cell r="H81">
            <v>3378.22</v>
          </cell>
          <cell r="I81">
            <v>3502.558</v>
          </cell>
          <cell r="J81">
            <v>3795.9470000000001</v>
          </cell>
          <cell r="K81">
            <v>3976.558</v>
          </cell>
          <cell r="L81">
            <v>4089.4479999999999</v>
          </cell>
          <cell r="M81">
            <v>4369.335</v>
          </cell>
        </row>
        <row r="82">
          <cell r="A82" t="str">
            <v>MT Malta</v>
          </cell>
          <cell r="C82" t="str">
            <v xml:space="preserve">: </v>
          </cell>
          <cell r="D82" t="str">
            <v xml:space="preserve">: </v>
          </cell>
          <cell r="E82" t="str">
            <v xml:space="preserve">: </v>
          </cell>
          <cell r="F82" t="str">
            <v xml:space="preserve">: </v>
          </cell>
          <cell r="G82" t="str">
            <v xml:space="preserve">: </v>
          </cell>
          <cell r="H82">
            <v>2482.547</v>
          </cell>
          <cell r="I82">
            <v>2581.5259999999998</v>
          </cell>
          <cell r="J82">
            <v>2706.855</v>
          </cell>
          <cell r="K82">
            <v>2799.55</v>
          </cell>
          <cell r="L82">
            <v>2913.2049999999999</v>
          </cell>
          <cell r="M82">
            <v>3074.4470000000001</v>
          </cell>
        </row>
        <row r="83">
          <cell r="A83" t="str">
            <v>PL Poland</v>
          </cell>
          <cell r="C83" t="str">
            <v xml:space="preserve">: </v>
          </cell>
          <cell r="D83" t="str">
            <v xml:space="preserve">: </v>
          </cell>
          <cell r="E83" t="str">
            <v xml:space="preserve">: </v>
          </cell>
          <cell r="F83" t="str">
            <v xml:space="preserve">: </v>
          </cell>
          <cell r="G83" t="str">
            <v xml:space="preserve">: </v>
          </cell>
          <cell r="H83">
            <v>97178.574999999997</v>
          </cell>
          <cell r="I83">
            <v>103037.48</v>
          </cell>
          <cell r="J83">
            <v>110071.787</v>
          </cell>
          <cell r="K83">
            <v>115402.48699999999</v>
          </cell>
          <cell r="L83">
            <v>120076.288</v>
          </cell>
          <cell r="M83">
            <v>124856.694</v>
          </cell>
        </row>
        <row r="84">
          <cell r="A84" t="str">
            <v>RO Romania</v>
          </cell>
          <cell r="C84">
            <v>30215.868999999999</v>
          </cell>
          <cell r="D84">
            <v>26263.393</v>
          </cell>
          <cell r="E84">
            <v>23972.170999999998</v>
          </cell>
          <cell r="F84">
            <v>24336.79</v>
          </cell>
          <cell r="G84">
            <v>25294.351999999999</v>
          </cell>
          <cell r="H84">
            <v>27100.186000000002</v>
          </cell>
          <cell r="I84">
            <v>28170.118999999999</v>
          </cell>
          <cell r="J84">
            <v>26464.960999999999</v>
          </cell>
          <cell r="K84">
            <v>25190.004000000001</v>
          </cell>
          <cell r="L84">
            <v>24900.313999999998</v>
          </cell>
          <cell r="M84">
            <v>25341.743999999999</v>
          </cell>
        </row>
        <row r="85">
          <cell r="A85" t="str">
            <v>SI Slovenia</v>
          </cell>
          <cell r="C85" t="str">
            <v xml:space="preserve">: </v>
          </cell>
          <cell r="D85">
            <v>13453.816000000001</v>
          </cell>
          <cell r="E85">
            <v>12718.744000000001</v>
          </cell>
          <cell r="F85">
            <v>13080.391</v>
          </cell>
          <cell r="G85">
            <v>13777.246999999999</v>
          </cell>
          <cell r="H85">
            <v>14343.098</v>
          </cell>
          <cell r="I85">
            <v>14849.561</v>
          </cell>
          <cell r="J85">
            <v>15526.627</v>
          </cell>
          <cell r="K85">
            <v>16115.418</v>
          </cell>
          <cell r="L85">
            <v>16954.687999999998</v>
          </cell>
          <cell r="M85">
            <v>17736.448</v>
          </cell>
        </row>
        <row r="86">
          <cell r="A86" t="str">
            <v>SK Slovak Republic</v>
          </cell>
          <cell r="C86" t="str">
            <v xml:space="preserve">: </v>
          </cell>
          <cell r="D86" t="str">
            <v xml:space="preserve">: </v>
          </cell>
          <cell r="E86" t="str">
            <v xml:space="preserve">: </v>
          </cell>
          <cell r="F86">
            <v>13071.949000000001</v>
          </cell>
          <cell r="G86">
            <v>13748.678</v>
          </cell>
          <cell r="H86">
            <v>14638.477999999999</v>
          </cell>
          <cell r="I86">
            <v>15493.08</v>
          </cell>
          <cell r="J86">
            <v>16366.67</v>
          </cell>
          <cell r="K86">
            <v>17015.147000000001</v>
          </cell>
          <cell r="L86">
            <v>17239.489000000001</v>
          </cell>
          <cell r="M86">
            <v>17618.751</v>
          </cell>
        </row>
        <row r="87">
          <cell r="A87" t="str">
            <v>TR Turkey</v>
          </cell>
          <cell r="C87">
            <v>110624.27499999999</v>
          </cell>
          <cell r="D87">
            <v>111649.224</v>
          </cell>
          <cell r="E87">
            <v>118330.633</v>
          </cell>
          <cell r="F87">
            <v>127846.807</v>
          </cell>
          <cell r="G87">
            <v>120871.916</v>
          </cell>
          <cell r="H87">
            <v>129564.08</v>
          </cell>
          <cell r="I87">
            <v>138640.45499999999</v>
          </cell>
          <cell r="J87">
            <v>149078.427</v>
          </cell>
          <cell r="K87">
            <v>153687.72399999999</v>
          </cell>
          <cell r="L87">
            <v>146450.64799999999</v>
          </cell>
          <cell r="M87">
            <v>157229.02299999999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Annual growth rate"/>
      <sheetName val="Chart Electricity consumption"/>
      <sheetName val="Data for graphs"/>
      <sheetName val="Elec as % of FEC"/>
      <sheetName val="Elec cons per capita"/>
      <sheetName val="Industry Elec cons"/>
      <sheetName val="Transport Elec cons"/>
      <sheetName val="Services Elec cons"/>
      <sheetName val="Household Elec cons"/>
      <sheetName val="Final elec cons by country"/>
      <sheetName val="Summary of final elec cons"/>
      <sheetName val="Population by country"/>
      <sheetName val="Final energy consumption"/>
      <sheetName val="New Crono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44">
          <cell r="A244" t="str">
            <v>EU15 European Union (15 countries)</v>
          </cell>
          <cell r="C244">
            <v>363763372</v>
          </cell>
          <cell r="D244">
            <v>365382016</v>
          </cell>
          <cell r="E244">
            <v>367061153</v>
          </cell>
          <cell r="F244">
            <v>368935291</v>
          </cell>
          <cell r="G244">
            <v>370323473</v>
          </cell>
          <cell r="H244">
            <v>371441978</v>
          </cell>
          <cell r="I244">
            <v>372475571</v>
          </cell>
          <cell r="J244">
            <v>373486609</v>
          </cell>
          <cell r="K244">
            <v>374345104</v>
          </cell>
          <cell r="L244">
            <v>375276804</v>
          </cell>
          <cell r="M244">
            <v>376481775</v>
          </cell>
          <cell r="N244" t="str">
            <v xml:space="preserve">: </v>
          </cell>
        </row>
        <row r="245">
          <cell r="A245" t="str">
            <v>BE Belgium</v>
          </cell>
          <cell r="C245">
            <v>9947782</v>
          </cell>
          <cell r="D245">
            <v>9986975</v>
          </cell>
          <cell r="E245">
            <v>10021997</v>
          </cell>
          <cell r="F245">
            <v>10068319</v>
          </cell>
          <cell r="G245">
            <v>10100631</v>
          </cell>
          <cell r="H245">
            <v>10130574</v>
          </cell>
          <cell r="I245">
            <v>10143047</v>
          </cell>
          <cell r="J245">
            <v>10170226</v>
          </cell>
          <cell r="K245">
            <v>10192264</v>
          </cell>
          <cell r="L245">
            <v>10213752</v>
          </cell>
          <cell r="M245">
            <v>10239085</v>
          </cell>
          <cell r="N245">
            <v>10263414</v>
          </cell>
        </row>
        <row r="246">
          <cell r="A246" t="str">
            <v>DK Denmark</v>
          </cell>
          <cell r="C246">
            <v>5135409</v>
          </cell>
          <cell r="D246">
            <v>5146469</v>
          </cell>
          <cell r="E246">
            <v>5162126</v>
          </cell>
          <cell r="F246">
            <v>5180614</v>
          </cell>
          <cell r="G246">
            <v>5196642</v>
          </cell>
          <cell r="H246">
            <v>5215718</v>
          </cell>
          <cell r="I246">
            <v>5251027</v>
          </cell>
          <cell r="J246">
            <v>5275121</v>
          </cell>
          <cell r="K246">
            <v>5294860</v>
          </cell>
          <cell r="L246">
            <v>5313577</v>
          </cell>
          <cell r="M246">
            <v>5330020</v>
          </cell>
          <cell r="N246">
            <v>5349212</v>
          </cell>
        </row>
        <row r="247">
          <cell r="A247" t="str">
            <v>DE Federal Republic of Germany (including ex-GDR from 1991)</v>
          </cell>
          <cell r="C247">
            <v>79112831</v>
          </cell>
          <cell r="D247">
            <v>79753227</v>
          </cell>
          <cell r="E247">
            <v>80274564</v>
          </cell>
          <cell r="F247">
            <v>80974632</v>
          </cell>
          <cell r="G247">
            <v>81338093</v>
          </cell>
          <cell r="H247">
            <v>81538603</v>
          </cell>
          <cell r="I247">
            <v>81817499</v>
          </cell>
          <cell r="J247">
            <v>82012162</v>
          </cell>
          <cell r="K247">
            <v>82057379</v>
          </cell>
          <cell r="L247">
            <v>82037011</v>
          </cell>
          <cell r="M247">
            <v>82163475</v>
          </cell>
          <cell r="N247">
            <v>82259540</v>
          </cell>
        </row>
        <row r="248">
          <cell r="A248" t="str">
            <v>GR Greece</v>
          </cell>
          <cell r="C248">
            <v>10120892</v>
          </cell>
          <cell r="D248">
            <v>10200104</v>
          </cell>
          <cell r="E248">
            <v>10294472</v>
          </cell>
          <cell r="F248">
            <v>10349200</v>
          </cell>
          <cell r="G248">
            <v>10409605</v>
          </cell>
          <cell r="H248">
            <v>10442863</v>
          </cell>
          <cell r="I248">
            <v>10465059</v>
          </cell>
          <cell r="J248">
            <v>10486595</v>
          </cell>
          <cell r="K248">
            <v>10510965</v>
          </cell>
          <cell r="L248">
            <v>10521669</v>
          </cell>
          <cell r="M248">
            <v>10554404</v>
          </cell>
          <cell r="N248" t="str">
            <v xml:space="preserve">: </v>
          </cell>
        </row>
        <row r="249">
          <cell r="A249" t="str">
            <v>ES Spain</v>
          </cell>
          <cell r="C249">
            <v>38826297</v>
          </cell>
          <cell r="D249">
            <v>38874573</v>
          </cell>
          <cell r="E249">
            <v>38965077</v>
          </cell>
          <cell r="F249">
            <v>39056587</v>
          </cell>
          <cell r="G249">
            <v>39135618</v>
          </cell>
          <cell r="H249">
            <v>39196779</v>
          </cell>
          <cell r="I249">
            <v>39249083</v>
          </cell>
          <cell r="J249">
            <v>39308484</v>
          </cell>
          <cell r="K249">
            <v>39387525</v>
          </cell>
          <cell r="L249">
            <v>39519207</v>
          </cell>
          <cell r="M249">
            <v>39733002</v>
          </cell>
          <cell r="N249">
            <v>40121673</v>
          </cell>
        </row>
        <row r="250">
          <cell r="A250" t="str">
            <v>FR France</v>
          </cell>
          <cell r="C250">
            <v>56577000</v>
          </cell>
          <cell r="D250">
            <v>56840661</v>
          </cell>
          <cell r="E250">
            <v>57110533</v>
          </cell>
          <cell r="F250">
            <v>57369161</v>
          </cell>
          <cell r="G250">
            <v>57565008</v>
          </cell>
          <cell r="H250">
            <v>57752535</v>
          </cell>
          <cell r="I250">
            <v>57935959</v>
          </cell>
          <cell r="J250">
            <v>58116018</v>
          </cell>
          <cell r="K250">
            <v>58298962</v>
          </cell>
          <cell r="L250">
            <v>58496613</v>
          </cell>
          <cell r="M250">
            <v>58748743</v>
          </cell>
          <cell r="N250">
            <v>59037225</v>
          </cell>
        </row>
        <row r="251">
          <cell r="A251" t="str">
            <v>IE Ireland</v>
          </cell>
          <cell r="C251">
            <v>3506970</v>
          </cell>
          <cell r="D251">
            <v>3520977</v>
          </cell>
          <cell r="E251">
            <v>3547492</v>
          </cell>
          <cell r="F251">
            <v>3569367</v>
          </cell>
          <cell r="G251">
            <v>3583154</v>
          </cell>
          <cell r="H251">
            <v>3597617</v>
          </cell>
          <cell r="I251">
            <v>3620065</v>
          </cell>
          <cell r="J251">
            <v>3652177</v>
          </cell>
          <cell r="K251">
            <v>3693999</v>
          </cell>
          <cell r="L251">
            <v>3734901</v>
          </cell>
          <cell r="M251">
            <v>3776577</v>
          </cell>
          <cell r="N251">
            <v>3826159</v>
          </cell>
        </row>
        <row r="252">
          <cell r="A252" t="str">
            <v>IT Italy</v>
          </cell>
          <cell r="C252">
            <v>56694360</v>
          </cell>
          <cell r="D252">
            <v>56744119</v>
          </cell>
          <cell r="E252">
            <v>56757236</v>
          </cell>
          <cell r="F252">
            <v>56960300</v>
          </cell>
          <cell r="G252">
            <v>57138489</v>
          </cell>
          <cell r="H252">
            <v>57268578</v>
          </cell>
          <cell r="I252">
            <v>57332996</v>
          </cell>
          <cell r="J252">
            <v>57460977</v>
          </cell>
          <cell r="K252">
            <v>57563354</v>
          </cell>
          <cell r="L252">
            <v>57612615</v>
          </cell>
          <cell r="M252">
            <v>57679895</v>
          </cell>
          <cell r="N252">
            <v>57844017</v>
          </cell>
        </row>
        <row r="253">
          <cell r="A253" t="str">
            <v>LU Luxembourg</v>
          </cell>
          <cell r="C253">
            <v>379300</v>
          </cell>
          <cell r="D253">
            <v>384400</v>
          </cell>
          <cell r="E253">
            <v>389800</v>
          </cell>
          <cell r="F253">
            <v>395200</v>
          </cell>
          <cell r="G253">
            <v>400900</v>
          </cell>
          <cell r="H253">
            <v>406600</v>
          </cell>
          <cell r="I253">
            <v>412800</v>
          </cell>
          <cell r="J253">
            <v>418300</v>
          </cell>
          <cell r="K253">
            <v>423700</v>
          </cell>
          <cell r="L253">
            <v>429200</v>
          </cell>
          <cell r="M253">
            <v>435700</v>
          </cell>
          <cell r="N253">
            <v>441300</v>
          </cell>
        </row>
        <row r="254">
          <cell r="A254" t="str">
            <v>NL Netherlands</v>
          </cell>
          <cell r="C254">
            <v>14892574</v>
          </cell>
          <cell r="D254">
            <v>15010445</v>
          </cell>
          <cell r="E254">
            <v>15129150</v>
          </cell>
          <cell r="F254">
            <v>15239182</v>
          </cell>
          <cell r="G254">
            <v>15341553</v>
          </cell>
          <cell r="H254">
            <v>15424122</v>
          </cell>
          <cell r="I254">
            <v>15493889</v>
          </cell>
          <cell r="J254">
            <v>15567107</v>
          </cell>
          <cell r="K254">
            <v>15654192</v>
          </cell>
          <cell r="L254">
            <v>15760225</v>
          </cell>
          <cell r="M254">
            <v>15863950</v>
          </cell>
          <cell r="N254">
            <v>15987075</v>
          </cell>
        </row>
        <row r="255">
          <cell r="A255" t="str">
            <v>AT Austria</v>
          </cell>
          <cell r="C255">
            <v>7689529</v>
          </cell>
          <cell r="D255">
            <v>7768944</v>
          </cell>
          <cell r="E255">
            <v>7867796</v>
          </cell>
          <cell r="F255">
            <v>7962003</v>
          </cell>
          <cell r="G255">
            <v>8015027</v>
          </cell>
          <cell r="H255">
            <v>8039865</v>
          </cell>
          <cell r="I255">
            <v>8054802</v>
          </cell>
          <cell r="J255">
            <v>8067812</v>
          </cell>
          <cell r="K255">
            <v>8075425</v>
          </cell>
          <cell r="L255">
            <v>8082819</v>
          </cell>
          <cell r="M255">
            <v>8102557</v>
          </cell>
          <cell r="N255">
            <v>8121345</v>
          </cell>
        </row>
        <row r="256">
          <cell r="A256" t="str">
            <v>PT Portugal</v>
          </cell>
          <cell r="C256">
            <v>9919690</v>
          </cell>
          <cell r="D256">
            <v>9877480</v>
          </cell>
          <cell r="E256">
            <v>9960534</v>
          </cell>
          <cell r="F256">
            <v>9964810</v>
          </cell>
          <cell r="G256">
            <v>9982809</v>
          </cell>
          <cell r="H256">
            <v>10012790</v>
          </cell>
          <cell r="I256">
            <v>10041399</v>
          </cell>
          <cell r="J256">
            <v>10069761</v>
          </cell>
          <cell r="K256">
            <v>10107916</v>
          </cell>
          <cell r="L256">
            <v>10150102</v>
          </cell>
          <cell r="M256">
            <v>10198233</v>
          </cell>
          <cell r="N256">
            <v>10262877</v>
          </cell>
        </row>
        <row r="257">
          <cell r="A257" t="str">
            <v>FI Finland</v>
          </cell>
          <cell r="C257">
            <v>4974383</v>
          </cell>
          <cell r="D257">
            <v>4998478</v>
          </cell>
          <cell r="E257">
            <v>5029002</v>
          </cell>
          <cell r="F257">
            <v>5054982</v>
          </cell>
          <cell r="G257">
            <v>5077912</v>
          </cell>
          <cell r="H257">
            <v>5098754</v>
          </cell>
          <cell r="I257">
            <v>5116826</v>
          </cell>
          <cell r="J257">
            <v>5132320</v>
          </cell>
          <cell r="K257">
            <v>5147349</v>
          </cell>
          <cell r="L257">
            <v>5159646</v>
          </cell>
          <cell r="M257">
            <v>5171302</v>
          </cell>
          <cell r="N257">
            <v>5181115</v>
          </cell>
        </row>
        <row r="258">
          <cell r="A258" t="str">
            <v>SE Sweden</v>
          </cell>
          <cell r="C258">
            <v>8527036</v>
          </cell>
          <cell r="D258">
            <v>8590630</v>
          </cell>
          <cell r="E258">
            <v>8644119</v>
          </cell>
          <cell r="F258">
            <v>8692013</v>
          </cell>
          <cell r="G258">
            <v>8745109</v>
          </cell>
          <cell r="H258">
            <v>8816381</v>
          </cell>
          <cell r="I258">
            <v>8837496</v>
          </cell>
          <cell r="J258">
            <v>8844499</v>
          </cell>
          <cell r="K258">
            <v>8847625</v>
          </cell>
          <cell r="L258">
            <v>8854322</v>
          </cell>
          <cell r="M258">
            <v>8861426</v>
          </cell>
          <cell r="N258">
            <v>8882792</v>
          </cell>
        </row>
        <row r="259">
          <cell r="A259" t="str">
            <v>UK United Kingdom</v>
          </cell>
          <cell r="C259">
            <v>57459319</v>
          </cell>
          <cell r="D259">
            <v>57684514</v>
          </cell>
          <cell r="E259">
            <v>57907255</v>
          </cell>
          <cell r="F259">
            <v>58098921</v>
          </cell>
          <cell r="G259">
            <v>58292923</v>
          </cell>
          <cell r="H259">
            <v>58500199</v>
          </cell>
          <cell r="I259">
            <v>58703624</v>
          </cell>
          <cell r="J259">
            <v>58905050</v>
          </cell>
          <cell r="K259">
            <v>59089589</v>
          </cell>
          <cell r="L259">
            <v>59391145</v>
          </cell>
          <cell r="M259">
            <v>59623406</v>
          </cell>
          <cell r="N259">
            <v>59862820</v>
          </cell>
        </row>
        <row r="260">
          <cell r="A260" t="str">
            <v>EEA European Economic Area (EEA) (EU-15 plus IS, LI, NO)</v>
          </cell>
          <cell r="C260">
            <v>368278725</v>
          </cell>
          <cell r="D260">
            <v>369916744</v>
          </cell>
          <cell r="E260">
            <v>371623900</v>
          </cell>
          <cell r="F260">
            <v>373526712</v>
          </cell>
          <cell r="G260">
            <v>374943662</v>
          </cell>
          <cell r="H260">
            <v>376087995</v>
          </cell>
          <cell r="I260">
            <v>377144409</v>
          </cell>
          <cell r="J260">
            <v>378180340</v>
          </cell>
          <cell r="K260">
            <v>379066404</v>
          </cell>
          <cell r="L260">
            <v>380029860</v>
          </cell>
          <cell r="M260">
            <v>381271747</v>
          </cell>
          <cell r="N260" t="str">
            <v xml:space="preserve">: </v>
          </cell>
        </row>
        <row r="261">
          <cell r="A261" t="str">
            <v>IS Iceland</v>
          </cell>
          <cell r="C261">
            <v>253785</v>
          </cell>
          <cell r="D261">
            <v>255866</v>
          </cell>
          <cell r="E261">
            <v>259727</v>
          </cell>
          <cell r="F261">
            <v>262386</v>
          </cell>
          <cell r="G261">
            <v>265064</v>
          </cell>
          <cell r="H261">
            <v>266978</v>
          </cell>
          <cell r="I261">
            <v>267958</v>
          </cell>
          <cell r="J261">
            <v>269874</v>
          </cell>
          <cell r="K261">
            <v>272381</v>
          </cell>
          <cell r="L261">
            <v>275712</v>
          </cell>
          <cell r="M261">
            <v>279049</v>
          </cell>
          <cell r="N261">
            <v>283361</v>
          </cell>
        </row>
        <row r="262">
          <cell r="A262" t="str">
            <v>LI Liechtenstein</v>
          </cell>
          <cell r="C262">
            <v>28452</v>
          </cell>
          <cell r="D262">
            <v>29032</v>
          </cell>
          <cell r="E262">
            <v>29386</v>
          </cell>
          <cell r="F262">
            <v>29868</v>
          </cell>
          <cell r="G262">
            <v>30310</v>
          </cell>
          <cell r="H262">
            <v>30629</v>
          </cell>
          <cell r="I262">
            <v>30923</v>
          </cell>
          <cell r="J262">
            <v>31143</v>
          </cell>
          <cell r="K262">
            <v>31320</v>
          </cell>
          <cell r="L262">
            <v>32015</v>
          </cell>
          <cell r="M262">
            <v>32426</v>
          </cell>
          <cell r="N262">
            <v>32863</v>
          </cell>
        </row>
        <row r="263">
          <cell r="A263" t="str">
            <v>NO Norway</v>
          </cell>
          <cell r="C263">
            <v>4233116</v>
          </cell>
          <cell r="D263">
            <v>4249830</v>
          </cell>
          <cell r="E263">
            <v>4273634</v>
          </cell>
          <cell r="F263">
            <v>4299167</v>
          </cell>
          <cell r="G263">
            <v>4324815</v>
          </cell>
          <cell r="H263">
            <v>4348410</v>
          </cell>
          <cell r="I263">
            <v>4369957</v>
          </cell>
          <cell r="J263">
            <v>4392714</v>
          </cell>
          <cell r="K263">
            <v>4417599</v>
          </cell>
          <cell r="L263">
            <v>4445329</v>
          </cell>
          <cell r="M263">
            <v>4478497</v>
          </cell>
          <cell r="N263">
            <v>4503436</v>
          </cell>
        </row>
        <row r="264">
          <cell r="A264" t="str">
            <v>BG Bulgaria</v>
          </cell>
          <cell r="C264">
            <v>8767308</v>
          </cell>
          <cell r="D264">
            <v>8669269</v>
          </cell>
          <cell r="E264">
            <v>8595465</v>
          </cell>
          <cell r="F264">
            <v>8484863</v>
          </cell>
          <cell r="G264">
            <v>8459763</v>
          </cell>
          <cell r="H264">
            <v>8427418</v>
          </cell>
          <cell r="I264">
            <v>8384715</v>
          </cell>
          <cell r="J264">
            <v>8340936</v>
          </cell>
          <cell r="K264">
            <v>8283200</v>
          </cell>
          <cell r="L264">
            <v>8230371</v>
          </cell>
          <cell r="M264">
            <v>8190876</v>
          </cell>
          <cell r="N264">
            <v>8149468</v>
          </cell>
        </row>
        <row r="265">
          <cell r="A265" t="str">
            <v>CY Cyprus</v>
          </cell>
          <cell r="C265">
            <v>675100</v>
          </cell>
          <cell r="D265">
            <v>687100</v>
          </cell>
          <cell r="E265">
            <v>699800</v>
          </cell>
          <cell r="F265">
            <v>713700</v>
          </cell>
          <cell r="G265">
            <v>722800</v>
          </cell>
          <cell r="H265">
            <v>729800</v>
          </cell>
          <cell r="I265">
            <v>735900</v>
          </cell>
          <cell r="J265">
            <v>741000</v>
          </cell>
          <cell r="K265">
            <v>746100</v>
          </cell>
          <cell r="L265">
            <v>751500</v>
          </cell>
          <cell r="M265">
            <v>754800</v>
          </cell>
          <cell r="N265">
            <v>759100</v>
          </cell>
        </row>
        <row r="266">
          <cell r="A266" t="str">
            <v>CZ Czech Republic</v>
          </cell>
          <cell r="C266">
            <v>10362102</v>
          </cell>
          <cell r="D266">
            <v>10364124</v>
          </cell>
          <cell r="E266">
            <v>10312548</v>
          </cell>
          <cell r="F266">
            <v>10325697</v>
          </cell>
          <cell r="G266">
            <v>10334013</v>
          </cell>
          <cell r="H266">
            <v>10333161</v>
          </cell>
          <cell r="I266">
            <v>10321344</v>
          </cell>
          <cell r="J266">
            <v>10309137</v>
          </cell>
          <cell r="K266">
            <v>10299125</v>
          </cell>
          <cell r="L266">
            <v>10289621</v>
          </cell>
          <cell r="M266">
            <v>10278098</v>
          </cell>
          <cell r="N266">
            <v>10266546</v>
          </cell>
        </row>
        <row r="267">
          <cell r="A267" t="str">
            <v>EE Estonia</v>
          </cell>
          <cell r="C267">
            <v>1571648</v>
          </cell>
          <cell r="D267">
            <v>1570451</v>
          </cell>
          <cell r="E267">
            <v>1562216</v>
          </cell>
          <cell r="F267">
            <v>1526531</v>
          </cell>
          <cell r="G267">
            <v>1506927</v>
          </cell>
          <cell r="H267">
            <v>1491583</v>
          </cell>
          <cell r="I267">
            <v>1476301</v>
          </cell>
          <cell r="J267">
            <v>1462130</v>
          </cell>
          <cell r="K267">
            <v>1453844</v>
          </cell>
          <cell r="L267">
            <v>1445580</v>
          </cell>
          <cell r="M267">
            <v>1371835</v>
          </cell>
          <cell r="N267">
            <v>1366723</v>
          </cell>
        </row>
        <row r="268">
          <cell r="A268" t="str">
            <v>HU Hungary</v>
          </cell>
          <cell r="C268">
            <v>10374823</v>
          </cell>
          <cell r="D268">
            <v>10354842</v>
          </cell>
          <cell r="E268">
            <v>10337236</v>
          </cell>
          <cell r="F268">
            <v>10310179</v>
          </cell>
          <cell r="G268">
            <v>10276968</v>
          </cell>
          <cell r="H268">
            <v>10245677</v>
          </cell>
          <cell r="I268">
            <v>10212300</v>
          </cell>
          <cell r="J268">
            <v>10174442</v>
          </cell>
          <cell r="K268">
            <v>10135358</v>
          </cell>
          <cell r="L268">
            <v>10091789</v>
          </cell>
          <cell r="M268">
            <v>10043224</v>
          </cell>
          <cell r="N268" t="str">
            <v xml:space="preserve">: </v>
          </cell>
        </row>
        <row r="269">
          <cell r="A269" t="str">
            <v>LT Lithuania</v>
          </cell>
          <cell r="C269">
            <v>3708251</v>
          </cell>
          <cell r="D269">
            <v>3736498</v>
          </cell>
          <cell r="E269">
            <v>3746860</v>
          </cell>
          <cell r="F269">
            <v>3736490</v>
          </cell>
          <cell r="G269">
            <v>3723970</v>
          </cell>
          <cell r="H269">
            <v>3717734</v>
          </cell>
          <cell r="I269">
            <v>3711855</v>
          </cell>
          <cell r="J269">
            <v>3707213</v>
          </cell>
          <cell r="K269">
            <v>3703961</v>
          </cell>
          <cell r="L269">
            <v>3700799</v>
          </cell>
          <cell r="M269">
            <v>3698521</v>
          </cell>
          <cell r="N269">
            <v>3692645</v>
          </cell>
        </row>
        <row r="270">
          <cell r="A270" t="str">
            <v>LV Latvia</v>
          </cell>
          <cell r="C270">
            <v>2673470</v>
          </cell>
          <cell r="D270">
            <v>2667870</v>
          </cell>
          <cell r="E270">
            <v>2656958</v>
          </cell>
          <cell r="F270">
            <v>2606176</v>
          </cell>
          <cell r="G270">
            <v>2565854</v>
          </cell>
          <cell r="H270">
            <v>2529543</v>
          </cell>
          <cell r="I270">
            <v>2501660</v>
          </cell>
          <cell r="J270">
            <v>2479870</v>
          </cell>
          <cell r="K270">
            <v>2458403</v>
          </cell>
          <cell r="L270">
            <v>2439445</v>
          </cell>
          <cell r="M270">
            <v>2379934</v>
          </cell>
          <cell r="N270">
            <v>2366131</v>
          </cell>
        </row>
        <row r="271">
          <cell r="A271" t="str">
            <v>MT Malta</v>
          </cell>
          <cell r="C271">
            <v>352430</v>
          </cell>
          <cell r="D271">
            <v>355910</v>
          </cell>
          <cell r="E271">
            <v>359543</v>
          </cell>
          <cell r="F271">
            <v>362977</v>
          </cell>
          <cell r="G271">
            <v>366431</v>
          </cell>
          <cell r="H271">
            <v>369451</v>
          </cell>
          <cell r="I271">
            <v>371173</v>
          </cell>
          <cell r="J271">
            <v>373958</v>
          </cell>
          <cell r="K271">
            <v>376513</v>
          </cell>
          <cell r="L271">
            <v>378518</v>
          </cell>
          <cell r="M271">
            <v>380201</v>
          </cell>
          <cell r="N271">
            <v>391415</v>
          </cell>
        </row>
        <row r="272">
          <cell r="A272" t="str">
            <v>PL Poland</v>
          </cell>
          <cell r="C272">
            <v>38038403</v>
          </cell>
          <cell r="D272">
            <v>38183160</v>
          </cell>
          <cell r="E272">
            <v>38309226</v>
          </cell>
          <cell r="F272">
            <v>38418108</v>
          </cell>
          <cell r="G272">
            <v>38504707</v>
          </cell>
          <cell r="H272">
            <v>38580597</v>
          </cell>
          <cell r="I272">
            <v>38609399</v>
          </cell>
          <cell r="J272">
            <v>38639341</v>
          </cell>
          <cell r="K272">
            <v>38659979</v>
          </cell>
          <cell r="L272">
            <v>38666983</v>
          </cell>
          <cell r="M272">
            <v>38653559</v>
          </cell>
          <cell r="N272">
            <v>38644211</v>
          </cell>
        </row>
        <row r="273">
          <cell r="A273" t="str">
            <v>RO Romania</v>
          </cell>
          <cell r="C273">
            <v>23211395</v>
          </cell>
          <cell r="D273">
            <v>23192274</v>
          </cell>
          <cell r="E273">
            <v>22811392</v>
          </cell>
          <cell r="F273">
            <v>22778533</v>
          </cell>
          <cell r="G273">
            <v>22748027</v>
          </cell>
          <cell r="H273">
            <v>22712394</v>
          </cell>
          <cell r="I273">
            <v>22656145</v>
          </cell>
          <cell r="J273">
            <v>22581862</v>
          </cell>
          <cell r="K273">
            <v>22526093</v>
          </cell>
          <cell r="L273">
            <v>22488595</v>
          </cell>
          <cell r="M273">
            <v>22455485</v>
          </cell>
          <cell r="N273">
            <v>22430457</v>
          </cell>
        </row>
        <row r="274">
          <cell r="A274" t="str">
            <v>SI Slovenia</v>
          </cell>
          <cell r="C274">
            <v>1996377</v>
          </cell>
          <cell r="D274">
            <v>1999945</v>
          </cell>
          <cell r="E274">
            <v>1998912</v>
          </cell>
          <cell r="F274">
            <v>1994084</v>
          </cell>
          <cell r="G274">
            <v>1989408</v>
          </cell>
          <cell r="H274">
            <v>1989477</v>
          </cell>
          <cell r="I274">
            <v>1990266</v>
          </cell>
          <cell r="J274">
            <v>1986989</v>
          </cell>
          <cell r="K274">
            <v>1984923</v>
          </cell>
          <cell r="L274">
            <v>1978334</v>
          </cell>
          <cell r="M274">
            <v>1987755</v>
          </cell>
          <cell r="N274">
            <v>1990094</v>
          </cell>
        </row>
        <row r="275">
          <cell r="A275" t="str">
            <v>SK Slovak Republic</v>
          </cell>
          <cell r="C275">
            <v>5287663</v>
          </cell>
          <cell r="D275">
            <v>5271711</v>
          </cell>
          <cell r="E275">
            <v>5295877</v>
          </cell>
          <cell r="F275">
            <v>5314155</v>
          </cell>
          <cell r="G275">
            <v>5336455</v>
          </cell>
          <cell r="H275">
            <v>5356207</v>
          </cell>
          <cell r="I275">
            <v>5367790</v>
          </cell>
          <cell r="J275">
            <v>5378932</v>
          </cell>
          <cell r="K275">
            <v>5387650</v>
          </cell>
          <cell r="L275">
            <v>5393382</v>
          </cell>
          <cell r="M275">
            <v>5398657</v>
          </cell>
          <cell r="N275">
            <v>5402547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GIEC by fuel"/>
      <sheetName val="Chart Growth rates"/>
      <sheetName val="Chart Share of fuels"/>
      <sheetName val="Data for graphs"/>
      <sheetName val="Coal, lignite &amp; derivatives"/>
      <sheetName val="Crude oil &amp; oil products"/>
      <sheetName val="Natural gas"/>
      <sheetName val="Nuclear energy"/>
      <sheetName val="Renewables"/>
      <sheetName val="Other"/>
      <sheetName val="Total energy consumption"/>
      <sheetName val="Coal, lignite &amp; der projn"/>
      <sheetName val="Crude oil &amp; oil products projn"/>
      <sheetName val="Natural gas projn"/>
      <sheetName val="Nuclear energy projn"/>
      <sheetName val="Renewables projn"/>
      <sheetName val="Other projn"/>
      <sheetName val="Total energy consumption projn"/>
      <sheetName val="New Cronos data"/>
    </sheetNames>
    <sheetDataSet>
      <sheetData sheetId="0" refreshError="1"/>
      <sheetData sheetId="1" refreshError="1"/>
      <sheetData sheetId="2"/>
      <sheetData sheetId="3">
        <row r="2">
          <cell r="B2">
            <v>1990</v>
          </cell>
          <cell r="C2">
            <v>1991</v>
          </cell>
          <cell r="D2">
            <v>1992</v>
          </cell>
          <cell r="E2">
            <v>1993</v>
          </cell>
          <cell r="F2">
            <v>1994</v>
          </cell>
          <cell r="G2">
            <v>1995</v>
          </cell>
          <cell r="H2">
            <v>1996</v>
          </cell>
          <cell r="I2">
            <v>1997</v>
          </cell>
          <cell r="J2">
            <v>1998</v>
          </cell>
          <cell r="K2">
            <v>1999</v>
          </cell>
          <cell r="L2">
            <v>2000</v>
          </cell>
        </row>
        <row r="3">
          <cell r="A3" t="str">
            <v>Crude oil and oil products</v>
          </cell>
          <cell r="B3">
            <v>545.45722999999998</v>
          </cell>
          <cell r="C3">
            <v>562.72516000000007</v>
          </cell>
          <cell r="D3">
            <v>570.99618000000009</v>
          </cell>
          <cell r="E3">
            <v>564.45447999999999</v>
          </cell>
          <cell r="F3">
            <v>567.65104000000008</v>
          </cell>
          <cell r="G3">
            <v>575.13715999999999</v>
          </cell>
          <cell r="H3">
            <v>587.03172999999992</v>
          </cell>
          <cell r="I3">
            <v>587.26431000000002</v>
          </cell>
          <cell r="J3">
            <v>601.12046999999995</v>
          </cell>
          <cell r="K3">
            <v>596.63562000000002</v>
          </cell>
          <cell r="L3">
            <v>586.98718000000008</v>
          </cell>
        </row>
        <row r="4">
          <cell r="A4" t="str">
            <v>Coal, lignite and derivatives</v>
          </cell>
          <cell r="B4">
            <v>302.75872999999996</v>
          </cell>
          <cell r="C4">
            <v>286.29505</v>
          </cell>
          <cell r="D4">
            <v>266.16807</v>
          </cell>
          <cell r="E4">
            <v>246.57804999999999</v>
          </cell>
          <cell r="F4">
            <v>242.6225</v>
          </cell>
          <cell r="G4">
            <v>237.74218999999999</v>
          </cell>
          <cell r="H4">
            <v>234.90236999999999</v>
          </cell>
          <cell r="I4">
            <v>223.50903</v>
          </cell>
          <cell r="J4">
            <v>223.15218999999999</v>
          </cell>
          <cell r="K4">
            <v>204.32166000000001</v>
          </cell>
          <cell r="L4">
            <v>214.50929000000002</v>
          </cell>
        </row>
        <row r="5">
          <cell r="A5" t="str">
            <v>Natural &amp; derived gas</v>
          </cell>
          <cell r="B5">
            <v>222.08442000000002</v>
          </cell>
          <cell r="C5">
            <v>239.71668</v>
          </cell>
          <cell r="D5">
            <v>237.14785000000001</v>
          </cell>
          <cell r="E5">
            <v>252.2664</v>
          </cell>
          <cell r="F5">
            <v>253.68087</v>
          </cell>
          <cell r="G5">
            <v>273.40024</v>
          </cell>
          <cell r="H5">
            <v>305.19895000000002</v>
          </cell>
          <cell r="I5">
            <v>302.61018999999999</v>
          </cell>
          <cell r="J5">
            <v>315.54715999999996</v>
          </cell>
          <cell r="K5">
            <v>329.60009000000002</v>
          </cell>
          <cell r="L5">
            <v>338.67453</v>
          </cell>
        </row>
        <row r="6">
          <cell r="A6" t="str">
            <v>Nuclear Energy</v>
          </cell>
          <cell r="B6">
            <v>181.43870999999999</v>
          </cell>
          <cell r="C6">
            <v>187.02055999999999</v>
          </cell>
          <cell r="D6">
            <v>188.26723000000001</v>
          </cell>
          <cell r="E6">
            <v>197.55837</v>
          </cell>
          <cell r="F6">
            <v>197.27132999999998</v>
          </cell>
          <cell r="G6">
            <v>201.23948999999999</v>
          </cell>
          <cell r="H6">
            <v>208.86391</v>
          </cell>
          <cell r="I6">
            <v>212.61462</v>
          </cell>
          <cell r="J6">
            <v>212.05232999999998</v>
          </cell>
          <cell r="K6">
            <v>220.20554999999999</v>
          </cell>
          <cell r="L6">
            <v>222.84637000000001</v>
          </cell>
        </row>
        <row r="7">
          <cell r="A7" t="str">
            <v>Renewables</v>
          </cell>
          <cell r="B7">
            <v>65.689309999999992</v>
          </cell>
          <cell r="C7">
            <v>68.769190000000009</v>
          </cell>
          <cell r="D7">
            <v>70.690219999999997</v>
          </cell>
          <cell r="E7">
            <v>72.280199999999994</v>
          </cell>
          <cell r="F7">
            <v>72.503419999999991</v>
          </cell>
          <cell r="G7">
            <v>73.207279999999997</v>
          </cell>
          <cell r="H7">
            <v>75.737449999999995</v>
          </cell>
          <cell r="I7">
            <v>78.220070000000007</v>
          </cell>
          <cell r="J7">
            <v>82.173810000000003</v>
          </cell>
          <cell r="K7">
            <v>83.267229999999998</v>
          </cell>
          <cell r="L7">
            <v>86.593530000000001</v>
          </cell>
        </row>
        <row r="8">
          <cell r="A8" t="str">
            <v>Other fuels</v>
          </cell>
          <cell r="B8">
            <v>3.0802000000001279</v>
          </cell>
          <cell r="C8">
            <v>1.951960000000021</v>
          </cell>
          <cell r="D8">
            <v>2.4855499999999591</v>
          </cell>
          <cell r="E8">
            <v>2.8193999999998631</v>
          </cell>
          <cell r="F8">
            <v>2.506239999999889</v>
          </cell>
          <cell r="G8">
            <v>2.6593399999999967</v>
          </cell>
          <cell r="H8">
            <v>1.1622900000000809</v>
          </cell>
          <cell r="I8">
            <v>2.5804799999998651</v>
          </cell>
          <cell r="J8">
            <v>2.9056400000002176</v>
          </cell>
          <cell r="K8">
            <v>4.0378500000000788</v>
          </cell>
          <cell r="L8">
            <v>5.584599999999889</v>
          </cell>
        </row>
        <row r="9">
          <cell r="A9" t="str">
            <v>GIEC total</v>
          </cell>
          <cell r="B9">
            <v>1320.5086000000001</v>
          </cell>
          <cell r="C9">
            <v>1346.4786000000001</v>
          </cell>
          <cell r="D9">
            <v>1335.7551000000001</v>
          </cell>
          <cell r="E9">
            <v>1335.9568999999999</v>
          </cell>
          <cell r="F9">
            <v>1336.2353999999998</v>
          </cell>
          <cell r="G9">
            <v>1363.3857</v>
          </cell>
          <cell r="H9">
            <v>1412.8967</v>
          </cell>
          <cell r="I9">
            <v>1406.7987000000001</v>
          </cell>
          <cell r="J9">
            <v>1436.9516000000001</v>
          </cell>
          <cell r="K9">
            <v>1438.068</v>
          </cell>
          <cell r="L9">
            <v>1455.1955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A7" t="str">
            <v>EU15 European Union (15 countries)</v>
          </cell>
          <cell r="C7">
            <v>1320508.6000000001</v>
          </cell>
          <cell r="D7">
            <v>1346478.6</v>
          </cell>
          <cell r="E7">
            <v>1335755.1000000001</v>
          </cell>
          <cell r="F7">
            <v>1335956.8999999999</v>
          </cell>
          <cell r="G7">
            <v>1336235.3999999999</v>
          </cell>
          <cell r="H7">
            <v>1363385.7</v>
          </cell>
          <cell r="I7">
            <v>1412896.7</v>
          </cell>
          <cell r="J7">
            <v>1406798.7</v>
          </cell>
          <cell r="K7">
            <v>1436951.6</v>
          </cell>
          <cell r="L7">
            <v>1438068</v>
          </cell>
          <cell r="M7">
            <v>1455195.5</v>
          </cell>
        </row>
        <row r="8">
          <cell r="A8" t="str">
            <v>BE Belgium</v>
          </cell>
          <cell r="C8">
            <v>47264.32</v>
          </cell>
          <cell r="D8">
            <v>49493.09</v>
          </cell>
          <cell r="E8">
            <v>50258.82</v>
          </cell>
          <cell r="F8">
            <v>48882.54</v>
          </cell>
          <cell r="G8">
            <v>49750.720000000001</v>
          </cell>
          <cell r="H8">
            <v>50458.58</v>
          </cell>
          <cell r="I8">
            <v>53974.95</v>
          </cell>
          <cell r="J8">
            <v>55119.97</v>
          </cell>
          <cell r="K8">
            <v>56210.69</v>
          </cell>
          <cell r="L8">
            <v>56869.37</v>
          </cell>
          <cell r="M8">
            <v>57161.13</v>
          </cell>
        </row>
        <row r="9">
          <cell r="A9" t="str">
            <v>DK Denmark</v>
          </cell>
          <cell r="C9">
            <v>17882.68</v>
          </cell>
          <cell r="D9">
            <v>19740.07</v>
          </cell>
          <cell r="E9">
            <v>18867.79</v>
          </cell>
          <cell r="F9">
            <v>19322.990000000002</v>
          </cell>
          <cell r="G9">
            <v>20041.099999999999</v>
          </cell>
          <cell r="H9">
            <v>20137.810000000001</v>
          </cell>
          <cell r="I9">
            <v>22750.240000000002</v>
          </cell>
          <cell r="J9">
            <v>21243.9</v>
          </cell>
          <cell r="K9">
            <v>20869.310000000001</v>
          </cell>
          <cell r="L9">
            <v>20180.21</v>
          </cell>
          <cell r="M9">
            <v>19634.64</v>
          </cell>
        </row>
        <row r="10">
          <cell r="A10" t="str">
            <v>DE Federal Republic of Germany (including ex-GDR from 1991)</v>
          </cell>
          <cell r="C10">
            <v>356073.61</v>
          </cell>
          <cell r="D10">
            <v>347162.89</v>
          </cell>
          <cell r="E10">
            <v>340431.68</v>
          </cell>
          <cell r="F10">
            <v>339011.89</v>
          </cell>
          <cell r="G10">
            <v>335993.29</v>
          </cell>
          <cell r="H10">
            <v>337063.75</v>
          </cell>
          <cell r="I10">
            <v>348768.88</v>
          </cell>
          <cell r="J10">
            <v>345250.94</v>
          </cell>
          <cell r="K10">
            <v>344630.01</v>
          </cell>
          <cell r="L10">
            <v>336275.27</v>
          </cell>
          <cell r="M10">
            <v>339277.77</v>
          </cell>
        </row>
        <row r="11">
          <cell r="A11" t="str">
            <v>GR Greece</v>
          </cell>
          <cell r="C11">
            <v>22245.11</v>
          </cell>
          <cell r="D11">
            <v>22413.71</v>
          </cell>
          <cell r="E11">
            <v>23040.21</v>
          </cell>
          <cell r="F11">
            <v>22605.32</v>
          </cell>
          <cell r="G11">
            <v>23606.41</v>
          </cell>
          <cell r="H11">
            <v>24136.69</v>
          </cell>
          <cell r="I11">
            <v>25405.37</v>
          </cell>
          <cell r="J11">
            <v>25585.39</v>
          </cell>
          <cell r="K11">
            <v>26875.22</v>
          </cell>
          <cell r="L11">
            <v>26759.35</v>
          </cell>
          <cell r="M11">
            <v>28075.919999999998</v>
          </cell>
        </row>
        <row r="12">
          <cell r="A12" t="str">
            <v>ES Spain</v>
          </cell>
          <cell r="C12">
            <v>89085.38</v>
          </cell>
          <cell r="D12">
            <v>94131.93</v>
          </cell>
          <cell r="E12">
            <v>95459.95</v>
          </cell>
          <cell r="F12">
            <v>91692.97</v>
          </cell>
          <cell r="G12">
            <v>97405.33</v>
          </cell>
          <cell r="H12">
            <v>102287.33</v>
          </cell>
          <cell r="I12">
            <v>100902.79</v>
          </cell>
          <cell r="J12">
            <v>106102.78</v>
          </cell>
          <cell r="K12">
            <v>111113.11</v>
          </cell>
          <cell r="L12">
            <v>117485.4</v>
          </cell>
          <cell r="M12">
            <v>122582.04</v>
          </cell>
        </row>
        <row r="13">
          <cell r="A13" t="str">
            <v>FR France</v>
          </cell>
          <cell r="C13">
            <v>223194.82</v>
          </cell>
          <cell r="D13">
            <v>235847.66</v>
          </cell>
          <cell r="E13">
            <v>233021.14</v>
          </cell>
          <cell r="F13">
            <v>235954.51</v>
          </cell>
          <cell r="G13">
            <v>226662.77</v>
          </cell>
          <cell r="H13">
            <v>235704.43</v>
          </cell>
          <cell r="I13">
            <v>249206.6</v>
          </cell>
          <cell r="J13">
            <v>243157.15</v>
          </cell>
          <cell r="K13">
            <v>250697.16</v>
          </cell>
          <cell r="L13">
            <v>250745.61</v>
          </cell>
          <cell r="M13">
            <v>256904.91</v>
          </cell>
        </row>
        <row r="14">
          <cell r="A14" t="str">
            <v>IE Ireland</v>
          </cell>
          <cell r="C14">
            <v>10251.18</v>
          </cell>
          <cell r="D14">
            <v>10244.780000000001</v>
          </cell>
          <cell r="E14">
            <v>10162.67</v>
          </cell>
          <cell r="F14">
            <v>10268.57</v>
          </cell>
          <cell r="G14">
            <v>10954.47</v>
          </cell>
          <cell r="H14">
            <v>11024.02</v>
          </cell>
          <cell r="I14">
            <v>11687.08</v>
          </cell>
          <cell r="J14">
            <v>12247.1</v>
          </cell>
          <cell r="K14">
            <v>13040.59</v>
          </cell>
          <cell r="L14">
            <v>13867.54</v>
          </cell>
          <cell r="M14">
            <v>14028.61</v>
          </cell>
        </row>
        <row r="15">
          <cell r="A15" t="str">
            <v>IT Italy</v>
          </cell>
          <cell r="C15">
            <v>154796.78</v>
          </cell>
          <cell r="D15">
            <v>156737</v>
          </cell>
          <cell r="E15">
            <v>158689.47</v>
          </cell>
          <cell r="F15">
            <v>156245.13</v>
          </cell>
          <cell r="G15">
            <v>154121.35</v>
          </cell>
          <cell r="H15">
            <v>162681.57</v>
          </cell>
          <cell r="I15">
            <v>162450.81</v>
          </cell>
          <cell r="J15">
            <v>164869.98000000001</v>
          </cell>
          <cell r="K15">
            <v>170509.68</v>
          </cell>
          <cell r="L15">
            <v>173189.52</v>
          </cell>
          <cell r="M15">
            <v>175639.37</v>
          </cell>
        </row>
        <row r="16">
          <cell r="A16" t="str">
            <v>LU Luxembourg</v>
          </cell>
          <cell r="C16">
            <v>3551.38</v>
          </cell>
          <cell r="D16">
            <v>3772.84</v>
          </cell>
          <cell r="E16">
            <v>3789.72</v>
          </cell>
          <cell r="F16">
            <v>3842.61</v>
          </cell>
          <cell r="G16">
            <v>3754.97</v>
          </cell>
          <cell r="H16">
            <v>3335.17</v>
          </cell>
          <cell r="I16">
            <v>3400.96</v>
          </cell>
          <cell r="J16">
            <v>3351.26</v>
          </cell>
          <cell r="K16">
            <v>3274</v>
          </cell>
          <cell r="L16">
            <v>3439.94</v>
          </cell>
          <cell r="M16">
            <v>3627.59</v>
          </cell>
        </row>
        <row r="17">
          <cell r="A17" t="str">
            <v>NL Netherlands</v>
          </cell>
          <cell r="C17">
            <v>66817.34</v>
          </cell>
          <cell r="D17">
            <v>69938.31</v>
          </cell>
          <cell r="E17">
            <v>69542.94</v>
          </cell>
          <cell r="F17">
            <v>70784.25</v>
          </cell>
          <cell r="G17">
            <v>70605.41</v>
          </cell>
          <cell r="H17">
            <v>73355.23</v>
          </cell>
          <cell r="I17">
            <v>76254.080000000002</v>
          </cell>
          <cell r="J17">
            <v>75036.5</v>
          </cell>
          <cell r="K17">
            <v>75010.05</v>
          </cell>
          <cell r="L17">
            <v>74474.98</v>
          </cell>
          <cell r="M17">
            <v>75601.36</v>
          </cell>
        </row>
        <row r="18">
          <cell r="A18" t="str">
            <v>AT Austria</v>
          </cell>
          <cell r="C18">
            <v>25654.13</v>
          </cell>
          <cell r="D18">
            <v>27006.639999999999</v>
          </cell>
          <cell r="E18">
            <v>25729.91</v>
          </cell>
          <cell r="F18">
            <v>25639.98</v>
          </cell>
          <cell r="G18">
            <v>25662.53</v>
          </cell>
          <cell r="H18">
            <v>26369.79</v>
          </cell>
          <cell r="I18">
            <v>28042.62</v>
          </cell>
          <cell r="J18">
            <v>28482.01</v>
          </cell>
          <cell r="K18">
            <v>28791.200000000001</v>
          </cell>
          <cell r="L18">
            <v>28387.98</v>
          </cell>
          <cell r="M18">
            <v>28408.82</v>
          </cell>
        </row>
        <row r="19">
          <cell r="A19" t="str">
            <v>PT Portugal</v>
          </cell>
          <cell r="C19">
            <v>16740.91</v>
          </cell>
          <cell r="D19">
            <v>17050.78</v>
          </cell>
          <cell r="E19">
            <v>18438.47</v>
          </cell>
          <cell r="F19">
            <v>18210.04</v>
          </cell>
          <cell r="G19">
            <v>18709.32</v>
          </cell>
          <cell r="H19">
            <v>19615.48</v>
          </cell>
          <cell r="I19">
            <v>19663.900000000001</v>
          </cell>
          <cell r="J19">
            <v>20911.650000000001</v>
          </cell>
          <cell r="K19">
            <v>22245.68</v>
          </cell>
          <cell r="L19">
            <v>23973.06</v>
          </cell>
          <cell r="M19">
            <v>24130.720000000001</v>
          </cell>
        </row>
        <row r="20">
          <cell r="A20" t="str">
            <v>FI Finland</v>
          </cell>
          <cell r="C20">
            <v>28463.9</v>
          </cell>
          <cell r="D20">
            <v>28935.77</v>
          </cell>
          <cell r="E20">
            <v>27962.35</v>
          </cell>
          <cell r="F20">
            <v>28997.16</v>
          </cell>
          <cell r="G20">
            <v>30663.119999999999</v>
          </cell>
          <cell r="H20">
            <v>28843.85</v>
          </cell>
          <cell r="I20">
            <v>30935.03</v>
          </cell>
          <cell r="J20">
            <v>32551.79</v>
          </cell>
          <cell r="K20">
            <v>33102.129999999997</v>
          </cell>
          <cell r="L20">
            <v>33058.01</v>
          </cell>
          <cell r="M20">
            <v>32618.99</v>
          </cell>
        </row>
        <row r="21">
          <cell r="A21" t="str">
            <v>SE Sweden</v>
          </cell>
          <cell r="C21">
            <v>46944.01</v>
          </cell>
          <cell r="D21">
            <v>48559.37</v>
          </cell>
          <cell r="E21">
            <v>46152.42</v>
          </cell>
          <cell r="F21">
            <v>46502.11</v>
          </cell>
          <cell r="G21">
            <v>48993.78</v>
          </cell>
          <cell r="H21">
            <v>49920.52</v>
          </cell>
          <cell r="I21">
            <v>51732.53</v>
          </cell>
          <cell r="J21">
            <v>50347.76</v>
          </cell>
          <cell r="K21">
            <v>50619.71</v>
          </cell>
          <cell r="L21">
            <v>50761.2</v>
          </cell>
          <cell r="M21">
            <v>47534.17</v>
          </cell>
        </row>
        <row r="22">
          <cell r="A22" t="str">
            <v>UK United Kingdom</v>
          </cell>
          <cell r="C22">
            <v>211542.98</v>
          </cell>
          <cell r="D22">
            <v>215443.73</v>
          </cell>
          <cell r="E22">
            <v>214207.51</v>
          </cell>
          <cell r="F22">
            <v>217996.83</v>
          </cell>
          <cell r="G22">
            <v>219310.8</v>
          </cell>
          <cell r="H22">
            <v>218451.52</v>
          </cell>
          <cell r="I22">
            <v>227720.82</v>
          </cell>
          <cell r="J22">
            <v>222540.57</v>
          </cell>
          <cell r="K22">
            <v>229963.01</v>
          </cell>
          <cell r="L22">
            <v>228600.59</v>
          </cell>
          <cell r="M22">
            <v>229969.47</v>
          </cell>
        </row>
        <row r="23">
          <cell r="A23" t="str">
            <v>IS Iceland</v>
          </cell>
          <cell r="C23">
            <v>2213.94</v>
          </cell>
          <cell r="D23">
            <v>2032.8</v>
          </cell>
          <cell r="E23">
            <v>2075.8000000000002</v>
          </cell>
          <cell r="F23">
            <v>2153.89</v>
          </cell>
          <cell r="G23">
            <v>2138.9499999999998</v>
          </cell>
          <cell r="H23">
            <v>2141.19</v>
          </cell>
          <cell r="I23" t="str">
            <v xml:space="preserve">: </v>
          </cell>
          <cell r="J23" t="str">
            <v xml:space="preserve">: </v>
          </cell>
          <cell r="K23" t="str">
            <v xml:space="preserve">: </v>
          </cell>
          <cell r="L23" t="str">
            <v xml:space="preserve">- </v>
          </cell>
          <cell r="M23" t="str">
            <v xml:space="preserve">- </v>
          </cell>
        </row>
        <row r="24">
          <cell r="A24" t="str">
            <v>NO Norway</v>
          </cell>
          <cell r="C24">
            <v>21567.74</v>
          </cell>
          <cell r="D24">
            <v>21995.27</v>
          </cell>
          <cell r="E24">
            <v>22420.22</v>
          </cell>
          <cell r="F24">
            <v>23492.57</v>
          </cell>
          <cell r="G24">
            <v>23517.59</v>
          </cell>
          <cell r="H24">
            <v>23886.28</v>
          </cell>
          <cell r="I24">
            <v>23207.599999999999</v>
          </cell>
          <cell r="J24">
            <v>24446.13</v>
          </cell>
          <cell r="K24">
            <v>25523.01</v>
          </cell>
          <cell r="L24">
            <v>26702.53</v>
          </cell>
          <cell r="M24">
            <v>26310.66</v>
          </cell>
        </row>
        <row r="25">
          <cell r="A25" t="str">
            <v>BG Bulgaria</v>
          </cell>
          <cell r="C25" t="str">
            <v xml:space="preserve">: </v>
          </cell>
          <cell r="D25" t="str">
            <v xml:space="preserve">: </v>
          </cell>
          <cell r="E25">
            <v>20237.54</v>
          </cell>
          <cell r="F25">
            <v>21688.21</v>
          </cell>
          <cell r="G25">
            <v>20970.14</v>
          </cell>
          <cell r="H25">
            <v>22850.11</v>
          </cell>
          <cell r="I25">
            <v>22630.57</v>
          </cell>
          <cell r="J25">
            <v>20548.09</v>
          </cell>
          <cell r="K25">
            <v>19519.22</v>
          </cell>
          <cell r="L25">
            <v>17747.04</v>
          </cell>
          <cell r="M25">
            <v>18335.169999999998</v>
          </cell>
        </row>
        <row r="26">
          <cell r="A26" t="str">
            <v>CY Cyprus</v>
          </cell>
          <cell r="C26" t="str">
            <v xml:space="preserve">: </v>
          </cell>
          <cell r="D26" t="str">
            <v xml:space="preserve">: </v>
          </cell>
          <cell r="E26" t="str">
            <v xml:space="preserve">: </v>
          </cell>
          <cell r="F26" t="str">
            <v xml:space="preserve">: </v>
          </cell>
          <cell r="G26" t="str">
            <v xml:space="preserve">: </v>
          </cell>
          <cell r="H26" t="str">
            <v xml:space="preserve">: </v>
          </cell>
          <cell r="I26" t="str">
            <v xml:space="preserve">: </v>
          </cell>
          <cell r="J26" t="str">
            <v xml:space="preserve">: </v>
          </cell>
          <cell r="K26" t="str">
            <v xml:space="preserve">: </v>
          </cell>
          <cell r="L26">
            <v>2171.46</v>
          </cell>
          <cell r="M26">
            <v>2345.83</v>
          </cell>
        </row>
        <row r="27">
          <cell r="A27" t="str">
            <v>CZ Czech Republic</v>
          </cell>
          <cell r="C27" t="str">
            <v xml:space="preserve">: </v>
          </cell>
          <cell r="D27" t="str">
            <v xml:space="preserve">: </v>
          </cell>
          <cell r="E27" t="str">
            <v xml:space="preserve">: </v>
          </cell>
          <cell r="F27" t="str">
            <v xml:space="preserve">: </v>
          </cell>
          <cell r="G27" t="str">
            <v xml:space="preserve">: </v>
          </cell>
          <cell r="H27" t="str">
            <v xml:space="preserve">: </v>
          </cell>
          <cell r="I27" t="str">
            <v xml:space="preserve">: </v>
          </cell>
          <cell r="J27" t="str">
            <v xml:space="preserve">: </v>
          </cell>
          <cell r="K27" t="str">
            <v xml:space="preserve">: </v>
          </cell>
          <cell r="L27">
            <v>7591.29</v>
          </cell>
          <cell r="M27" t="str">
            <v xml:space="preserve">: </v>
          </cell>
        </row>
        <row r="28">
          <cell r="A28" t="str">
            <v>EE Estonia</v>
          </cell>
          <cell r="C28" t="str">
            <v xml:space="preserve">: </v>
          </cell>
          <cell r="D28" t="str">
            <v xml:space="preserve">: </v>
          </cell>
          <cell r="E28">
            <v>6702.77</v>
          </cell>
          <cell r="F28">
            <v>5719.17</v>
          </cell>
          <cell r="G28">
            <v>5796.99</v>
          </cell>
          <cell r="H28">
            <v>5348.09</v>
          </cell>
          <cell r="I28">
            <v>5636.43</v>
          </cell>
          <cell r="J28">
            <v>5501.16</v>
          </cell>
          <cell r="K28">
            <v>5274.27</v>
          </cell>
          <cell r="L28">
            <v>4826.46</v>
          </cell>
          <cell r="M28" t="str">
            <v xml:space="preserve">- </v>
          </cell>
        </row>
        <row r="29">
          <cell r="A29" t="str">
            <v>HU Hungary</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cell r="M29">
            <v>24872</v>
          </cell>
        </row>
        <row r="30">
          <cell r="A30" t="str">
            <v>PL Poland</v>
          </cell>
          <cell r="C30">
            <v>99594.559999999998</v>
          </cell>
          <cell r="D30">
            <v>97287.93</v>
          </cell>
          <cell r="E30">
            <v>97078.61</v>
          </cell>
          <cell r="F30">
            <v>100513.33</v>
          </cell>
          <cell r="G30">
            <v>95453.58</v>
          </cell>
          <cell r="H30">
            <v>98287.85</v>
          </cell>
          <cell r="I30">
            <v>105645.47</v>
          </cell>
          <cell r="J30">
            <v>102659.51</v>
          </cell>
          <cell r="K30">
            <v>93189.93</v>
          </cell>
          <cell r="L30">
            <v>92731.51</v>
          </cell>
          <cell r="M30">
            <v>88671.07</v>
          </cell>
        </row>
        <row r="31">
          <cell r="A31" t="str">
            <v>RO Romania</v>
          </cell>
          <cell r="C31" t="str">
            <v xml:space="preserve">: </v>
          </cell>
          <cell r="D31" t="str">
            <v xml:space="preserve">: </v>
          </cell>
          <cell r="E31" t="str">
            <v xml:space="preserve">: </v>
          </cell>
          <cell r="F31">
            <v>44068.34</v>
          </cell>
          <cell r="G31">
            <v>41714.769999999997</v>
          </cell>
          <cell r="H31">
            <v>44905.08</v>
          </cell>
          <cell r="I31">
            <v>48461.57</v>
          </cell>
          <cell r="J31">
            <v>43685.5</v>
          </cell>
          <cell r="K31">
            <v>46160.04</v>
          </cell>
          <cell r="L31">
            <v>35363.370000000003</v>
          </cell>
          <cell r="M31" t="str">
            <v xml:space="preserve">: </v>
          </cell>
        </row>
        <row r="32">
          <cell r="A32" t="str">
            <v>SI Slovenia</v>
          </cell>
          <cell r="C32" t="str">
            <v xml:space="preserve">: </v>
          </cell>
          <cell r="D32" t="str">
            <v xml:space="preserve">: </v>
          </cell>
          <cell r="E32">
            <v>5089.3999999999996</v>
          </cell>
          <cell r="F32">
            <v>5370.24</v>
          </cell>
          <cell r="G32">
            <v>5614.65</v>
          </cell>
          <cell r="H32">
            <v>6011.91</v>
          </cell>
          <cell r="I32">
            <v>6279.54</v>
          </cell>
          <cell r="J32">
            <v>6458.37</v>
          </cell>
          <cell r="K32">
            <v>6373.68</v>
          </cell>
          <cell r="L32">
            <v>6243.26</v>
          </cell>
          <cell r="M32" t="str">
            <v xml:space="preserve">: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g_100a"/>
      <sheetName val="nama_gdk_k"/>
      <sheetName val="nama_gdc_c"/>
      <sheetName val="demo_pjan"/>
    </sheetNames>
    <sheetDataSet>
      <sheetData sheetId="0">
        <row r="12">
          <cell r="B12">
            <v>1665095</v>
          </cell>
          <cell r="C12">
            <v>1667560</v>
          </cell>
          <cell r="D12">
            <v>1632024</v>
          </cell>
          <cell r="E12">
            <v>1631496</v>
          </cell>
          <cell r="F12">
            <v>1626740</v>
          </cell>
          <cell r="G12">
            <v>1668660</v>
          </cell>
          <cell r="H12">
            <v>1725916</v>
          </cell>
          <cell r="I12">
            <v>1710513</v>
          </cell>
          <cell r="J12">
            <v>1722139</v>
          </cell>
          <cell r="K12">
            <v>1710707</v>
          </cell>
          <cell r="L12">
            <v>1724899</v>
          </cell>
          <cell r="M12">
            <v>1763678</v>
          </cell>
          <cell r="N12">
            <v>1758132</v>
          </cell>
          <cell r="O12">
            <v>1799127</v>
          </cell>
          <cell r="P12">
            <v>1820269</v>
          </cell>
          <cell r="Q12">
            <v>1824792</v>
          </cell>
          <cell r="R12">
            <v>1825763</v>
          </cell>
          <cell r="S12">
            <v>1808893</v>
          </cell>
          <cell r="T12">
            <v>1800966</v>
          </cell>
          <cell r="U12">
            <v>1702064</v>
          </cell>
          <cell r="V12">
            <v>1759390</v>
          </cell>
          <cell r="W12">
            <v>1697660</v>
          </cell>
        </row>
        <row r="13">
          <cell r="B13">
            <v>48788</v>
          </cell>
          <cell r="C13">
            <v>50871</v>
          </cell>
          <cell r="D13">
            <v>51434</v>
          </cell>
          <cell r="E13">
            <v>50110</v>
          </cell>
          <cell r="F13">
            <v>53129</v>
          </cell>
          <cell r="G13">
            <v>54137</v>
          </cell>
          <cell r="H13">
            <v>57071</v>
          </cell>
          <cell r="I13">
            <v>57336</v>
          </cell>
          <cell r="J13">
            <v>58514</v>
          </cell>
          <cell r="K13">
            <v>58961</v>
          </cell>
          <cell r="L13">
            <v>59212</v>
          </cell>
          <cell r="M13">
            <v>58647</v>
          </cell>
          <cell r="N13">
            <v>56391</v>
          </cell>
          <cell r="O13">
            <v>59599</v>
          </cell>
          <cell r="P13">
            <v>59163</v>
          </cell>
          <cell r="Q13">
            <v>58981</v>
          </cell>
          <cell r="R13">
            <v>58353</v>
          </cell>
          <cell r="S13">
            <v>57003</v>
          </cell>
          <cell r="T13">
            <v>59622</v>
          </cell>
          <cell r="U13">
            <v>58109</v>
          </cell>
          <cell r="V13">
            <v>61503</v>
          </cell>
          <cell r="W13">
            <v>59687</v>
          </cell>
        </row>
        <row r="14">
          <cell r="B14">
            <v>28199</v>
          </cell>
          <cell r="C14">
            <v>22224</v>
          </cell>
          <cell r="D14">
            <v>20740</v>
          </cell>
          <cell r="E14">
            <v>22254</v>
          </cell>
          <cell r="F14">
            <v>21514</v>
          </cell>
          <cell r="G14">
            <v>23410</v>
          </cell>
          <cell r="H14">
            <v>23180</v>
          </cell>
          <cell r="I14">
            <v>20927</v>
          </cell>
          <cell r="J14">
            <v>20200</v>
          </cell>
          <cell r="K14">
            <v>18293</v>
          </cell>
          <cell r="L14">
            <v>18706</v>
          </cell>
          <cell r="M14">
            <v>19449</v>
          </cell>
          <cell r="N14">
            <v>19063</v>
          </cell>
          <cell r="O14">
            <v>19469</v>
          </cell>
          <cell r="P14">
            <v>19040</v>
          </cell>
          <cell r="Q14">
            <v>20077</v>
          </cell>
          <cell r="R14">
            <v>20645</v>
          </cell>
          <cell r="S14">
            <v>20312</v>
          </cell>
          <cell r="T14">
            <v>20108</v>
          </cell>
          <cell r="U14">
            <v>17594</v>
          </cell>
          <cell r="V14">
            <v>17937</v>
          </cell>
          <cell r="W14">
            <v>19278</v>
          </cell>
        </row>
        <row r="15">
          <cell r="B15">
            <v>49880</v>
          </cell>
          <cell r="C15">
            <v>45104</v>
          </cell>
          <cell r="D15">
            <v>43779</v>
          </cell>
          <cell r="E15">
            <v>42465</v>
          </cell>
          <cell r="F15">
            <v>41109</v>
          </cell>
          <cell r="G15">
            <v>41698</v>
          </cell>
          <cell r="H15">
            <v>42984</v>
          </cell>
          <cell r="I15">
            <v>43258</v>
          </cell>
          <cell r="J15">
            <v>41875</v>
          </cell>
          <cell r="K15">
            <v>39228</v>
          </cell>
          <cell r="L15">
            <v>41267</v>
          </cell>
          <cell r="M15">
            <v>42341</v>
          </cell>
          <cell r="N15">
            <v>42745</v>
          </cell>
          <cell r="O15">
            <v>44656</v>
          </cell>
          <cell r="P15">
            <v>45776</v>
          </cell>
          <cell r="Q15">
            <v>45276</v>
          </cell>
          <cell r="R15">
            <v>46322</v>
          </cell>
          <cell r="S15">
            <v>46284</v>
          </cell>
          <cell r="T15">
            <v>45264</v>
          </cell>
          <cell r="U15">
            <v>42414</v>
          </cell>
          <cell r="V15">
            <v>44786</v>
          </cell>
          <cell r="W15">
            <v>43318</v>
          </cell>
        </row>
        <row r="16">
          <cell r="B16">
            <v>17991</v>
          </cell>
          <cell r="C16">
            <v>19857</v>
          </cell>
          <cell r="D16">
            <v>19031</v>
          </cell>
          <cell r="E16">
            <v>19506</v>
          </cell>
          <cell r="F16">
            <v>20226</v>
          </cell>
          <cell r="G16">
            <v>20279</v>
          </cell>
          <cell r="H16">
            <v>23066</v>
          </cell>
          <cell r="I16">
            <v>21470</v>
          </cell>
          <cell r="J16">
            <v>21097</v>
          </cell>
          <cell r="K16">
            <v>20332</v>
          </cell>
          <cell r="L16">
            <v>19795</v>
          </cell>
          <cell r="M16">
            <v>20346</v>
          </cell>
          <cell r="N16">
            <v>19957</v>
          </cell>
          <cell r="O16">
            <v>20841</v>
          </cell>
          <cell r="P16">
            <v>20253</v>
          </cell>
          <cell r="Q16">
            <v>19759</v>
          </cell>
          <cell r="R16">
            <v>21142</v>
          </cell>
          <cell r="S16">
            <v>20680</v>
          </cell>
          <cell r="T16">
            <v>20199</v>
          </cell>
          <cell r="U16">
            <v>19254</v>
          </cell>
          <cell r="V16">
            <v>20286</v>
          </cell>
          <cell r="W16">
            <v>18993</v>
          </cell>
        </row>
        <row r="17">
          <cell r="B17">
            <v>356713</v>
          </cell>
          <cell r="C17">
            <v>348842</v>
          </cell>
          <cell r="D17">
            <v>342582</v>
          </cell>
          <cell r="E17">
            <v>339629</v>
          </cell>
          <cell r="F17">
            <v>338466</v>
          </cell>
          <cell r="G17">
            <v>342171</v>
          </cell>
          <cell r="H17">
            <v>353566</v>
          </cell>
          <cell r="I17">
            <v>350750</v>
          </cell>
          <cell r="J17">
            <v>348811</v>
          </cell>
          <cell r="K17">
            <v>341539</v>
          </cell>
          <cell r="L17">
            <v>343622</v>
          </cell>
          <cell r="M17">
            <v>353333</v>
          </cell>
          <cell r="N17">
            <v>345440</v>
          </cell>
          <cell r="O17">
            <v>348452</v>
          </cell>
          <cell r="P17">
            <v>350111</v>
          </cell>
          <cell r="Q17">
            <v>345995</v>
          </cell>
          <cell r="R17">
            <v>348905</v>
          </cell>
          <cell r="S17">
            <v>339793</v>
          </cell>
          <cell r="T17">
            <v>342868</v>
          </cell>
          <cell r="U17">
            <v>326446</v>
          </cell>
          <cell r="V17">
            <v>336095</v>
          </cell>
          <cell r="W17">
            <v>316310</v>
          </cell>
        </row>
        <row r="18">
          <cell r="B18">
            <v>10050</v>
          </cell>
          <cell r="C18">
            <v>9343</v>
          </cell>
          <cell r="D18">
            <v>6837</v>
          </cell>
          <cell r="E18">
            <v>5708</v>
          </cell>
          <cell r="F18">
            <v>5827</v>
          </cell>
          <cell r="G18">
            <v>5538</v>
          </cell>
          <cell r="H18">
            <v>6069</v>
          </cell>
          <cell r="I18">
            <v>5985</v>
          </cell>
          <cell r="J18">
            <v>5346</v>
          </cell>
          <cell r="K18">
            <v>4990</v>
          </cell>
          <cell r="L18">
            <v>4965</v>
          </cell>
          <cell r="M18">
            <v>5178</v>
          </cell>
          <cell r="N18">
            <v>4992</v>
          </cell>
          <cell r="O18">
            <v>5496</v>
          </cell>
          <cell r="P18">
            <v>5654</v>
          </cell>
          <cell r="Q18">
            <v>5562</v>
          </cell>
          <cell r="R18">
            <v>5426</v>
          </cell>
          <cell r="S18">
            <v>6072</v>
          </cell>
          <cell r="T18">
            <v>5882</v>
          </cell>
          <cell r="U18">
            <v>5309</v>
          </cell>
          <cell r="V18">
            <v>6114</v>
          </cell>
          <cell r="W18">
            <v>6163</v>
          </cell>
        </row>
        <row r="19">
          <cell r="B19">
            <v>10227</v>
          </cell>
          <cell r="C19">
            <v>10299</v>
          </cell>
          <cell r="D19">
            <v>10144</v>
          </cell>
          <cell r="E19">
            <v>10461</v>
          </cell>
          <cell r="F19">
            <v>10897</v>
          </cell>
          <cell r="G19">
            <v>10973</v>
          </cell>
          <cell r="H19">
            <v>11685</v>
          </cell>
          <cell r="I19">
            <v>12288</v>
          </cell>
          <cell r="J19">
            <v>13081</v>
          </cell>
          <cell r="K19">
            <v>13734</v>
          </cell>
          <cell r="L19">
            <v>14204</v>
          </cell>
          <cell r="M19">
            <v>15095</v>
          </cell>
          <cell r="N19">
            <v>15223</v>
          </cell>
          <cell r="O19">
            <v>14882</v>
          </cell>
          <cell r="P19">
            <v>15106</v>
          </cell>
          <cell r="Q19">
            <v>15110</v>
          </cell>
          <cell r="R19">
            <v>15394</v>
          </cell>
          <cell r="S19">
            <v>15963</v>
          </cell>
          <cell r="T19">
            <v>15787</v>
          </cell>
          <cell r="U19">
            <v>14720</v>
          </cell>
          <cell r="V19">
            <v>14994</v>
          </cell>
          <cell r="W19">
            <v>13852</v>
          </cell>
        </row>
        <row r="20">
          <cell r="B20">
            <v>22353</v>
          </cell>
          <cell r="C20">
            <v>22600</v>
          </cell>
          <cell r="D20">
            <v>23201</v>
          </cell>
          <cell r="E20">
            <v>22949</v>
          </cell>
          <cell r="F20">
            <v>23737</v>
          </cell>
          <cell r="G20">
            <v>23868</v>
          </cell>
          <cell r="H20">
            <v>24555</v>
          </cell>
          <cell r="I20">
            <v>25483</v>
          </cell>
          <cell r="J20">
            <v>26809</v>
          </cell>
          <cell r="K20">
            <v>26950</v>
          </cell>
          <cell r="L20">
            <v>28265</v>
          </cell>
          <cell r="M20">
            <v>29103</v>
          </cell>
          <cell r="N20">
            <v>29551</v>
          </cell>
          <cell r="O20">
            <v>30340</v>
          </cell>
          <cell r="P20">
            <v>30810</v>
          </cell>
          <cell r="Q20">
            <v>31387</v>
          </cell>
          <cell r="R20">
            <v>31566</v>
          </cell>
          <cell r="S20">
            <v>31607</v>
          </cell>
          <cell r="T20">
            <v>31845</v>
          </cell>
          <cell r="U20">
            <v>30695</v>
          </cell>
          <cell r="V20">
            <v>28841</v>
          </cell>
          <cell r="W20">
            <v>27920</v>
          </cell>
        </row>
        <row r="21">
          <cell r="B21">
            <v>90738</v>
          </cell>
          <cell r="C21">
            <v>94172</v>
          </cell>
          <cell r="D21">
            <v>96159</v>
          </cell>
          <cell r="E21">
            <v>92327</v>
          </cell>
          <cell r="F21">
            <v>97549</v>
          </cell>
          <cell r="G21">
            <v>102151</v>
          </cell>
          <cell r="H21">
            <v>100857</v>
          </cell>
          <cell r="I21">
            <v>107096</v>
          </cell>
          <cell r="J21">
            <v>112409</v>
          </cell>
          <cell r="K21">
            <v>117963</v>
          </cell>
          <cell r="L21">
            <v>123849</v>
          </cell>
          <cell r="M21">
            <v>127041</v>
          </cell>
          <cell r="N21">
            <v>130730</v>
          </cell>
          <cell r="O21">
            <v>135284</v>
          </cell>
          <cell r="P21">
            <v>141334</v>
          </cell>
          <cell r="Q21">
            <v>144381</v>
          </cell>
          <cell r="R21">
            <v>144621</v>
          </cell>
          <cell r="S21">
            <v>146406</v>
          </cell>
          <cell r="T21">
            <v>141934</v>
          </cell>
          <cell r="U21">
            <v>130438</v>
          </cell>
          <cell r="V21">
            <v>129970</v>
          </cell>
          <cell r="W21">
            <v>128536</v>
          </cell>
        </row>
        <row r="22">
          <cell r="B22">
            <v>227544</v>
          </cell>
          <cell r="C22">
            <v>240446</v>
          </cell>
          <cell r="D22">
            <v>236626</v>
          </cell>
          <cell r="E22">
            <v>240644</v>
          </cell>
          <cell r="F22">
            <v>231924</v>
          </cell>
          <cell r="G22">
            <v>241632</v>
          </cell>
          <cell r="H22">
            <v>255390</v>
          </cell>
          <cell r="I22">
            <v>247916</v>
          </cell>
          <cell r="J22">
            <v>255319</v>
          </cell>
          <cell r="K22">
            <v>255146</v>
          </cell>
          <cell r="L22">
            <v>257952</v>
          </cell>
          <cell r="M22">
            <v>266401</v>
          </cell>
          <cell r="N22">
            <v>266801</v>
          </cell>
          <cell r="O22">
            <v>271598</v>
          </cell>
          <cell r="P22">
            <v>275754</v>
          </cell>
          <cell r="Q22">
            <v>276623</v>
          </cell>
          <cell r="R22">
            <v>273042</v>
          </cell>
          <cell r="S22">
            <v>270241</v>
          </cell>
          <cell r="T22">
            <v>271809</v>
          </cell>
          <cell r="U22">
            <v>259870</v>
          </cell>
          <cell r="V22">
            <v>267462</v>
          </cell>
          <cell r="W22">
            <v>259325</v>
          </cell>
        </row>
        <row r="23">
          <cell r="B23">
            <v>153898</v>
          </cell>
          <cell r="C23">
            <v>157817</v>
          </cell>
          <cell r="D23">
            <v>157221</v>
          </cell>
          <cell r="E23">
            <v>156592</v>
          </cell>
          <cell r="F23">
            <v>154844</v>
          </cell>
          <cell r="G23">
            <v>162946</v>
          </cell>
          <cell r="H23">
            <v>163112</v>
          </cell>
          <cell r="I23">
            <v>165260</v>
          </cell>
          <cell r="J23">
            <v>169991</v>
          </cell>
          <cell r="K23">
            <v>172593</v>
          </cell>
          <cell r="L23">
            <v>175799</v>
          </cell>
          <cell r="M23">
            <v>176257</v>
          </cell>
          <cell r="N23">
            <v>176737</v>
          </cell>
          <cell r="O23">
            <v>184175</v>
          </cell>
          <cell r="P23">
            <v>186639</v>
          </cell>
          <cell r="Q23">
            <v>188524</v>
          </cell>
          <cell r="R23">
            <v>186917</v>
          </cell>
          <cell r="S23">
            <v>185149</v>
          </cell>
          <cell r="T23">
            <v>181653</v>
          </cell>
          <cell r="U23">
            <v>169966</v>
          </cell>
          <cell r="V23">
            <v>175529</v>
          </cell>
          <cell r="W23">
            <v>172940</v>
          </cell>
        </row>
        <row r="24">
          <cell r="B24">
            <v>1605</v>
          </cell>
          <cell r="C24">
            <v>1676</v>
          </cell>
          <cell r="D24">
            <v>1840</v>
          </cell>
          <cell r="E24">
            <v>1909</v>
          </cell>
          <cell r="F24">
            <v>2158</v>
          </cell>
          <cell r="G24">
            <v>1949</v>
          </cell>
          <cell r="H24">
            <v>2128</v>
          </cell>
          <cell r="I24">
            <v>2082</v>
          </cell>
          <cell r="J24">
            <v>2224</v>
          </cell>
          <cell r="K24">
            <v>2239</v>
          </cell>
          <cell r="L24">
            <v>2393</v>
          </cell>
          <cell r="M24">
            <v>2418</v>
          </cell>
          <cell r="N24">
            <v>2437</v>
          </cell>
          <cell r="O24">
            <v>2651</v>
          </cell>
          <cell r="P24">
            <v>2484</v>
          </cell>
          <cell r="Q24">
            <v>2518</v>
          </cell>
          <cell r="R24">
            <v>2616</v>
          </cell>
          <cell r="S24">
            <v>2732</v>
          </cell>
          <cell r="T24">
            <v>2869</v>
          </cell>
          <cell r="U24">
            <v>2799</v>
          </cell>
          <cell r="V24">
            <v>2711</v>
          </cell>
          <cell r="W24">
            <v>2672</v>
          </cell>
        </row>
        <row r="25">
          <cell r="B25">
            <v>7935</v>
          </cell>
          <cell r="C25">
            <v>7500</v>
          </cell>
          <cell r="D25">
            <v>6134</v>
          </cell>
          <cell r="E25">
            <v>5306</v>
          </cell>
          <cell r="F25">
            <v>4802</v>
          </cell>
          <cell r="G25">
            <v>4624</v>
          </cell>
          <cell r="H25">
            <v>4571</v>
          </cell>
          <cell r="I25">
            <v>4436</v>
          </cell>
          <cell r="J25">
            <v>4336</v>
          </cell>
          <cell r="K25">
            <v>3962</v>
          </cell>
          <cell r="L25">
            <v>3742</v>
          </cell>
          <cell r="M25">
            <v>4100</v>
          </cell>
          <cell r="N25">
            <v>4031</v>
          </cell>
          <cell r="O25">
            <v>4283</v>
          </cell>
          <cell r="P25">
            <v>4400</v>
          </cell>
          <cell r="Q25">
            <v>4484</v>
          </cell>
          <cell r="R25">
            <v>4624</v>
          </cell>
          <cell r="S25">
            <v>4761</v>
          </cell>
          <cell r="T25">
            <v>4593</v>
          </cell>
          <cell r="U25">
            <v>4329</v>
          </cell>
          <cell r="V25">
            <v>4538</v>
          </cell>
          <cell r="W25">
            <v>4243</v>
          </cell>
        </row>
        <row r="26">
          <cell r="B26">
            <v>16095</v>
          </cell>
          <cell r="C26">
            <v>16858</v>
          </cell>
          <cell r="D26">
            <v>10896</v>
          </cell>
          <cell r="E26">
            <v>9022</v>
          </cell>
          <cell r="F26">
            <v>8087</v>
          </cell>
          <cell r="G26">
            <v>8719</v>
          </cell>
          <cell r="H26">
            <v>9405</v>
          </cell>
          <cell r="I26">
            <v>8882</v>
          </cell>
          <cell r="J26">
            <v>9308</v>
          </cell>
          <cell r="K26">
            <v>7895</v>
          </cell>
          <cell r="L26">
            <v>7153</v>
          </cell>
          <cell r="M26">
            <v>8245</v>
          </cell>
          <cell r="N26">
            <v>8770</v>
          </cell>
          <cell r="O26">
            <v>9127</v>
          </cell>
          <cell r="P26">
            <v>9309</v>
          </cell>
          <cell r="Q26">
            <v>8773</v>
          </cell>
          <cell r="R26">
            <v>8608</v>
          </cell>
          <cell r="S26">
            <v>9316</v>
          </cell>
          <cell r="T26">
            <v>9358</v>
          </cell>
          <cell r="U26">
            <v>8536</v>
          </cell>
          <cell r="V26">
            <v>6871</v>
          </cell>
          <cell r="W26">
            <v>7067</v>
          </cell>
        </row>
        <row r="27">
          <cell r="B27">
            <v>3519</v>
          </cell>
          <cell r="C27">
            <v>3755</v>
          </cell>
          <cell r="D27">
            <v>3764</v>
          </cell>
          <cell r="E27">
            <v>3814</v>
          </cell>
          <cell r="F27">
            <v>3721</v>
          </cell>
          <cell r="G27">
            <v>3338</v>
          </cell>
          <cell r="H27">
            <v>3400</v>
          </cell>
          <cell r="I27">
            <v>3359</v>
          </cell>
          <cell r="J27">
            <v>3284</v>
          </cell>
          <cell r="K27">
            <v>3461</v>
          </cell>
          <cell r="L27">
            <v>3656</v>
          </cell>
          <cell r="M27">
            <v>3856</v>
          </cell>
          <cell r="N27">
            <v>4021</v>
          </cell>
          <cell r="O27">
            <v>4234</v>
          </cell>
          <cell r="P27">
            <v>4708</v>
          </cell>
          <cell r="Q27">
            <v>4814</v>
          </cell>
          <cell r="R27">
            <v>4734</v>
          </cell>
          <cell r="S27">
            <v>4650</v>
          </cell>
          <cell r="T27">
            <v>4648</v>
          </cell>
          <cell r="U27">
            <v>4381</v>
          </cell>
          <cell r="V27">
            <v>4657</v>
          </cell>
          <cell r="W27">
            <v>4586</v>
          </cell>
        </row>
        <row r="28">
          <cell r="B28">
            <v>29208</v>
          </cell>
          <cell r="C28">
            <v>27853</v>
          </cell>
          <cell r="D28">
            <v>25447</v>
          </cell>
          <cell r="E28">
            <v>26038</v>
          </cell>
          <cell r="F28">
            <v>25291</v>
          </cell>
          <cell r="G28">
            <v>26271</v>
          </cell>
          <cell r="H28">
            <v>26891</v>
          </cell>
          <cell r="I28">
            <v>26421</v>
          </cell>
          <cell r="J28">
            <v>26114</v>
          </cell>
          <cell r="K28">
            <v>25920</v>
          </cell>
          <cell r="L28">
            <v>25300</v>
          </cell>
          <cell r="M28">
            <v>25901</v>
          </cell>
          <cell r="N28">
            <v>25949</v>
          </cell>
          <cell r="O28">
            <v>26467</v>
          </cell>
          <cell r="P28">
            <v>26211</v>
          </cell>
          <cell r="Q28">
            <v>27704</v>
          </cell>
          <cell r="R28">
            <v>27485</v>
          </cell>
          <cell r="S28">
            <v>26954</v>
          </cell>
          <cell r="T28">
            <v>26804</v>
          </cell>
          <cell r="U28">
            <v>25354</v>
          </cell>
          <cell r="V28">
            <v>25979</v>
          </cell>
          <cell r="W28">
            <v>25234</v>
          </cell>
        </row>
        <row r="29">
          <cell r="B29">
            <v>582</v>
          </cell>
          <cell r="C29">
            <v>604</v>
          </cell>
          <cell r="D29">
            <v>619</v>
          </cell>
          <cell r="E29">
            <v>746</v>
          </cell>
          <cell r="F29">
            <v>726</v>
          </cell>
          <cell r="G29">
            <v>751</v>
          </cell>
          <cell r="H29">
            <v>740</v>
          </cell>
          <cell r="I29">
            <v>938</v>
          </cell>
          <cell r="J29">
            <v>749</v>
          </cell>
          <cell r="K29">
            <v>811</v>
          </cell>
          <cell r="L29">
            <v>799</v>
          </cell>
          <cell r="M29">
            <v>879</v>
          </cell>
          <cell r="N29">
            <v>822</v>
          </cell>
          <cell r="O29">
            <v>904</v>
          </cell>
          <cell r="P29">
            <v>931</v>
          </cell>
          <cell r="Q29">
            <v>969</v>
          </cell>
          <cell r="R29">
            <v>910</v>
          </cell>
          <cell r="S29">
            <v>967</v>
          </cell>
          <cell r="T29">
            <v>964</v>
          </cell>
          <cell r="U29">
            <v>844</v>
          </cell>
          <cell r="V29">
            <v>951</v>
          </cell>
          <cell r="W29">
            <v>1127</v>
          </cell>
        </row>
        <row r="30">
          <cell r="B30">
            <v>67001</v>
          </cell>
          <cell r="C30">
            <v>70791</v>
          </cell>
          <cell r="D30">
            <v>70161</v>
          </cell>
          <cell r="E30">
            <v>70937</v>
          </cell>
          <cell r="F30">
            <v>71537</v>
          </cell>
          <cell r="G30">
            <v>73261</v>
          </cell>
          <cell r="H30">
            <v>76218</v>
          </cell>
          <cell r="I30">
            <v>74463</v>
          </cell>
          <cell r="J30">
            <v>75336</v>
          </cell>
          <cell r="K30">
            <v>74777</v>
          </cell>
          <cell r="L30">
            <v>76571</v>
          </cell>
          <cell r="M30">
            <v>78944</v>
          </cell>
          <cell r="N30">
            <v>79020</v>
          </cell>
          <cell r="O30">
            <v>81334</v>
          </cell>
          <cell r="P30">
            <v>82664</v>
          </cell>
          <cell r="Q30">
            <v>82525</v>
          </cell>
          <cell r="R30">
            <v>80205</v>
          </cell>
          <cell r="S30">
            <v>85914</v>
          </cell>
          <cell r="T30">
            <v>83932</v>
          </cell>
          <cell r="U30">
            <v>81610</v>
          </cell>
          <cell r="V30">
            <v>87029</v>
          </cell>
          <cell r="W30">
            <v>81312</v>
          </cell>
        </row>
        <row r="31">
          <cell r="B31">
            <v>25400</v>
          </cell>
          <cell r="C31">
            <v>27015</v>
          </cell>
          <cell r="D31">
            <v>25980</v>
          </cell>
          <cell r="E31">
            <v>26287</v>
          </cell>
          <cell r="F31">
            <v>26168</v>
          </cell>
          <cell r="G31">
            <v>27322</v>
          </cell>
          <cell r="H31">
            <v>29097</v>
          </cell>
          <cell r="I31">
            <v>28911</v>
          </cell>
          <cell r="J31">
            <v>29413</v>
          </cell>
          <cell r="K31">
            <v>29172</v>
          </cell>
          <cell r="L31">
            <v>29179</v>
          </cell>
          <cell r="M31">
            <v>30672</v>
          </cell>
          <cell r="N31">
            <v>30970</v>
          </cell>
          <cell r="O31">
            <v>32764</v>
          </cell>
          <cell r="P31">
            <v>33379</v>
          </cell>
          <cell r="Q31">
            <v>34399</v>
          </cell>
          <cell r="R31">
            <v>34546</v>
          </cell>
          <cell r="S31">
            <v>34145</v>
          </cell>
          <cell r="T31">
            <v>34333</v>
          </cell>
          <cell r="U31">
            <v>32681</v>
          </cell>
          <cell r="V31">
            <v>35020</v>
          </cell>
          <cell r="W31">
            <v>33951</v>
          </cell>
        </row>
        <row r="32">
          <cell r="B32">
            <v>103588</v>
          </cell>
          <cell r="C32">
            <v>101286</v>
          </cell>
          <cell r="D32">
            <v>99059</v>
          </cell>
          <cell r="E32">
            <v>101453</v>
          </cell>
          <cell r="F32">
            <v>96689</v>
          </cell>
          <cell r="G32">
            <v>99999</v>
          </cell>
          <cell r="H32">
            <v>103800</v>
          </cell>
          <cell r="I32">
            <v>102440</v>
          </cell>
          <cell r="J32">
            <v>95997</v>
          </cell>
          <cell r="K32">
            <v>93455</v>
          </cell>
          <cell r="L32">
            <v>89818</v>
          </cell>
          <cell r="M32">
            <v>90476</v>
          </cell>
          <cell r="N32">
            <v>89358</v>
          </cell>
          <cell r="O32">
            <v>91644</v>
          </cell>
          <cell r="P32">
            <v>91891</v>
          </cell>
          <cell r="Q32">
            <v>93076</v>
          </cell>
          <cell r="R32">
            <v>97896</v>
          </cell>
          <cell r="S32">
            <v>97437</v>
          </cell>
          <cell r="T32">
            <v>99008</v>
          </cell>
          <cell r="U32">
            <v>95316</v>
          </cell>
          <cell r="V32">
            <v>101775</v>
          </cell>
          <cell r="W32">
            <v>102175</v>
          </cell>
        </row>
        <row r="33">
          <cell r="B33">
            <v>17682</v>
          </cell>
          <cell r="C33">
            <v>17854</v>
          </cell>
          <cell r="D33">
            <v>19136</v>
          </cell>
          <cell r="E33">
            <v>18814</v>
          </cell>
          <cell r="F33">
            <v>19443</v>
          </cell>
          <cell r="G33">
            <v>20652</v>
          </cell>
          <cell r="H33">
            <v>20470</v>
          </cell>
          <cell r="I33">
            <v>21573</v>
          </cell>
          <cell r="J33">
            <v>23293</v>
          </cell>
          <cell r="K33">
            <v>24955</v>
          </cell>
          <cell r="L33">
            <v>25107</v>
          </cell>
          <cell r="M33">
            <v>25255</v>
          </cell>
          <cell r="N33">
            <v>26318</v>
          </cell>
          <cell r="O33">
            <v>25660</v>
          </cell>
          <cell r="P33">
            <v>26700</v>
          </cell>
          <cell r="Q33">
            <v>27402</v>
          </cell>
          <cell r="R33">
            <v>25692</v>
          </cell>
          <cell r="S33">
            <v>26273</v>
          </cell>
          <cell r="T33">
            <v>25207</v>
          </cell>
          <cell r="U33">
            <v>24928</v>
          </cell>
          <cell r="V33">
            <v>24374</v>
          </cell>
          <cell r="W33">
            <v>23900</v>
          </cell>
        </row>
        <row r="34">
          <cell r="B34">
            <v>62299</v>
          </cell>
          <cell r="C34">
            <v>50840</v>
          </cell>
          <cell r="D34">
            <v>46831</v>
          </cell>
          <cell r="E34">
            <v>46311</v>
          </cell>
          <cell r="F34">
            <v>43683</v>
          </cell>
          <cell r="G34">
            <v>47203</v>
          </cell>
          <cell r="H34">
            <v>48294</v>
          </cell>
          <cell r="I34">
            <v>45431</v>
          </cell>
          <cell r="J34">
            <v>41358</v>
          </cell>
          <cell r="K34">
            <v>36694</v>
          </cell>
          <cell r="L34">
            <v>36832</v>
          </cell>
          <cell r="M34">
            <v>37342</v>
          </cell>
          <cell r="N34">
            <v>38719</v>
          </cell>
          <cell r="O34">
            <v>40337</v>
          </cell>
          <cell r="P34">
            <v>39517</v>
          </cell>
          <cell r="Q34">
            <v>39350</v>
          </cell>
          <cell r="R34">
            <v>40811</v>
          </cell>
          <cell r="S34">
            <v>40576</v>
          </cell>
          <cell r="T34">
            <v>40496</v>
          </cell>
          <cell r="U34">
            <v>35507</v>
          </cell>
          <cell r="V34">
            <v>35655</v>
          </cell>
          <cell r="W34">
            <v>36349</v>
          </cell>
        </row>
        <row r="35">
          <cell r="B35">
            <v>5718</v>
          </cell>
          <cell r="C35">
            <v>5544</v>
          </cell>
          <cell r="D35">
            <v>5155</v>
          </cell>
          <cell r="E35">
            <v>5408</v>
          </cell>
          <cell r="F35">
            <v>5625</v>
          </cell>
          <cell r="G35">
            <v>6063</v>
          </cell>
          <cell r="H35">
            <v>6322</v>
          </cell>
          <cell r="I35">
            <v>6566</v>
          </cell>
          <cell r="J35">
            <v>6447</v>
          </cell>
          <cell r="K35">
            <v>6428</v>
          </cell>
          <cell r="L35">
            <v>6426</v>
          </cell>
          <cell r="M35">
            <v>6747</v>
          </cell>
          <cell r="N35">
            <v>6842</v>
          </cell>
          <cell r="O35">
            <v>6923</v>
          </cell>
          <cell r="P35">
            <v>7136</v>
          </cell>
          <cell r="Q35">
            <v>7301</v>
          </cell>
          <cell r="R35">
            <v>7330</v>
          </cell>
          <cell r="S35">
            <v>7339</v>
          </cell>
          <cell r="T35">
            <v>7760</v>
          </cell>
          <cell r="U35">
            <v>7115</v>
          </cell>
          <cell r="V35">
            <v>7248</v>
          </cell>
          <cell r="W35">
            <v>7267</v>
          </cell>
        </row>
        <row r="36">
          <cell r="B36">
            <v>21303</v>
          </cell>
          <cell r="C36">
            <v>19143</v>
          </cell>
          <cell r="D36">
            <v>18145</v>
          </cell>
          <cell r="E36">
            <v>17811</v>
          </cell>
          <cell r="F36">
            <v>17569</v>
          </cell>
          <cell r="G36">
            <v>17950</v>
          </cell>
          <cell r="H36">
            <v>18229</v>
          </cell>
          <cell r="I36">
            <v>18250</v>
          </cell>
          <cell r="J36">
            <v>17708</v>
          </cell>
          <cell r="K36">
            <v>17792</v>
          </cell>
          <cell r="L36">
            <v>17977</v>
          </cell>
          <cell r="M36">
            <v>18814</v>
          </cell>
          <cell r="N36">
            <v>18972</v>
          </cell>
          <cell r="O36">
            <v>18865</v>
          </cell>
          <cell r="P36">
            <v>18601</v>
          </cell>
          <cell r="Q36">
            <v>19094</v>
          </cell>
          <cell r="R36">
            <v>18925</v>
          </cell>
          <cell r="S36">
            <v>17901</v>
          </cell>
          <cell r="T36">
            <v>18409</v>
          </cell>
          <cell r="U36">
            <v>16807</v>
          </cell>
          <cell r="V36">
            <v>17897</v>
          </cell>
          <cell r="W36">
            <v>17424</v>
          </cell>
        </row>
        <row r="37">
          <cell r="B37">
            <v>28898</v>
          </cell>
          <cell r="C37">
            <v>29337</v>
          </cell>
          <cell r="D37">
            <v>27662</v>
          </cell>
          <cell r="E37">
            <v>29056</v>
          </cell>
          <cell r="F37">
            <v>31059</v>
          </cell>
          <cell r="G37">
            <v>29553</v>
          </cell>
          <cell r="H37">
            <v>31792</v>
          </cell>
          <cell r="I37">
            <v>32985</v>
          </cell>
          <cell r="J37">
            <v>33324</v>
          </cell>
          <cell r="K37">
            <v>33251</v>
          </cell>
          <cell r="L37">
            <v>32921</v>
          </cell>
          <cell r="M37">
            <v>33786</v>
          </cell>
          <cell r="N37">
            <v>35562</v>
          </cell>
          <cell r="O37">
            <v>37493</v>
          </cell>
          <cell r="P37">
            <v>37914</v>
          </cell>
          <cell r="Q37">
            <v>35066</v>
          </cell>
          <cell r="R37">
            <v>38245</v>
          </cell>
          <cell r="S37">
            <v>37841</v>
          </cell>
          <cell r="T37">
            <v>36337</v>
          </cell>
          <cell r="U37">
            <v>34352</v>
          </cell>
          <cell r="V37">
            <v>37425</v>
          </cell>
          <cell r="W37">
            <v>35745</v>
          </cell>
        </row>
        <row r="38">
          <cell r="B38">
            <v>47332</v>
          </cell>
          <cell r="C38">
            <v>48692</v>
          </cell>
          <cell r="D38">
            <v>46293</v>
          </cell>
          <cell r="E38">
            <v>46456</v>
          </cell>
          <cell r="F38">
            <v>49650</v>
          </cell>
          <cell r="G38">
            <v>50311</v>
          </cell>
          <cell r="H38">
            <v>51512</v>
          </cell>
          <cell r="I38">
            <v>50267</v>
          </cell>
          <cell r="J38">
            <v>51118</v>
          </cell>
          <cell r="K38">
            <v>50179</v>
          </cell>
          <cell r="L38">
            <v>47660</v>
          </cell>
          <cell r="M38">
            <v>50618</v>
          </cell>
          <cell r="N38">
            <v>51710</v>
          </cell>
          <cell r="O38">
            <v>50727</v>
          </cell>
          <cell r="P38">
            <v>52769</v>
          </cell>
          <cell r="Q38">
            <v>51739</v>
          </cell>
          <cell r="R38">
            <v>50454</v>
          </cell>
          <cell r="S38">
            <v>50258</v>
          </cell>
          <cell r="T38">
            <v>49984</v>
          </cell>
          <cell r="U38">
            <v>45732</v>
          </cell>
          <cell r="V38">
            <v>51521</v>
          </cell>
          <cell r="W38">
            <v>49511</v>
          </cell>
        </row>
        <row r="39">
          <cell r="B39">
            <v>210549</v>
          </cell>
          <cell r="C39">
            <v>217237</v>
          </cell>
          <cell r="D39">
            <v>217147</v>
          </cell>
          <cell r="E39">
            <v>219482</v>
          </cell>
          <cell r="F39">
            <v>221311</v>
          </cell>
          <cell r="G39">
            <v>221890</v>
          </cell>
          <cell r="H39">
            <v>231515</v>
          </cell>
          <cell r="I39">
            <v>225742</v>
          </cell>
          <cell r="J39">
            <v>228678</v>
          </cell>
          <cell r="K39">
            <v>229987</v>
          </cell>
          <cell r="L39">
            <v>231729</v>
          </cell>
          <cell r="M39">
            <v>232435</v>
          </cell>
          <cell r="N39">
            <v>227001</v>
          </cell>
          <cell r="O39">
            <v>230922</v>
          </cell>
          <cell r="P39">
            <v>232015</v>
          </cell>
          <cell r="Q39">
            <v>233906</v>
          </cell>
          <cell r="R39">
            <v>230349</v>
          </cell>
          <cell r="S39">
            <v>222321</v>
          </cell>
          <cell r="T39">
            <v>219293</v>
          </cell>
          <cell r="U39">
            <v>206959</v>
          </cell>
          <cell r="V39">
            <v>212222</v>
          </cell>
          <cell r="W39">
            <v>198777</v>
          </cell>
        </row>
        <row r="40">
          <cell r="B40">
            <v>2163</v>
          </cell>
          <cell r="C40">
            <v>2116</v>
          </cell>
          <cell r="D40">
            <v>2101</v>
          </cell>
          <cell r="E40">
            <v>2245</v>
          </cell>
          <cell r="F40">
            <v>2254</v>
          </cell>
          <cell r="G40">
            <v>2320</v>
          </cell>
          <cell r="H40">
            <v>2472</v>
          </cell>
          <cell r="I40">
            <v>2521</v>
          </cell>
          <cell r="J40">
            <v>2690</v>
          </cell>
          <cell r="K40">
            <v>3079</v>
          </cell>
          <cell r="L40">
            <v>3235</v>
          </cell>
          <cell r="M40">
            <v>3354</v>
          </cell>
          <cell r="N40">
            <v>3388</v>
          </cell>
          <cell r="O40">
            <v>3379</v>
          </cell>
          <cell r="P40">
            <v>3489</v>
          </cell>
          <cell r="Q40">
            <v>3616</v>
          </cell>
          <cell r="R40">
            <v>4326</v>
          </cell>
          <cell r="S40">
            <v>0</v>
          </cell>
          <cell r="T40">
            <v>0</v>
          </cell>
          <cell r="U40">
            <v>0</v>
          </cell>
          <cell r="V40">
            <v>0</v>
          </cell>
          <cell r="W40">
            <v>0</v>
          </cell>
        </row>
        <row r="41">
          <cell r="B41">
            <v>21610</v>
          </cell>
          <cell r="C41">
            <v>22049</v>
          </cell>
          <cell r="D41">
            <v>22476</v>
          </cell>
          <cell r="E41">
            <v>23829</v>
          </cell>
          <cell r="F41">
            <v>23509</v>
          </cell>
          <cell r="G41">
            <v>23590</v>
          </cell>
          <cell r="H41">
            <v>23183</v>
          </cell>
          <cell r="I41">
            <v>24444</v>
          </cell>
          <cell r="J41">
            <v>25573</v>
          </cell>
          <cell r="K41">
            <v>26763</v>
          </cell>
          <cell r="L41">
            <v>26292</v>
          </cell>
          <cell r="M41">
            <v>27381</v>
          </cell>
          <cell r="N41">
            <v>25334</v>
          </cell>
          <cell r="O41">
            <v>27409</v>
          </cell>
          <cell r="P41">
            <v>26879</v>
          </cell>
          <cell r="Q41">
            <v>27324</v>
          </cell>
          <cell r="R41">
            <v>27755</v>
          </cell>
          <cell r="S41">
            <v>28099</v>
          </cell>
          <cell r="T41">
            <v>30352</v>
          </cell>
          <cell r="U41">
            <v>28892</v>
          </cell>
          <cell r="V41">
            <v>33342</v>
          </cell>
          <cell r="W41">
            <v>28701</v>
          </cell>
        </row>
        <row r="42">
          <cell r="B42">
            <v>25239</v>
          </cell>
          <cell r="C42">
            <v>25520</v>
          </cell>
          <cell r="D42">
            <v>25719</v>
          </cell>
          <cell r="E42">
            <v>25158</v>
          </cell>
          <cell r="F42">
            <v>25465</v>
          </cell>
          <cell r="G42">
            <v>25166</v>
          </cell>
          <cell r="H42">
            <v>25686</v>
          </cell>
          <cell r="I42">
            <v>26233</v>
          </cell>
          <cell r="J42">
            <v>26602</v>
          </cell>
          <cell r="K42">
            <v>26701</v>
          </cell>
          <cell r="L42">
            <v>26440</v>
          </cell>
          <cell r="M42">
            <v>27938</v>
          </cell>
          <cell r="N42">
            <v>27105</v>
          </cell>
          <cell r="O42">
            <v>27089</v>
          </cell>
          <cell r="P42">
            <v>27138</v>
          </cell>
          <cell r="Q42">
            <v>27043</v>
          </cell>
          <cell r="R42">
            <v>28246</v>
          </cell>
          <cell r="S42">
            <v>26988</v>
          </cell>
          <cell r="T42">
            <v>28091</v>
          </cell>
          <cell r="U42">
            <v>28249</v>
          </cell>
          <cell r="V42">
            <v>27545</v>
          </cell>
        </row>
        <row r="45">
          <cell r="B45">
            <v>52316</v>
          </cell>
          <cell r="C45">
            <v>53128</v>
          </cell>
          <cell r="D45">
            <v>54776</v>
          </cell>
          <cell r="E45">
            <v>57950</v>
          </cell>
          <cell r="F45">
            <v>56799</v>
          </cell>
          <cell r="G45">
            <v>62155</v>
          </cell>
          <cell r="H45">
            <v>67546</v>
          </cell>
          <cell r="I45">
            <v>71183</v>
          </cell>
          <cell r="J45">
            <v>72525</v>
          </cell>
          <cell r="K45">
            <v>71197</v>
          </cell>
          <cell r="L45">
            <v>76721</v>
          </cell>
          <cell r="M45">
            <v>70979</v>
          </cell>
          <cell r="N45">
            <v>75493</v>
          </cell>
          <cell r="O45">
            <v>79249</v>
          </cell>
          <cell r="P45">
            <v>81951</v>
          </cell>
          <cell r="Q45">
            <v>85679</v>
          </cell>
          <cell r="R45">
            <v>94417</v>
          </cell>
          <cell r="S45">
            <v>101512</v>
          </cell>
          <cell r="T45">
            <v>100259</v>
          </cell>
          <cell r="U45">
            <v>100032</v>
          </cell>
          <cell r="V45">
            <v>106907</v>
          </cell>
          <cell r="W45">
            <v>115728</v>
          </cell>
        </row>
      </sheetData>
      <sheetData sheetId="1">
        <row r="56">
          <cell r="B56">
            <v>187511.5</v>
          </cell>
          <cell r="C56">
            <v>190948.7</v>
          </cell>
          <cell r="D56">
            <v>193871.5</v>
          </cell>
          <cell r="E56">
            <v>192006.7</v>
          </cell>
          <cell r="F56">
            <v>198202.7</v>
          </cell>
          <cell r="G56">
            <v>243534.1</v>
          </cell>
          <cell r="H56">
            <v>247003.9</v>
          </cell>
          <cell r="I56">
            <v>256229.6</v>
          </cell>
          <cell r="J56">
            <v>261171.9</v>
          </cell>
          <cell r="K56">
            <v>270416.59999999998</v>
          </cell>
          <cell r="L56">
            <v>280340</v>
          </cell>
          <cell r="M56">
            <v>282604.3</v>
          </cell>
          <cell r="N56">
            <v>286447</v>
          </cell>
          <cell r="O56">
            <v>288758.40000000002</v>
          </cell>
          <cell r="P56">
            <v>298213.09999999998</v>
          </cell>
          <cell r="Q56">
            <v>303435</v>
          </cell>
          <cell r="R56">
            <v>311525.8</v>
          </cell>
          <cell r="S56">
            <v>320508</v>
          </cell>
          <cell r="T56">
            <v>323665.59999999998</v>
          </cell>
          <cell r="U56">
            <v>314644.5</v>
          </cell>
          <cell r="V56">
            <v>322246.59999999998</v>
          </cell>
          <cell r="W56">
            <v>328175.3</v>
          </cell>
          <cell r="X56">
            <v>327253.09999999998</v>
          </cell>
          <cell r="Y56">
            <v>327391.40000000002</v>
          </cell>
          <cell r="Z56">
            <v>331288.09999999998</v>
          </cell>
        </row>
        <row r="57">
          <cell r="G57">
            <v>17611</v>
          </cell>
          <cell r="H57">
            <v>16020.7</v>
          </cell>
          <cell r="I57">
            <v>15757.1</v>
          </cell>
          <cell r="J57">
            <v>16523.099999999999</v>
          </cell>
          <cell r="K57">
            <v>16847.599999999999</v>
          </cell>
          <cell r="L57">
            <v>17812.3</v>
          </cell>
          <cell r="M57">
            <v>18551.7</v>
          </cell>
          <cell r="N57">
            <v>19414.400000000001</v>
          </cell>
          <cell r="O57">
            <v>20483.3</v>
          </cell>
          <cell r="P57">
            <v>21865.599999999999</v>
          </cell>
          <cell r="Q57">
            <v>23255.8</v>
          </cell>
          <cell r="R57">
            <v>24769.9</v>
          </cell>
          <cell r="S57">
            <v>26367.200000000001</v>
          </cell>
          <cell r="T57">
            <v>27999.4</v>
          </cell>
          <cell r="U57">
            <v>26466.1</v>
          </cell>
          <cell r="V57">
            <v>26570</v>
          </cell>
          <cell r="W57">
            <v>27059.200000000001</v>
          </cell>
          <cell r="X57">
            <v>27269</v>
          </cell>
          <cell r="Y57">
            <v>27510.7</v>
          </cell>
          <cell r="Z57">
            <v>27970.5</v>
          </cell>
        </row>
        <row r="58">
          <cell r="E58">
            <v>71510.100000000006</v>
          </cell>
          <cell r="F58">
            <v>73590.600000000006</v>
          </cell>
          <cell r="G58">
            <v>78169</v>
          </cell>
          <cell r="H58">
            <v>81717.600000000006</v>
          </cell>
          <cell r="I58">
            <v>81020.899999999994</v>
          </cell>
          <cell r="J58">
            <v>80829.7</v>
          </cell>
          <cell r="K58">
            <v>82187.100000000006</v>
          </cell>
          <cell r="L58">
            <v>85627.199999999997</v>
          </cell>
          <cell r="M58">
            <v>88279.3</v>
          </cell>
          <cell r="N58">
            <v>90176.7</v>
          </cell>
          <cell r="O58">
            <v>93572.9</v>
          </cell>
          <cell r="P58">
            <v>98010.7</v>
          </cell>
          <cell r="Q58">
            <v>104628.8</v>
          </cell>
          <cell r="R58">
            <v>111974.2</v>
          </cell>
          <cell r="S58">
            <v>118396</v>
          </cell>
          <cell r="T58">
            <v>122065.1</v>
          </cell>
          <cell r="U58">
            <v>116563.5</v>
          </cell>
          <cell r="V58">
            <v>119468.8</v>
          </cell>
          <cell r="W58">
            <v>121723.2</v>
          </cell>
          <cell r="X58">
            <v>120111.6</v>
          </cell>
          <cell r="Y58">
            <v>119585.2</v>
          </cell>
          <cell r="Z58">
            <v>121546.4</v>
          </cell>
        </row>
        <row r="59">
          <cell r="B59">
            <v>150776.20000000001</v>
          </cell>
          <cell r="C59">
            <v>152736.9</v>
          </cell>
          <cell r="D59">
            <v>155754.20000000001</v>
          </cell>
          <cell r="E59">
            <v>155614.6</v>
          </cell>
          <cell r="F59">
            <v>164212.9</v>
          </cell>
          <cell r="G59">
            <v>169246.4</v>
          </cell>
          <cell r="H59">
            <v>174043.7</v>
          </cell>
          <cell r="I59">
            <v>179610.4</v>
          </cell>
          <cell r="J59">
            <v>183490.8</v>
          </cell>
          <cell r="K59">
            <v>188189</v>
          </cell>
          <cell r="L59">
            <v>194829.6</v>
          </cell>
          <cell r="M59">
            <v>196202.8</v>
          </cell>
          <cell r="N59">
            <v>197116.79999999999</v>
          </cell>
          <cell r="O59">
            <v>197873.4</v>
          </cell>
          <cell r="P59">
            <v>202417.5</v>
          </cell>
          <cell r="Q59">
            <v>207366.9</v>
          </cell>
          <cell r="R59">
            <v>214406.5</v>
          </cell>
          <cell r="S59">
            <v>217801.1</v>
          </cell>
          <cell r="T59">
            <v>216093.8</v>
          </cell>
          <cell r="U59">
            <v>203849.3</v>
          </cell>
          <cell r="V59">
            <v>207064.5</v>
          </cell>
          <cell r="W59">
            <v>209351.3</v>
          </cell>
          <cell r="X59">
            <v>208368.6</v>
          </cell>
          <cell r="Y59">
            <v>209894.6</v>
          </cell>
          <cell r="Z59">
            <v>213456.5</v>
          </cell>
        </row>
        <row r="60">
          <cell r="C60">
            <v>1873167.2</v>
          </cell>
          <cell r="D60">
            <v>1908980.1</v>
          </cell>
          <cell r="E60">
            <v>1889850.2</v>
          </cell>
          <cell r="F60">
            <v>1936562.6</v>
          </cell>
          <cell r="G60">
            <v>1969038.9</v>
          </cell>
          <cell r="H60">
            <v>1984609.7</v>
          </cell>
          <cell r="I60">
            <v>2019087.9</v>
          </cell>
          <cell r="J60">
            <v>2056680.2</v>
          </cell>
          <cell r="K60">
            <v>2095162.4</v>
          </cell>
          <cell r="L60">
            <v>2159225.1</v>
          </cell>
          <cell r="M60">
            <v>2191923.7999999998</v>
          </cell>
          <cell r="N60">
            <v>2192146.2000000002</v>
          </cell>
          <cell r="O60">
            <v>2183915.9</v>
          </cell>
          <cell r="P60">
            <v>2209274.1</v>
          </cell>
          <cell r="Q60">
            <v>2224400</v>
          </cell>
          <cell r="R60">
            <v>2306702.7999999998</v>
          </cell>
          <cell r="S60">
            <v>2382110</v>
          </cell>
          <cell r="T60">
            <v>2407913</v>
          </cell>
          <cell r="U60">
            <v>2284458.7999999998</v>
          </cell>
          <cell r="V60">
            <v>2379440.7000000002</v>
          </cell>
          <cell r="W60">
            <v>2451511.2000000002</v>
          </cell>
          <cell r="X60">
            <v>2467971.7999999998</v>
          </cell>
          <cell r="Y60">
            <v>2477345.4</v>
          </cell>
          <cell r="Z60">
            <v>2522472.7999999998</v>
          </cell>
        </row>
        <row r="61">
          <cell r="E61">
            <v>5463.5</v>
          </cell>
          <cell r="F61">
            <v>5373.8</v>
          </cell>
          <cell r="G61">
            <v>5724.7</v>
          </cell>
          <cell r="H61">
            <v>6061.8</v>
          </cell>
          <cell r="I61">
            <v>6773.3</v>
          </cell>
          <cell r="J61">
            <v>7234.5</v>
          </cell>
          <cell r="K61">
            <v>7214.9</v>
          </cell>
          <cell r="L61">
            <v>7914.5</v>
          </cell>
          <cell r="M61">
            <v>8411.7000000000007</v>
          </cell>
          <cell r="N61">
            <v>8963.5</v>
          </cell>
          <cell r="O61">
            <v>9659.6</v>
          </cell>
          <cell r="P61">
            <v>10272.299999999999</v>
          </cell>
          <cell r="Q61">
            <v>11181.7</v>
          </cell>
          <cell r="R61">
            <v>12310.8</v>
          </cell>
          <cell r="S61">
            <v>13233.1</v>
          </cell>
          <cell r="T61">
            <v>12683.8</v>
          </cell>
          <cell r="U61">
            <v>10898.9</v>
          </cell>
          <cell r="V61">
            <v>11261.9</v>
          </cell>
          <cell r="W61">
            <v>12194.6</v>
          </cell>
          <cell r="X61">
            <v>12587.8</v>
          </cell>
          <cell r="Y61">
            <v>12970.1</v>
          </cell>
          <cell r="Z61">
            <v>13490.8</v>
          </cell>
        </row>
        <row r="62">
          <cell r="G62">
            <v>78301.7</v>
          </cell>
          <cell r="H62">
            <v>85601.5</v>
          </cell>
          <cell r="I62">
            <v>95441.8</v>
          </cell>
          <cell r="J62">
            <v>103833.2</v>
          </cell>
          <cell r="K62">
            <v>115308.3</v>
          </cell>
          <cell r="L62">
            <v>127691</v>
          </cell>
          <cell r="M62">
            <v>134453.70000000001</v>
          </cell>
          <cell r="N62">
            <v>142033.79999999999</v>
          </cell>
          <cell r="O62">
            <v>147551.29999999999</v>
          </cell>
          <cell r="P62">
            <v>153988.6</v>
          </cell>
          <cell r="Q62">
            <v>163037.1</v>
          </cell>
          <cell r="R62">
            <v>171848.2</v>
          </cell>
          <cell r="S62">
            <v>181205.5</v>
          </cell>
          <cell r="T62">
            <v>177384.7</v>
          </cell>
          <cell r="U62">
            <v>167705.9</v>
          </cell>
          <cell r="V62">
            <v>166420.9</v>
          </cell>
          <cell r="W62">
            <v>168801.9</v>
          </cell>
          <cell r="X62">
            <v>170385.1</v>
          </cell>
          <cell r="Y62">
            <v>172208.2</v>
          </cell>
          <cell r="Z62">
            <v>175955.9</v>
          </cell>
        </row>
        <row r="63">
          <cell r="G63">
            <v>134904.1</v>
          </cell>
          <cell r="H63">
            <v>138085.70000000001</v>
          </cell>
          <cell r="I63">
            <v>143108.70000000001</v>
          </cell>
          <cell r="J63">
            <v>147922.4</v>
          </cell>
          <cell r="K63">
            <v>152980.9</v>
          </cell>
          <cell r="L63">
            <v>158377</v>
          </cell>
          <cell r="M63">
            <v>165023.29999999999</v>
          </cell>
          <cell r="N63">
            <v>170700</v>
          </cell>
          <cell r="O63">
            <v>180846.7</v>
          </cell>
          <cell r="P63">
            <v>188745.5</v>
          </cell>
          <cell r="Q63">
            <v>193049.7</v>
          </cell>
          <cell r="R63">
            <v>203688.2</v>
          </cell>
          <cell r="S63">
            <v>210890.8</v>
          </cell>
          <cell r="T63">
            <v>210439.5</v>
          </cell>
          <cell r="U63">
            <v>203840.9</v>
          </cell>
          <cell r="V63">
            <v>193764.8</v>
          </cell>
          <cell r="W63">
            <v>179998.3</v>
          </cell>
          <cell r="X63">
            <v>168514.7</v>
          </cell>
          <cell r="Y63">
            <v>161431.1</v>
          </cell>
          <cell r="Z63">
            <v>162450.70000000001</v>
          </cell>
        </row>
        <row r="64">
          <cell r="B64">
            <v>574918.9</v>
          </cell>
          <cell r="C64">
            <v>589541.4</v>
          </cell>
          <cell r="D64">
            <v>595025.6</v>
          </cell>
          <cell r="E64">
            <v>588889</v>
          </cell>
          <cell r="F64">
            <v>602922.1</v>
          </cell>
          <cell r="G64">
            <v>632875.1</v>
          </cell>
          <cell r="H64">
            <v>648643.9</v>
          </cell>
          <cell r="I64">
            <v>673738</v>
          </cell>
          <cell r="J64">
            <v>703841.7</v>
          </cell>
          <cell r="K64">
            <v>737245.6</v>
          </cell>
          <cell r="L64">
            <v>774475.1</v>
          </cell>
          <cell r="M64">
            <v>802893.9</v>
          </cell>
          <cell r="N64">
            <v>824653.8</v>
          </cell>
          <cell r="O64">
            <v>850131</v>
          </cell>
          <cell r="P64">
            <v>877839.3</v>
          </cell>
          <cell r="Q64">
            <v>909298</v>
          </cell>
          <cell r="R64">
            <v>946363</v>
          </cell>
          <cell r="S64">
            <v>979288.7</v>
          </cell>
          <cell r="T64">
            <v>988021</v>
          </cell>
          <cell r="U64">
            <v>951022</v>
          </cell>
          <cell r="V64">
            <v>947980.4</v>
          </cell>
          <cell r="W64">
            <v>951941.7</v>
          </cell>
          <cell r="X64">
            <v>938434.6</v>
          </cell>
          <cell r="Y64">
            <v>924600.6</v>
          </cell>
          <cell r="Z64">
            <v>933253.9</v>
          </cell>
        </row>
        <row r="65">
          <cell r="B65">
            <v>1305768</v>
          </cell>
          <cell r="C65">
            <v>1319338.6000000001</v>
          </cell>
          <cell r="D65">
            <v>1338836.3999999999</v>
          </cell>
          <cell r="E65">
            <v>1329901.5</v>
          </cell>
          <cell r="F65">
            <v>1359789.4</v>
          </cell>
          <cell r="G65">
            <v>1387627.1</v>
          </cell>
          <cell r="H65">
            <v>1402440.1</v>
          </cell>
          <cell r="I65">
            <v>1433065.4</v>
          </cell>
          <cell r="J65">
            <v>1481477.3</v>
          </cell>
          <cell r="K65">
            <v>1530246.8</v>
          </cell>
          <cell r="L65">
            <v>1586559.1</v>
          </cell>
          <cell r="M65">
            <v>1615684.1</v>
          </cell>
          <cell r="N65">
            <v>1630691.8</v>
          </cell>
          <cell r="O65">
            <v>1645359.9</v>
          </cell>
          <cell r="P65">
            <v>1687230</v>
          </cell>
          <cell r="Q65">
            <v>1718047</v>
          </cell>
          <cell r="R65">
            <v>1760429.6</v>
          </cell>
          <cell r="S65">
            <v>1800662.7</v>
          </cell>
          <cell r="T65">
            <v>1799210.2</v>
          </cell>
          <cell r="U65">
            <v>1742588.1</v>
          </cell>
          <cell r="V65">
            <v>1772645.2</v>
          </cell>
          <cell r="W65">
            <v>1808574.8</v>
          </cell>
          <cell r="X65">
            <v>1808825.8</v>
          </cell>
          <cell r="Y65">
            <v>1807084.4</v>
          </cell>
          <cell r="Z65">
            <v>1826879.8</v>
          </cell>
        </row>
        <row r="66">
          <cell r="B66">
            <v>1166504.7</v>
          </cell>
          <cell r="C66">
            <v>1184450.8</v>
          </cell>
          <cell r="D66">
            <v>1194332.3</v>
          </cell>
          <cell r="E66">
            <v>1184147</v>
          </cell>
          <cell r="F66">
            <v>1209618.3</v>
          </cell>
          <cell r="G66">
            <v>1244538</v>
          </cell>
          <cell r="H66">
            <v>1258659.6000000001</v>
          </cell>
          <cell r="I66">
            <v>1282146.3</v>
          </cell>
          <cell r="J66">
            <v>1300713.8999999999</v>
          </cell>
          <cell r="K66">
            <v>1319588.5</v>
          </cell>
          <cell r="L66">
            <v>1367800.9</v>
          </cell>
          <cell r="M66">
            <v>1393277.9</v>
          </cell>
          <cell r="N66">
            <v>1399567.7</v>
          </cell>
          <cell r="O66">
            <v>1398915.8</v>
          </cell>
          <cell r="P66">
            <v>1423126.4</v>
          </cell>
          <cell r="Q66">
            <v>1436379.5</v>
          </cell>
          <cell r="R66">
            <v>1467964.4</v>
          </cell>
          <cell r="S66">
            <v>1492671.1</v>
          </cell>
          <cell r="T66">
            <v>1475412.4</v>
          </cell>
          <cell r="U66">
            <v>1394347.2</v>
          </cell>
          <cell r="V66">
            <v>1418375.8</v>
          </cell>
          <cell r="W66">
            <v>1423673.7</v>
          </cell>
          <cell r="X66">
            <v>1389948</v>
          </cell>
          <cell r="Y66">
            <v>1371308.8</v>
          </cell>
          <cell r="Z66">
            <v>1381150</v>
          </cell>
        </row>
        <row r="67">
          <cell r="G67">
            <v>9640.6</v>
          </cell>
          <cell r="H67">
            <v>9815.7999999999993</v>
          </cell>
          <cell r="I67">
            <v>10044.1</v>
          </cell>
          <cell r="J67">
            <v>10544</v>
          </cell>
          <cell r="K67">
            <v>11052.6</v>
          </cell>
          <cell r="L67">
            <v>11606.7</v>
          </cell>
          <cell r="M67">
            <v>12073.7</v>
          </cell>
          <cell r="N67">
            <v>12330.7</v>
          </cell>
          <cell r="O67">
            <v>12561</v>
          </cell>
          <cell r="P67">
            <v>13093</v>
          </cell>
          <cell r="Q67">
            <v>13598.2</v>
          </cell>
          <cell r="R67">
            <v>14159.7</v>
          </cell>
          <cell r="S67">
            <v>14881</v>
          </cell>
          <cell r="T67">
            <v>15414.6</v>
          </cell>
          <cell r="U67">
            <v>15128.7</v>
          </cell>
          <cell r="V67">
            <v>15326.7</v>
          </cell>
          <cell r="W67">
            <v>15408.3</v>
          </cell>
          <cell r="X67">
            <v>15034.6</v>
          </cell>
          <cell r="Y67">
            <v>13730.1</v>
          </cell>
          <cell r="Z67">
            <v>13192.6</v>
          </cell>
        </row>
        <row r="68">
          <cell r="B68">
            <v>12502.3</v>
          </cell>
          <cell r="C68">
            <v>10927</v>
          </cell>
          <cell r="D68">
            <v>7419.5</v>
          </cell>
          <cell r="E68">
            <v>6573.7</v>
          </cell>
          <cell r="F68">
            <v>6718.3</v>
          </cell>
          <cell r="G68">
            <v>6661.6</v>
          </cell>
          <cell r="H68">
            <v>6946.3</v>
          </cell>
          <cell r="I68">
            <v>7579</v>
          </cell>
          <cell r="J68">
            <v>7991</v>
          </cell>
          <cell r="K68">
            <v>8234</v>
          </cell>
          <cell r="L68">
            <v>8707.2999999999993</v>
          </cell>
          <cell r="M68">
            <v>9347.2000000000007</v>
          </cell>
          <cell r="N68">
            <v>10022.5</v>
          </cell>
          <cell r="O68">
            <v>10784.2</v>
          </cell>
          <cell r="P68">
            <v>11739.4</v>
          </cell>
          <cell r="Q68">
            <v>12927.8</v>
          </cell>
          <cell r="R68">
            <v>14369.8</v>
          </cell>
          <cell r="S68">
            <v>15749.4</v>
          </cell>
          <cell r="T68">
            <v>15233.5</v>
          </cell>
          <cell r="U68">
            <v>12532.7</v>
          </cell>
          <cell r="V68">
            <v>12414.7</v>
          </cell>
          <cell r="W68">
            <v>13094.7</v>
          </cell>
          <cell r="X68">
            <v>13825.2</v>
          </cell>
          <cell r="Y68">
            <v>14356.9</v>
          </cell>
          <cell r="Z68">
            <v>14951.3</v>
          </cell>
        </row>
        <row r="69">
          <cell r="G69">
            <v>11473.2</v>
          </cell>
          <cell r="H69">
            <v>12074.3</v>
          </cell>
          <cell r="I69">
            <v>13057.2</v>
          </cell>
          <cell r="J69">
            <v>14052.6</v>
          </cell>
          <cell r="K69">
            <v>13909.1</v>
          </cell>
          <cell r="L69">
            <v>14412.8</v>
          </cell>
          <cell r="M69">
            <v>15378.4</v>
          </cell>
          <cell r="N69">
            <v>16429.900000000001</v>
          </cell>
          <cell r="O69">
            <v>18118.3</v>
          </cell>
          <cell r="P69">
            <v>19453.400000000001</v>
          </cell>
          <cell r="Q69">
            <v>20969.099999999999</v>
          </cell>
          <cell r="R69">
            <v>22606.5</v>
          </cell>
          <cell r="S69">
            <v>24821.1</v>
          </cell>
          <cell r="T69">
            <v>25544</v>
          </cell>
          <cell r="U69">
            <v>21751.5</v>
          </cell>
          <cell r="V69">
            <v>22082.3</v>
          </cell>
          <cell r="W69">
            <v>23377.599999999999</v>
          </cell>
          <cell r="X69">
            <v>24251.4</v>
          </cell>
          <cell r="Y69">
            <v>25003.200000000001</v>
          </cell>
          <cell r="Z69">
            <v>25893.5</v>
          </cell>
        </row>
        <row r="70">
          <cell r="G70">
            <v>18862.8</v>
          </cell>
          <cell r="H70">
            <v>19148.599999999999</v>
          </cell>
          <cell r="I70">
            <v>20285.599999999999</v>
          </cell>
          <cell r="J70">
            <v>21602.400000000001</v>
          </cell>
          <cell r="K70">
            <v>23421.4</v>
          </cell>
          <cell r="L70">
            <v>25398.6</v>
          </cell>
          <cell r="M70">
            <v>26038.1</v>
          </cell>
          <cell r="N70">
            <v>27103.1</v>
          </cell>
          <cell r="O70">
            <v>27554.5</v>
          </cell>
          <cell r="P70">
            <v>28758.799999999999</v>
          </cell>
          <cell r="Q70">
            <v>30269.5</v>
          </cell>
          <cell r="R70">
            <v>31763.599999999999</v>
          </cell>
          <cell r="S70">
            <v>33856.199999999997</v>
          </cell>
          <cell r="T70">
            <v>33607.5</v>
          </cell>
          <cell r="U70">
            <v>32237.1</v>
          </cell>
          <cell r="V70">
            <v>33176.800000000003</v>
          </cell>
          <cell r="W70">
            <v>33726.400000000001</v>
          </cell>
          <cell r="X70">
            <v>33832.1</v>
          </cell>
          <cell r="Y70">
            <v>34114.400000000001</v>
          </cell>
          <cell r="Z70">
            <v>34657.599999999999</v>
          </cell>
        </row>
        <row r="71">
          <cell r="G71">
            <v>62600.2</v>
          </cell>
          <cell r="H71">
            <v>62700.9</v>
          </cell>
          <cell r="I71">
            <v>64661.7</v>
          </cell>
          <cell r="J71">
            <v>67295.7</v>
          </cell>
          <cell r="K71">
            <v>69447.600000000006</v>
          </cell>
          <cell r="L71">
            <v>72381.899999999994</v>
          </cell>
          <cell r="M71">
            <v>75068.899999999994</v>
          </cell>
          <cell r="N71">
            <v>78451.600000000006</v>
          </cell>
          <cell r="O71">
            <v>81472.3</v>
          </cell>
          <cell r="P71">
            <v>85380.6</v>
          </cell>
          <cell r="Q71">
            <v>88765.5</v>
          </cell>
          <cell r="R71">
            <v>92221.8</v>
          </cell>
          <cell r="S71">
            <v>92323.6</v>
          </cell>
          <cell r="T71">
            <v>93148.2</v>
          </cell>
          <cell r="U71">
            <v>86844.5</v>
          </cell>
          <cell r="V71">
            <v>87988.1</v>
          </cell>
          <cell r="W71">
            <v>89436.3</v>
          </cell>
          <cell r="X71">
            <v>87890.5</v>
          </cell>
          <cell r="Y71">
            <v>88090.9</v>
          </cell>
          <cell r="Z71">
            <v>89317.2</v>
          </cell>
        </row>
        <row r="72">
          <cell r="L72">
            <v>4627.5</v>
          </cell>
          <cell r="M72">
            <v>4627.3999999999996</v>
          </cell>
          <cell r="N72">
            <v>4740</v>
          </cell>
          <cell r="O72">
            <v>4774</v>
          </cell>
          <cell r="P72">
            <v>4760.3</v>
          </cell>
          <cell r="Q72">
            <v>4930.8999999999996</v>
          </cell>
          <cell r="R72">
            <v>5058.2</v>
          </cell>
          <cell r="S72">
            <v>5264.1</v>
          </cell>
          <cell r="T72">
            <v>5468.5</v>
          </cell>
          <cell r="U72">
            <v>5314.7</v>
          </cell>
          <cell r="V72">
            <v>5484.1</v>
          </cell>
          <cell r="W72">
            <v>5583.9</v>
          </cell>
          <cell r="X72">
            <v>5641.8</v>
          </cell>
          <cell r="Y72">
            <v>5720.8</v>
          </cell>
          <cell r="Z72">
            <v>5822.4</v>
          </cell>
        </row>
        <row r="73">
          <cell r="B73">
            <v>352065</v>
          </cell>
          <cell r="C73">
            <v>360652</v>
          </cell>
          <cell r="D73">
            <v>366805</v>
          </cell>
          <cell r="E73">
            <v>371418</v>
          </cell>
          <cell r="F73">
            <v>382416</v>
          </cell>
          <cell r="G73">
            <v>394332</v>
          </cell>
          <cell r="H73">
            <v>407765</v>
          </cell>
          <cell r="I73">
            <v>425211</v>
          </cell>
          <cell r="J73">
            <v>441894</v>
          </cell>
          <cell r="K73">
            <v>462594</v>
          </cell>
          <cell r="L73">
            <v>480825</v>
          </cell>
          <cell r="M73">
            <v>490085</v>
          </cell>
          <cell r="N73">
            <v>490459</v>
          </cell>
          <cell r="O73">
            <v>492105</v>
          </cell>
          <cell r="P73">
            <v>503111</v>
          </cell>
          <cell r="Q73">
            <v>513407</v>
          </cell>
          <cell r="R73">
            <v>530833</v>
          </cell>
          <cell r="S73">
            <v>551645</v>
          </cell>
          <cell r="T73">
            <v>561597</v>
          </cell>
          <cell r="U73">
            <v>541000</v>
          </cell>
          <cell r="V73">
            <v>549814</v>
          </cell>
          <cell r="W73">
            <v>555271</v>
          </cell>
          <cell r="X73">
            <v>549959</v>
          </cell>
          <cell r="Y73">
            <v>545614.30000000005</v>
          </cell>
          <cell r="Z73">
            <v>550502.69999999995</v>
          </cell>
        </row>
        <row r="74">
          <cell r="B74">
            <v>173119.2</v>
          </cell>
          <cell r="C74">
            <v>179077.3</v>
          </cell>
          <cell r="D74">
            <v>182826.3</v>
          </cell>
          <cell r="E74">
            <v>183789.4</v>
          </cell>
          <cell r="F74">
            <v>188204.3</v>
          </cell>
          <cell r="G74">
            <v>193225.5</v>
          </cell>
          <cell r="H74">
            <v>197991.7</v>
          </cell>
          <cell r="I74">
            <v>202563.20000000001</v>
          </cell>
          <cell r="J74">
            <v>210231.3</v>
          </cell>
          <cell r="K74">
            <v>217671.7</v>
          </cell>
          <cell r="L74">
            <v>225655</v>
          </cell>
          <cell r="M74">
            <v>227589.7</v>
          </cell>
          <cell r="N74">
            <v>231444.5</v>
          </cell>
          <cell r="O74">
            <v>233448.6</v>
          </cell>
          <cell r="P74">
            <v>239493.9</v>
          </cell>
          <cell r="Q74">
            <v>245243.4</v>
          </cell>
          <cell r="R74">
            <v>254243.3</v>
          </cell>
          <cell r="S74">
            <v>263665.5</v>
          </cell>
          <cell r="T74">
            <v>267452.40000000002</v>
          </cell>
          <cell r="U74">
            <v>257335.6</v>
          </cell>
          <cell r="V74">
            <v>262613.3</v>
          </cell>
          <cell r="W74">
            <v>269694.5</v>
          </cell>
          <cell r="X74">
            <v>271986.59999999998</v>
          </cell>
          <cell r="Y74">
            <v>273574.40000000002</v>
          </cell>
          <cell r="Z74">
            <v>278371.5</v>
          </cell>
        </row>
        <row r="75">
          <cell r="G75">
            <v>161332.70000000001</v>
          </cell>
          <cell r="H75">
            <v>171398.1</v>
          </cell>
          <cell r="I75">
            <v>183543.8</v>
          </cell>
          <cell r="J75">
            <v>192687.3</v>
          </cell>
          <cell r="K75">
            <v>201404.79999999999</v>
          </cell>
          <cell r="L75">
            <v>209984.3</v>
          </cell>
          <cell r="M75">
            <v>212515.20000000001</v>
          </cell>
          <cell r="N75">
            <v>215582.9</v>
          </cell>
          <cell r="O75">
            <v>223919.8</v>
          </cell>
          <cell r="P75">
            <v>235887.9</v>
          </cell>
          <cell r="Q75">
            <v>244420.1</v>
          </cell>
          <cell r="R75">
            <v>259641.3</v>
          </cell>
          <cell r="S75">
            <v>277258.7</v>
          </cell>
          <cell r="T75">
            <v>291472.5</v>
          </cell>
          <cell r="U75">
            <v>296218.5</v>
          </cell>
          <cell r="V75">
            <v>307696.2</v>
          </cell>
          <cell r="W75">
            <v>321606.5</v>
          </cell>
          <cell r="X75">
            <v>327604.40000000002</v>
          </cell>
          <cell r="Y75">
            <v>331253.8</v>
          </cell>
          <cell r="Z75">
            <v>338555.1</v>
          </cell>
        </row>
        <row r="76">
          <cell r="G76">
            <v>120263.9</v>
          </cell>
          <cell r="H76">
            <v>124699.8</v>
          </cell>
          <cell r="I76">
            <v>130195.2</v>
          </cell>
          <cell r="J76">
            <v>136885.1</v>
          </cell>
          <cell r="K76">
            <v>142460.70000000001</v>
          </cell>
          <cell r="L76">
            <v>148038.9</v>
          </cell>
          <cell r="M76">
            <v>150962.29999999999</v>
          </cell>
          <cell r="N76">
            <v>152116.29999999999</v>
          </cell>
          <cell r="O76">
            <v>150730.29999999999</v>
          </cell>
          <cell r="P76">
            <v>153082.20000000001</v>
          </cell>
          <cell r="Q76">
            <v>154268.70000000001</v>
          </cell>
          <cell r="R76">
            <v>156503</v>
          </cell>
          <cell r="S76">
            <v>160204.79999999999</v>
          </cell>
          <cell r="T76">
            <v>160191.20000000001</v>
          </cell>
          <cell r="U76">
            <v>155532.29999999999</v>
          </cell>
          <cell r="V76">
            <v>158544</v>
          </cell>
          <cell r="W76">
            <v>156078.9</v>
          </cell>
          <cell r="X76">
            <v>151008.1</v>
          </cell>
          <cell r="Y76">
            <v>147469.79999999999</v>
          </cell>
          <cell r="Z76">
            <v>148293.6</v>
          </cell>
        </row>
        <row r="77">
          <cell r="H77">
            <v>63598.3</v>
          </cell>
          <cell r="I77">
            <v>60510</v>
          </cell>
          <cell r="J77">
            <v>59236.5</v>
          </cell>
          <cell r="K77">
            <v>59012.4</v>
          </cell>
          <cell r="L77">
            <v>60434.5</v>
          </cell>
          <cell r="M77">
            <v>63866.5</v>
          </cell>
          <cell r="N77">
            <v>67109</v>
          </cell>
          <cell r="O77">
            <v>70623.3</v>
          </cell>
          <cell r="P77">
            <v>76619.399999999994</v>
          </cell>
          <cell r="Q77">
            <v>79801.899999999994</v>
          </cell>
          <cell r="R77">
            <v>86086.1</v>
          </cell>
          <cell r="S77">
            <v>91524.3</v>
          </cell>
          <cell r="T77">
            <v>98250.3</v>
          </cell>
          <cell r="U77">
            <v>91789.3</v>
          </cell>
          <cell r="V77">
            <v>90734.7</v>
          </cell>
          <cell r="W77">
            <v>92692.6</v>
          </cell>
          <cell r="X77">
            <v>93331.4</v>
          </cell>
          <cell r="Y77">
            <v>94827.9</v>
          </cell>
          <cell r="Z77">
            <v>96927.7</v>
          </cell>
        </row>
        <row r="78">
          <cell r="B78">
            <v>19413</v>
          </cell>
          <cell r="C78">
            <v>17685.2</v>
          </cell>
          <cell r="D78">
            <v>16718.900000000001</v>
          </cell>
          <cell r="E78">
            <v>17194.3</v>
          </cell>
          <cell r="F78">
            <v>18110.3</v>
          </cell>
          <cell r="G78">
            <v>19448.8</v>
          </cell>
          <cell r="H78">
            <v>20158.2</v>
          </cell>
          <cell r="I78">
            <v>21157.5</v>
          </cell>
          <cell r="J78">
            <v>21901.200000000001</v>
          </cell>
          <cell r="K78">
            <v>23067.599999999999</v>
          </cell>
          <cell r="L78">
            <v>24051.5</v>
          </cell>
          <cell r="M78">
            <v>24758.6</v>
          </cell>
          <cell r="N78">
            <v>25706</v>
          </cell>
          <cell r="O78">
            <v>26459.200000000001</v>
          </cell>
          <cell r="P78">
            <v>27623.9</v>
          </cell>
          <cell r="Q78">
            <v>28730.9</v>
          </cell>
          <cell r="R78">
            <v>30411.5</v>
          </cell>
          <cell r="S78">
            <v>32528.2</v>
          </cell>
          <cell r="T78">
            <v>33628.800000000003</v>
          </cell>
          <cell r="U78">
            <v>30992.1</v>
          </cell>
          <cell r="V78">
            <v>31376.2</v>
          </cell>
          <cell r="W78">
            <v>31564.400000000001</v>
          </cell>
          <cell r="X78">
            <v>30826.799999999999</v>
          </cell>
          <cell r="Y78">
            <v>30223.7</v>
          </cell>
          <cell r="Z78">
            <v>30202.400000000001</v>
          </cell>
        </row>
        <row r="79">
          <cell r="D79">
            <v>20871</v>
          </cell>
          <cell r="E79">
            <v>22369.3</v>
          </cell>
          <cell r="F79">
            <v>23757.4</v>
          </cell>
          <cell r="G79">
            <v>25627.599999999999</v>
          </cell>
          <cell r="H79">
            <v>27406.5</v>
          </cell>
          <cell r="I79">
            <v>28624.6</v>
          </cell>
          <cell r="J79">
            <v>29872.9</v>
          </cell>
          <cell r="K79">
            <v>29884.2</v>
          </cell>
          <cell r="L79">
            <v>30293.1</v>
          </cell>
          <cell r="M79">
            <v>31347.9</v>
          </cell>
          <cell r="N79">
            <v>32784.6</v>
          </cell>
          <cell r="O79">
            <v>34350</v>
          </cell>
          <cell r="P79">
            <v>36087.4</v>
          </cell>
          <cell r="Q79">
            <v>38489.1</v>
          </cell>
          <cell r="R79">
            <v>41701.199999999997</v>
          </cell>
          <cell r="S79">
            <v>46077.3</v>
          </cell>
          <cell r="T79">
            <v>48726.9</v>
          </cell>
          <cell r="U79">
            <v>46321.9</v>
          </cell>
          <cell r="V79">
            <v>48351.8</v>
          </cell>
          <cell r="W79">
            <v>49911.8</v>
          </cell>
          <cell r="X79">
            <v>50923.4</v>
          </cell>
          <cell r="Y79">
            <v>51416</v>
          </cell>
          <cell r="Z79">
            <v>52874.3</v>
          </cell>
        </row>
        <row r="80">
          <cell r="B80">
            <v>112763.9</v>
          </cell>
          <cell r="C80">
            <v>105998.2</v>
          </cell>
          <cell r="D80">
            <v>102304.2</v>
          </cell>
          <cell r="E80">
            <v>101474.8</v>
          </cell>
          <cell r="F80">
            <v>105182.39999999999</v>
          </cell>
          <cell r="G80">
            <v>109350.2</v>
          </cell>
          <cell r="H80">
            <v>113253.4</v>
          </cell>
          <cell r="I80">
            <v>120281.7</v>
          </cell>
          <cell r="J80">
            <v>126333.1</v>
          </cell>
          <cell r="K80">
            <v>131270.70000000001</v>
          </cell>
          <cell r="L80">
            <v>138259.20000000001</v>
          </cell>
          <cell r="M80">
            <v>141416.70000000001</v>
          </cell>
          <cell r="N80">
            <v>144010.4</v>
          </cell>
          <cell r="O80">
            <v>146908.6</v>
          </cell>
          <cell r="P80">
            <v>152968.4</v>
          </cell>
          <cell r="Q80">
            <v>157429</v>
          </cell>
          <cell r="R80">
            <v>164372.6</v>
          </cell>
          <cell r="S80">
            <v>173142.2</v>
          </cell>
          <cell r="T80">
            <v>173650.5</v>
          </cell>
          <cell r="U80">
            <v>158823.1</v>
          </cell>
          <cell r="V80">
            <v>164102.70000000001</v>
          </cell>
          <cell r="W80">
            <v>168660.6</v>
          </cell>
          <cell r="X80">
            <v>168308.2</v>
          </cell>
          <cell r="Y80">
            <v>168791.4</v>
          </cell>
          <cell r="Z80">
            <v>170486.5</v>
          </cell>
        </row>
        <row r="81">
          <cell r="B81">
            <v>212419.7</v>
          </cell>
          <cell r="C81">
            <v>210083.1</v>
          </cell>
          <cell r="D81">
            <v>207562.1</v>
          </cell>
          <cell r="E81">
            <v>203270.3</v>
          </cell>
          <cell r="F81">
            <v>211426.8</v>
          </cell>
          <cell r="G81">
            <v>219753.9</v>
          </cell>
          <cell r="H81">
            <v>223296.8</v>
          </cell>
          <cell r="I81">
            <v>229344.7</v>
          </cell>
          <cell r="J81">
            <v>238988.5</v>
          </cell>
          <cell r="K81">
            <v>250125</v>
          </cell>
          <cell r="L81">
            <v>261261</v>
          </cell>
          <cell r="M81">
            <v>264558.90000000002</v>
          </cell>
          <cell r="N81">
            <v>271129</v>
          </cell>
          <cell r="O81">
            <v>277461.8</v>
          </cell>
          <cell r="P81">
            <v>289211.90000000002</v>
          </cell>
          <cell r="Q81">
            <v>298353.3</v>
          </cell>
          <cell r="R81">
            <v>311174.09999999998</v>
          </cell>
          <cell r="S81">
            <v>321487.09999999998</v>
          </cell>
          <cell r="T81">
            <v>319515.09999999998</v>
          </cell>
          <cell r="U81">
            <v>303450.7</v>
          </cell>
          <cell r="V81">
            <v>323347.5</v>
          </cell>
          <cell r="W81">
            <v>335332.90000000002</v>
          </cell>
          <cell r="X81">
            <v>337818</v>
          </cell>
          <cell r="Y81">
            <v>342932.3</v>
          </cell>
          <cell r="Z81">
            <v>351364.7</v>
          </cell>
        </row>
        <row r="82">
          <cell r="B82">
            <v>1214788.8</v>
          </cell>
          <cell r="C82">
            <v>1193187.7</v>
          </cell>
          <cell r="D82">
            <v>1203420.8</v>
          </cell>
          <cell r="E82">
            <v>1240618.7</v>
          </cell>
          <cell r="F82">
            <v>1297395.7</v>
          </cell>
          <cell r="G82">
            <v>1338645.2</v>
          </cell>
          <cell r="H82">
            <v>1380325</v>
          </cell>
          <cell r="I82">
            <v>1433608.4</v>
          </cell>
          <cell r="J82">
            <v>1483994.9</v>
          </cell>
          <cell r="K82">
            <v>1530989</v>
          </cell>
          <cell r="L82">
            <v>1595833.5</v>
          </cell>
          <cell r="M82">
            <v>1641879.3</v>
          </cell>
          <cell r="N82">
            <v>1681824.8</v>
          </cell>
          <cell r="O82">
            <v>1745984.7</v>
          </cell>
          <cell r="P82">
            <v>1796760.1</v>
          </cell>
          <cell r="Q82">
            <v>1846607.2</v>
          </cell>
          <cell r="R82">
            <v>1894626.9</v>
          </cell>
          <cell r="S82">
            <v>1963452.5</v>
          </cell>
          <cell r="T82">
            <v>1944448.6</v>
          </cell>
          <cell r="U82">
            <v>1867168</v>
          </cell>
          <cell r="V82">
            <v>1900764.4</v>
          </cell>
          <cell r="W82">
            <v>1919625.7</v>
          </cell>
          <cell r="X82">
            <v>1924860.1</v>
          </cell>
          <cell r="Y82">
            <v>1935563.4</v>
          </cell>
          <cell r="Z82">
            <v>1968657</v>
          </cell>
        </row>
        <row r="83">
          <cell r="B83">
            <v>8271.7000000000007</v>
          </cell>
          <cell r="C83">
            <v>8253.2000000000007</v>
          </cell>
          <cell r="D83">
            <v>7974.7</v>
          </cell>
          <cell r="E83">
            <v>8079.5</v>
          </cell>
          <cell r="F83">
            <v>8371</v>
          </cell>
          <cell r="G83">
            <v>8380.7999999999993</v>
          </cell>
          <cell r="H83">
            <v>8781.7999999999993</v>
          </cell>
          <cell r="I83">
            <v>9213.2999999999993</v>
          </cell>
          <cell r="J83">
            <v>9795.2999999999993</v>
          </cell>
          <cell r="K83">
            <v>10196.299999999999</v>
          </cell>
          <cell r="L83">
            <v>10637.3</v>
          </cell>
          <cell r="M83">
            <v>11054.4</v>
          </cell>
          <cell r="N83">
            <v>11069.8</v>
          </cell>
          <cell r="O83">
            <v>11339.3</v>
          </cell>
          <cell r="P83">
            <v>12227.8</v>
          </cell>
          <cell r="Q83">
            <v>13111.9</v>
          </cell>
          <cell r="R83">
            <v>13729.3</v>
          </cell>
          <cell r="S83">
            <v>14551</v>
          </cell>
          <cell r="T83">
            <v>14723.9</v>
          </cell>
          <cell r="U83">
            <v>13757.2</v>
          </cell>
          <cell r="V83">
            <v>13193.4</v>
          </cell>
          <cell r="W83">
            <v>13574.7</v>
          </cell>
          <cell r="X83">
            <v>13797.2</v>
          </cell>
          <cell r="Y83">
            <v>14045.7</v>
          </cell>
          <cell r="Z83">
            <v>14468.6</v>
          </cell>
        </row>
        <row r="84">
          <cell r="B84">
            <v>152471.5</v>
          </cell>
          <cell r="C84">
            <v>157206.5</v>
          </cell>
          <cell r="D84">
            <v>162745.1</v>
          </cell>
          <cell r="E84">
            <v>167280.1</v>
          </cell>
          <cell r="F84">
            <v>175730.2</v>
          </cell>
          <cell r="G84">
            <v>183086.8</v>
          </cell>
          <cell r="H84">
            <v>192423.8</v>
          </cell>
          <cell r="I84">
            <v>202800.5</v>
          </cell>
          <cell r="J84">
            <v>208241.3</v>
          </cell>
          <cell r="K84">
            <v>212459.7</v>
          </cell>
          <cell r="L84">
            <v>219372.2</v>
          </cell>
          <cell r="M84">
            <v>223737.8</v>
          </cell>
          <cell r="N84">
            <v>227098.6</v>
          </cell>
          <cell r="O84">
            <v>229326.1</v>
          </cell>
          <cell r="P84">
            <v>238409.8</v>
          </cell>
          <cell r="Q84">
            <v>244582.1</v>
          </cell>
          <cell r="R84">
            <v>250204.5</v>
          </cell>
          <cell r="S84">
            <v>256842.5</v>
          </cell>
          <cell r="T84">
            <v>257016.1</v>
          </cell>
          <cell r="U84">
            <v>252814.1</v>
          </cell>
          <cell r="V84">
            <v>254022.9</v>
          </cell>
          <cell r="W84">
            <v>257116.4</v>
          </cell>
          <cell r="X84">
            <v>265064.7</v>
          </cell>
          <cell r="Y84">
            <v>272039.90000000002</v>
          </cell>
          <cell r="Z84">
            <v>278946.5</v>
          </cell>
        </row>
        <row r="85">
          <cell r="B85">
            <v>260169.2</v>
          </cell>
          <cell r="C85">
            <v>257786.5</v>
          </cell>
          <cell r="D85">
            <v>257673.8</v>
          </cell>
          <cell r="E85">
            <v>257349.2</v>
          </cell>
          <cell r="F85">
            <v>260616.9</v>
          </cell>
          <cell r="G85">
            <v>261870.1</v>
          </cell>
          <cell r="H85">
            <v>263139.3</v>
          </cell>
          <cell r="I85">
            <v>268513.2</v>
          </cell>
          <cell r="J85">
            <v>275854.8</v>
          </cell>
          <cell r="K85">
            <v>279706</v>
          </cell>
          <cell r="L85">
            <v>289974.59999999998</v>
          </cell>
          <cell r="M85">
            <v>293579.40000000002</v>
          </cell>
          <cell r="N85">
            <v>294123.59999999998</v>
          </cell>
          <cell r="O85">
            <v>294185.59999999998</v>
          </cell>
          <cell r="P85">
            <v>301308.3</v>
          </cell>
          <cell r="Q85">
            <v>309428.40000000002</v>
          </cell>
          <cell r="R85">
            <v>321036.79999999999</v>
          </cell>
          <cell r="S85">
            <v>333382.90000000002</v>
          </cell>
          <cell r="T85">
            <v>340598.2</v>
          </cell>
          <cell r="U85">
            <v>334001.40000000002</v>
          </cell>
          <cell r="V85">
            <v>344134</v>
          </cell>
          <cell r="W85">
            <v>350765.6</v>
          </cell>
          <cell r="X85">
            <v>354202.8</v>
          </cell>
          <cell r="Y85">
            <v>359276.9</v>
          </cell>
          <cell r="Z85">
            <v>366196</v>
          </cell>
        </row>
        <row r="89">
          <cell r="B89">
            <v>216053.2</v>
          </cell>
          <cell r="C89">
            <v>218055</v>
          </cell>
          <cell r="D89">
            <v>231104.2</v>
          </cell>
          <cell r="E89">
            <v>249689.4</v>
          </cell>
          <cell r="F89">
            <v>236067.3</v>
          </cell>
          <cell r="G89">
            <v>253043.5</v>
          </cell>
          <cell r="H89">
            <v>270769.8</v>
          </cell>
          <cell r="I89">
            <v>291155.59999999998</v>
          </cell>
          <cell r="J89">
            <v>304484.09999999998</v>
          </cell>
          <cell r="K89">
            <v>294237.2</v>
          </cell>
          <cell r="L89">
            <v>314170.2</v>
          </cell>
          <cell r="M89">
            <v>296270.40000000002</v>
          </cell>
          <cell r="N89">
            <v>314532</v>
          </cell>
          <cell r="O89">
            <v>331093</v>
          </cell>
          <cell r="P89">
            <v>362092.6</v>
          </cell>
          <cell r="Q89">
            <v>392514.2</v>
          </cell>
          <cell r="R89">
            <v>419572.1</v>
          </cell>
          <cell r="S89">
            <v>439160.2</v>
          </cell>
          <cell r="T89">
            <v>442053.5</v>
          </cell>
          <cell r="U89">
            <v>420720.6</v>
          </cell>
          <cell r="V89">
            <v>458608.9</v>
          </cell>
          <cell r="W89">
            <v>498841.5</v>
          </cell>
          <cell r="X89">
            <v>510011.5</v>
          </cell>
          <cell r="Y89">
            <v>526545.6</v>
          </cell>
          <cell r="Z89">
            <v>547778.4</v>
          </cell>
        </row>
      </sheetData>
      <sheetData sheetId="2">
        <row r="11">
          <cell r="B11">
            <v>0</v>
          </cell>
          <cell r="C11">
            <v>0</v>
          </cell>
          <cell r="D11">
            <v>0</v>
          </cell>
          <cell r="E11">
            <v>0</v>
          </cell>
          <cell r="F11">
            <v>0</v>
          </cell>
          <cell r="G11">
            <v>7037765.0999999996</v>
          </cell>
          <cell r="H11">
            <v>7397277.4000000004</v>
          </cell>
          <cell r="I11">
            <v>7806817.9000000004</v>
          </cell>
          <cell r="J11">
            <v>8174548.5</v>
          </cell>
          <cell r="K11">
            <v>8588598</v>
          </cell>
          <cell r="L11">
            <v>9200992.8000000007</v>
          </cell>
          <cell r="M11">
            <v>9584031.4000000004</v>
          </cell>
          <cell r="N11">
            <v>9935236.0999999996</v>
          </cell>
          <cell r="O11">
            <v>10104161.5</v>
          </cell>
          <cell r="P11">
            <v>10605899.4</v>
          </cell>
          <cell r="Q11">
            <v>11072290.9</v>
          </cell>
          <cell r="R11">
            <v>11701131.1</v>
          </cell>
          <cell r="S11">
            <v>12406299.9</v>
          </cell>
          <cell r="T11">
            <v>12473092.300000001</v>
          </cell>
          <cell r="U11">
            <v>11754348.4</v>
          </cell>
          <cell r="V11">
            <v>12277804.1</v>
          </cell>
          <cell r="W11">
            <v>12647488.199999999</v>
          </cell>
          <cell r="X11">
            <v>0</v>
          </cell>
          <cell r="Y11">
            <v>0</v>
          </cell>
          <cell r="Z11">
            <v>0</v>
          </cell>
        </row>
        <row r="12">
          <cell r="B12">
            <v>0</v>
          </cell>
          <cell r="C12">
            <v>0</v>
          </cell>
          <cell r="D12">
            <v>0</v>
          </cell>
          <cell r="E12">
            <v>0</v>
          </cell>
          <cell r="F12">
            <v>0</v>
          </cell>
          <cell r="G12">
            <v>191197.2</v>
          </cell>
          <cell r="H12">
            <v>196575.1</v>
          </cell>
          <cell r="I12">
            <v>207592.6</v>
          </cell>
          <cell r="J12">
            <v>212955.8</v>
          </cell>
          <cell r="K12">
            <v>224238.7</v>
          </cell>
          <cell r="L12">
            <v>246390.6</v>
          </cell>
          <cell r="M12">
            <v>251795.9</v>
          </cell>
          <cell r="N12">
            <v>265193.7</v>
          </cell>
          <cell r="O12">
            <v>265533</v>
          </cell>
          <cell r="P12">
            <v>273660.5</v>
          </cell>
          <cell r="Q12">
            <v>282380.7</v>
          </cell>
          <cell r="R12">
            <v>294000.59999999998</v>
          </cell>
          <cell r="S12">
            <v>307497.59999999998</v>
          </cell>
          <cell r="T12">
            <v>310019.09999999998</v>
          </cell>
          <cell r="U12">
            <v>298875.5</v>
          </cell>
          <cell r="V12">
            <v>317465.2</v>
          </cell>
          <cell r="W12">
            <v>328009</v>
          </cell>
          <cell r="X12">
            <v>332684.7</v>
          </cell>
          <cell r="Y12">
            <v>334530.40000000002</v>
          </cell>
          <cell r="Z12">
            <v>343705.1</v>
          </cell>
        </row>
        <row r="13">
          <cell r="B13">
            <v>0</v>
          </cell>
          <cell r="C13">
            <v>0</v>
          </cell>
          <cell r="D13">
            <v>0</v>
          </cell>
          <cell r="E13">
            <v>0</v>
          </cell>
          <cell r="F13">
            <v>0</v>
          </cell>
          <cell r="G13">
            <v>39065.1</v>
          </cell>
          <cell r="H13">
            <v>32914.300000000003</v>
          </cell>
          <cell r="I13">
            <v>34528.800000000003</v>
          </cell>
          <cell r="J13">
            <v>38656.800000000003</v>
          </cell>
          <cell r="K13">
            <v>40223.199999999997</v>
          </cell>
          <cell r="L13">
            <v>44210.6</v>
          </cell>
          <cell r="M13">
            <v>46536.2</v>
          </cell>
          <cell r="N13">
            <v>50943.199999999997</v>
          </cell>
          <cell r="O13">
            <v>54274.5</v>
          </cell>
          <cell r="P13">
            <v>58132.7</v>
          </cell>
          <cell r="Q13">
            <v>63562.1</v>
          </cell>
          <cell r="R13">
            <v>69433.5</v>
          </cell>
          <cell r="S13">
            <v>76783.199999999997</v>
          </cell>
          <cell r="T13">
            <v>82937.899999999994</v>
          </cell>
          <cell r="U13">
            <v>78188.600000000006</v>
          </cell>
          <cell r="V13">
            <v>80620.3</v>
          </cell>
          <cell r="W13">
            <v>85200.3</v>
          </cell>
          <cell r="X13">
            <v>88045.9</v>
          </cell>
          <cell r="Y13">
            <v>89242</v>
          </cell>
          <cell r="Z13">
            <v>91907.3</v>
          </cell>
        </row>
        <row r="14">
          <cell r="B14">
            <v>0</v>
          </cell>
          <cell r="C14">
            <v>0</v>
          </cell>
          <cell r="D14">
            <v>0</v>
          </cell>
          <cell r="E14">
            <v>0</v>
          </cell>
          <cell r="F14">
            <v>0</v>
          </cell>
          <cell r="G14">
            <v>116036.4</v>
          </cell>
          <cell r="H14">
            <v>124782.2</v>
          </cell>
          <cell r="I14">
            <v>126690.3</v>
          </cell>
          <cell r="J14">
            <v>127024.5</v>
          </cell>
          <cell r="K14">
            <v>131450</v>
          </cell>
          <cell r="L14">
            <v>138818.4</v>
          </cell>
          <cell r="M14">
            <v>147772.29999999999</v>
          </cell>
          <cell r="N14">
            <v>153165.6</v>
          </cell>
          <cell r="O14">
            <v>161799.6</v>
          </cell>
          <cell r="P14">
            <v>172640.4</v>
          </cell>
          <cell r="Q14">
            <v>182220.2</v>
          </cell>
          <cell r="R14">
            <v>194469.7</v>
          </cell>
          <cell r="S14">
            <v>213287.5</v>
          </cell>
          <cell r="T14">
            <v>210964.3</v>
          </cell>
          <cell r="U14">
            <v>203593</v>
          </cell>
          <cell r="V14">
            <v>205001.1</v>
          </cell>
          <cell r="W14">
            <v>211354.4</v>
          </cell>
          <cell r="X14">
            <v>215026.5</v>
          </cell>
          <cell r="Y14">
            <v>216058.6</v>
          </cell>
          <cell r="Z14">
            <v>222411.6</v>
          </cell>
        </row>
        <row r="15">
          <cell r="B15">
            <v>0</v>
          </cell>
          <cell r="C15">
            <v>0</v>
          </cell>
          <cell r="D15">
            <v>0</v>
          </cell>
          <cell r="E15">
            <v>0</v>
          </cell>
          <cell r="F15">
            <v>0</v>
          </cell>
          <cell r="G15">
            <v>100896.1</v>
          </cell>
          <cell r="H15">
            <v>107323.7</v>
          </cell>
          <cell r="I15">
            <v>114098.7</v>
          </cell>
          <cell r="J15">
            <v>118672.2</v>
          </cell>
          <cell r="K15">
            <v>123903.8</v>
          </cell>
          <cell r="L15">
            <v>133758.6</v>
          </cell>
          <cell r="M15">
            <v>135377</v>
          </cell>
          <cell r="N15">
            <v>141236.5</v>
          </cell>
          <cell r="O15">
            <v>138602.5</v>
          </cell>
          <cell r="P15">
            <v>146944.5</v>
          </cell>
          <cell r="Q15">
            <v>150599.6</v>
          </cell>
          <cell r="R15">
            <v>159558.29999999999</v>
          </cell>
          <cell r="S15">
            <v>167171</v>
          </cell>
          <cell r="T15">
            <v>171069.3</v>
          </cell>
          <cell r="U15">
            <v>159999</v>
          </cell>
          <cell r="V15">
            <v>173435.5</v>
          </cell>
          <cell r="W15">
            <v>175187.3</v>
          </cell>
          <cell r="X15">
            <v>179601</v>
          </cell>
          <cell r="Y15">
            <v>182477.8</v>
          </cell>
          <cell r="Z15">
            <v>188618.4</v>
          </cell>
        </row>
        <row r="16">
          <cell r="B16">
            <v>0</v>
          </cell>
          <cell r="C16">
            <v>0</v>
          </cell>
          <cell r="D16">
            <v>0</v>
          </cell>
          <cell r="E16">
            <v>0</v>
          </cell>
          <cell r="F16">
            <v>0</v>
          </cell>
          <cell r="G16">
            <v>1541174.4</v>
          </cell>
          <cell r="H16">
            <v>1600211.7</v>
          </cell>
          <cell r="I16">
            <v>1651027.7</v>
          </cell>
          <cell r="J16">
            <v>1698047.8</v>
          </cell>
          <cell r="K16">
            <v>1774343.8</v>
          </cell>
          <cell r="L16">
            <v>1840664.5</v>
          </cell>
          <cell r="M16">
            <v>1888160.3</v>
          </cell>
          <cell r="N16">
            <v>1933687.6</v>
          </cell>
          <cell r="O16">
            <v>1977203.5</v>
          </cell>
          <cell r="P16">
            <v>2062716.7</v>
          </cell>
          <cell r="Q16">
            <v>2148203.2000000002</v>
          </cell>
          <cell r="R16">
            <v>2249759.4</v>
          </cell>
          <cell r="S16">
            <v>2374202</v>
          </cell>
          <cell r="T16">
            <v>2382869.7000000002</v>
          </cell>
          <cell r="U16">
            <v>2209124.9</v>
          </cell>
          <cell r="V16">
            <v>2371618.9</v>
          </cell>
          <cell r="W16">
            <v>2479651.9</v>
          </cell>
          <cell r="X16">
            <v>2556522.2000000002</v>
          </cell>
          <cell r="Y16">
            <v>2588404.7999999998</v>
          </cell>
          <cell r="Z16">
            <v>2683746</v>
          </cell>
        </row>
        <row r="17">
          <cell r="B17">
            <v>0</v>
          </cell>
          <cell r="C17">
            <v>0</v>
          </cell>
          <cell r="D17">
            <v>0</v>
          </cell>
          <cell r="E17">
            <v>0</v>
          </cell>
          <cell r="F17">
            <v>0</v>
          </cell>
          <cell r="G17">
            <v>7626.3</v>
          </cell>
          <cell r="H17">
            <v>8328.2999999999993</v>
          </cell>
          <cell r="I17">
            <v>9557.5</v>
          </cell>
          <cell r="J17">
            <v>10039</v>
          </cell>
          <cell r="K17">
            <v>10439.4</v>
          </cell>
          <cell r="L17">
            <v>11764.1</v>
          </cell>
          <cell r="M17">
            <v>12548.5</v>
          </cell>
          <cell r="N17">
            <v>13913.9</v>
          </cell>
          <cell r="O17">
            <v>15321.8</v>
          </cell>
          <cell r="P17">
            <v>16788.900000000001</v>
          </cell>
          <cell r="Q17">
            <v>18648.400000000001</v>
          </cell>
          <cell r="R17">
            <v>20959.7</v>
          </cell>
          <cell r="S17">
            <v>23515.200000000001</v>
          </cell>
          <cell r="T17">
            <v>23128</v>
          </cell>
          <cell r="U17">
            <v>19754.400000000001</v>
          </cell>
          <cell r="V17">
            <v>20740.599999999999</v>
          </cell>
          <cell r="W17">
            <v>22644.6</v>
          </cell>
          <cell r="X17">
            <v>24078.5</v>
          </cell>
          <cell r="Y17">
            <v>25045.7</v>
          </cell>
          <cell r="Z17">
            <v>26525.5</v>
          </cell>
        </row>
        <row r="18">
          <cell r="B18">
            <v>0</v>
          </cell>
          <cell r="C18">
            <v>0</v>
          </cell>
          <cell r="D18">
            <v>0</v>
          </cell>
          <cell r="E18">
            <v>0</v>
          </cell>
          <cell r="F18">
            <v>0</v>
          </cell>
          <cell r="G18">
            <v>54798.1</v>
          </cell>
          <cell r="H18">
            <v>60310.8</v>
          </cell>
          <cell r="I18">
            <v>68258.600000000006</v>
          </cell>
          <cell r="J18">
            <v>76376.7</v>
          </cell>
          <cell r="K18">
            <v>84340.3</v>
          </cell>
          <cell r="L18">
            <v>95589.5</v>
          </cell>
          <cell r="M18">
            <v>101686.2</v>
          </cell>
          <cell r="N18">
            <v>111360.3</v>
          </cell>
          <cell r="O18">
            <v>117306.3</v>
          </cell>
          <cell r="P18">
            <v>125748.8</v>
          </cell>
          <cell r="Q18">
            <v>135108.79999999999</v>
          </cell>
          <cell r="R18">
            <v>147035.5</v>
          </cell>
          <cell r="S18">
            <v>159902.1</v>
          </cell>
          <cell r="T18">
            <v>146977.20000000001</v>
          </cell>
          <cell r="U18">
            <v>136042.79999999999</v>
          </cell>
          <cell r="V18">
            <v>141345.70000000001</v>
          </cell>
          <cell r="W18">
            <v>147916.1</v>
          </cell>
          <cell r="X18">
            <v>151204.4</v>
          </cell>
          <cell r="Y18">
            <v>154124.79999999999</v>
          </cell>
          <cell r="Z18">
            <v>160090.9</v>
          </cell>
        </row>
        <row r="19">
          <cell r="B19">
            <v>0</v>
          </cell>
          <cell r="C19">
            <v>0</v>
          </cell>
          <cell r="D19">
            <v>0</v>
          </cell>
          <cell r="E19">
            <v>0</v>
          </cell>
          <cell r="F19">
            <v>0</v>
          </cell>
          <cell r="G19">
            <v>130991.5</v>
          </cell>
          <cell r="H19">
            <v>137784.4</v>
          </cell>
          <cell r="I19">
            <v>147739</v>
          </cell>
          <cell r="J19">
            <v>153116.70000000001</v>
          </cell>
          <cell r="K19">
            <v>160294.1</v>
          </cell>
          <cell r="L19">
            <v>174747.2</v>
          </cell>
          <cell r="M19">
            <v>187341.5</v>
          </cell>
          <cell r="N19">
            <v>202735.7</v>
          </cell>
          <cell r="O19">
            <v>211502.1</v>
          </cell>
          <cell r="P19">
            <v>224358.6</v>
          </cell>
          <cell r="Q19">
            <v>226319.8</v>
          </cell>
          <cell r="R19">
            <v>242948.5</v>
          </cell>
          <cell r="S19">
            <v>252146</v>
          </cell>
          <cell r="T19">
            <v>260081.5</v>
          </cell>
          <cell r="U19">
            <v>249248.2</v>
          </cell>
          <cell r="V19">
            <v>241981.7</v>
          </cell>
          <cell r="W19">
            <v>0</v>
          </cell>
          <cell r="X19">
            <v>215222.1</v>
          </cell>
          <cell r="Y19">
            <v>208245.8</v>
          </cell>
          <cell r="Z19">
            <v>213073.9</v>
          </cell>
        </row>
        <row r="20">
          <cell r="B20">
            <v>0</v>
          </cell>
          <cell r="C20">
            <v>0</v>
          </cell>
          <cell r="D20">
            <v>0</v>
          </cell>
          <cell r="E20">
            <v>0</v>
          </cell>
          <cell r="F20">
            <v>0</v>
          </cell>
          <cell r="G20">
            <v>528410.6</v>
          </cell>
          <cell r="H20">
            <v>559240.4</v>
          </cell>
          <cell r="I20">
            <v>598680.1</v>
          </cell>
          <cell r="J20">
            <v>642412.6</v>
          </cell>
          <cell r="K20">
            <v>684529.2</v>
          </cell>
          <cell r="L20">
            <v>745893.4</v>
          </cell>
          <cell r="M20">
            <v>789420.7</v>
          </cell>
          <cell r="N20">
            <v>849365</v>
          </cell>
          <cell r="O20">
            <v>878703.4</v>
          </cell>
          <cell r="P20">
            <v>933351.4</v>
          </cell>
          <cell r="Q20">
            <v>995210.5</v>
          </cell>
          <cell r="R20">
            <v>1090828.3</v>
          </cell>
          <cell r="S20">
            <v>1173986.5</v>
          </cell>
          <cell r="T20">
            <v>1180973.8999999999</v>
          </cell>
          <cell r="U20">
            <v>1112151</v>
          </cell>
          <cell r="V20">
            <v>1120462.6000000001</v>
          </cell>
          <cell r="W20">
            <v>1138299.5</v>
          </cell>
          <cell r="X20">
            <v>1151223.8</v>
          </cell>
          <cell r="Y20">
            <v>1143093.2</v>
          </cell>
          <cell r="Z20">
            <v>1170183.2</v>
          </cell>
        </row>
        <row r="21">
          <cell r="B21">
            <v>0</v>
          </cell>
          <cell r="C21">
            <v>0</v>
          </cell>
          <cell r="D21">
            <v>0</v>
          </cell>
          <cell r="E21">
            <v>0</v>
          </cell>
          <cell r="F21">
            <v>0</v>
          </cell>
          <cell r="G21">
            <v>1009487.2</v>
          </cell>
          <cell r="H21">
            <v>1051483.7</v>
          </cell>
          <cell r="I21">
            <v>1109823.5</v>
          </cell>
          <cell r="J21">
            <v>1169522.3999999999</v>
          </cell>
          <cell r="K21">
            <v>1231625.8999999999</v>
          </cell>
          <cell r="L21">
            <v>1332584.1000000001</v>
          </cell>
          <cell r="M21">
            <v>1397491.4</v>
          </cell>
          <cell r="N21">
            <v>1456347.5</v>
          </cell>
          <cell r="O21">
            <v>1430310.2</v>
          </cell>
          <cell r="P21">
            <v>1483500.6</v>
          </cell>
          <cell r="Q21">
            <v>1557740</v>
          </cell>
          <cell r="R21">
            <v>1621837.8</v>
          </cell>
          <cell r="S21">
            <v>1715795.9</v>
          </cell>
          <cell r="T21">
            <v>1713157.1</v>
          </cell>
          <cell r="U21">
            <v>1648984.3</v>
          </cell>
          <cell r="V21">
            <v>1716874</v>
          </cell>
          <cell r="W21">
            <v>1776241.6</v>
          </cell>
          <cell r="X21">
            <v>1816712.6</v>
          </cell>
          <cell r="Y21">
            <v>1830904.4</v>
          </cell>
          <cell r="Z21">
            <v>1881568.6</v>
          </cell>
        </row>
        <row r="22">
          <cell r="B22">
            <v>0</v>
          </cell>
          <cell r="C22">
            <v>0</v>
          </cell>
          <cell r="D22">
            <v>0</v>
          </cell>
          <cell r="E22">
            <v>0</v>
          </cell>
          <cell r="F22">
            <v>0</v>
          </cell>
          <cell r="G22">
            <v>1012053.5</v>
          </cell>
          <cell r="H22">
            <v>1056885.5</v>
          </cell>
          <cell r="I22">
            <v>1103894.7</v>
          </cell>
          <cell r="J22">
            <v>1162999.3999999999</v>
          </cell>
          <cell r="K22">
            <v>1198297.5</v>
          </cell>
          <cell r="L22">
            <v>1274740.6000000001</v>
          </cell>
          <cell r="M22">
            <v>1334414.8999999999</v>
          </cell>
          <cell r="N22">
            <v>1315371.3999999999</v>
          </cell>
          <cell r="O22">
            <v>1327552.3999999999</v>
          </cell>
          <cell r="P22">
            <v>1348872.1</v>
          </cell>
          <cell r="Q22">
            <v>1387538.1</v>
          </cell>
          <cell r="R22">
            <v>1458665.2</v>
          </cell>
          <cell r="S22">
            <v>1544852.5</v>
          </cell>
          <cell r="T22">
            <v>1561078.6</v>
          </cell>
          <cell r="U22">
            <v>1467978.2</v>
          </cell>
          <cell r="V22">
            <v>1494741.6</v>
          </cell>
          <cell r="W22">
            <v>1523175.4</v>
          </cell>
          <cell r="X22">
            <v>1528818.3</v>
          </cell>
          <cell r="Y22">
            <v>1518556.1</v>
          </cell>
          <cell r="Z22">
            <v>1552859.5</v>
          </cell>
        </row>
        <row r="23">
          <cell r="B23">
            <v>0</v>
          </cell>
          <cell r="C23">
            <v>0</v>
          </cell>
          <cell r="D23">
            <v>0</v>
          </cell>
          <cell r="E23">
            <v>0</v>
          </cell>
          <cell r="F23">
            <v>0</v>
          </cell>
          <cell r="G23">
            <v>8351.1</v>
          </cell>
          <cell r="H23">
            <v>8784.1</v>
          </cell>
          <cell r="I23">
            <v>9239.1</v>
          </cell>
          <cell r="J23">
            <v>9894</v>
          </cell>
          <cell r="K23">
            <v>10615.1</v>
          </cell>
          <cell r="L23">
            <v>11576.6</v>
          </cell>
          <cell r="M23">
            <v>12508.7</v>
          </cell>
          <cell r="N23">
            <v>12866.5</v>
          </cell>
          <cell r="O23">
            <v>13164.6</v>
          </cell>
          <cell r="P23">
            <v>14310.6</v>
          </cell>
          <cell r="Q23">
            <v>15415.5</v>
          </cell>
          <cell r="R23">
            <v>16554.3</v>
          </cell>
          <cell r="S23">
            <v>18078.900000000001</v>
          </cell>
          <cell r="T23">
            <v>19578.7</v>
          </cell>
          <cell r="U23">
            <v>18974.3</v>
          </cell>
          <cell r="V23">
            <v>19609</v>
          </cell>
          <cell r="W23">
            <v>20192.900000000001</v>
          </cell>
          <cell r="X23">
            <v>20244.3</v>
          </cell>
          <cell r="Y23">
            <v>18468.900000000001</v>
          </cell>
          <cell r="Z23">
            <v>17968</v>
          </cell>
        </row>
        <row r="24">
          <cell r="B24">
            <v>0</v>
          </cell>
          <cell r="C24">
            <v>0</v>
          </cell>
          <cell r="D24">
            <v>0</v>
          </cell>
          <cell r="E24">
            <v>0</v>
          </cell>
          <cell r="F24">
            <v>0</v>
          </cell>
          <cell r="G24">
            <v>11440</v>
          </cell>
          <cell r="H24">
            <v>12195.2</v>
          </cell>
          <cell r="I24">
            <v>13693.2</v>
          </cell>
          <cell r="J24">
            <v>14947.2</v>
          </cell>
          <cell r="K24">
            <v>15421.2</v>
          </cell>
          <cell r="L24">
            <v>16460.900000000001</v>
          </cell>
          <cell r="M24">
            <v>17826.900000000001</v>
          </cell>
          <cell r="N24">
            <v>19521.3</v>
          </cell>
          <cell r="O24">
            <v>20792.8</v>
          </cell>
          <cell r="P24">
            <v>22808.6</v>
          </cell>
          <cell r="Q24">
            <v>24952.400000000001</v>
          </cell>
          <cell r="R24">
            <v>27812.9</v>
          </cell>
          <cell r="S24">
            <v>31567.4</v>
          </cell>
          <cell r="T24">
            <v>31845.3</v>
          </cell>
          <cell r="U24">
            <v>27161.7</v>
          </cell>
          <cell r="V24">
            <v>27600.1</v>
          </cell>
          <cell r="W24">
            <v>30208.5</v>
          </cell>
          <cell r="X24">
            <v>32837.800000000003</v>
          </cell>
          <cell r="Y24">
            <v>34424.800000000003</v>
          </cell>
          <cell r="Z24">
            <v>36438.6</v>
          </cell>
        </row>
        <row r="25">
          <cell r="B25">
            <v>0</v>
          </cell>
          <cell r="C25">
            <v>0</v>
          </cell>
          <cell r="D25">
            <v>0</v>
          </cell>
          <cell r="E25">
            <v>0</v>
          </cell>
          <cell r="F25">
            <v>0</v>
          </cell>
          <cell r="G25">
            <v>18906.7</v>
          </cell>
          <cell r="H25">
            <v>20368.5</v>
          </cell>
          <cell r="I25">
            <v>22364.400000000001</v>
          </cell>
          <cell r="J25">
            <v>24334.7</v>
          </cell>
          <cell r="K25">
            <v>24430.5</v>
          </cell>
          <cell r="L25">
            <v>26357</v>
          </cell>
          <cell r="M25">
            <v>28691.5</v>
          </cell>
          <cell r="N25">
            <v>31481.200000000001</v>
          </cell>
          <cell r="O25">
            <v>35278.6</v>
          </cell>
          <cell r="P25">
            <v>37704.5</v>
          </cell>
          <cell r="Q25">
            <v>40773.699999999997</v>
          </cell>
          <cell r="R25">
            <v>44588.3</v>
          </cell>
          <cell r="S25">
            <v>50058.9</v>
          </cell>
          <cell r="T25">
            <v>51552.800000000003</v>
          </cell>
          <cell r="U25">
            <v>43080.5</v>
          </cell>
          <cell r="V25">
            <v>46212.2</v>
          </cell>
          <cell r="W25">
            <v>50178.5</v>
          </cell>
          <cell r="X25">
            <v>53757.4</v>
          </cell>
          <cell r="Y25">
            <v>55742.6</v>
          </cell>
          <cell r="Z25">
            <v>58646.7</v>
          </cell>
        </row>
        <row r="26">
          <cell r="B26">
            <v>0</v>
          </cell>
          <cell r="C26">
            <v>0</v>
          </cell>
          <cell r="D26">
            <v>0</v>
          </cell>
          <cell r="E26">
            <v>0</v>
          </cell>
          <cell r="F26">
            <v>0</v>
          </cell>
          <cell r="G26">
            <v>13350.3</v>
          </cell>
          <cell r="H26">
            <v>14129.1</v>
          </cell>
          <cell r="I26">
            <v>14647.7</v>
          </cell>
          <cell r="J26">
            <v>15725.3</v>
          </cell>
          <cell r="K26">
            <v>18267.7</v>
          </cell>
          <cell r="L26">
            <v>20346.5</v>
          </cell>
          <cell r="M26">
            <v>20429.8</v>
          </cell>
          <cell r="N26">
            <v>21923.200000000001</v>
          </cell>
          <cell r="O26">
            <v>23159.5</v>
          </cell>
          <cell r="P26">
            <v>25052.5</v>
          </cell>
          <cell r="Q26">
            <v>26593.7</v>
          </cell>
          <cell r="R26">
            <v>30199</v>
          </cell>
          <cell r="S26">
            <v>32935</v>
          </cell>
          <cell r="T26">
            <v>32241</v>
          </cell>
          <cell r="U26">
            <v>29901.7</v>
          </cell>
          <cell r="V26">
            <v>33098.5</v>
          </cell>
          <cell r="W26">
            <v>35356.400000000001</v>
          </cell>
          <cell r="X26">
            <v>36461.199999999997</v>
          </cell>
          <cell r="Y26">
            <v>37039.4</v>
          </cell>
          <cell r="Z26">
            <v>38591.4</v>
          </cell>
        </row>
        <row r="27">
          <cell r="B27">
            <v>0</v>
          </cell>
          <cell r="C27">
            <v>0</v>
          </cell>
          <cell r="D27">
            <v>0</v>
          </cell>
          <cell r="E27">
            <v>0</v>
          </cell>
          <cell r="F27">
            <v>0</v>
          </cell>
          <cell r="G27">
            <v>77821.100000000006</v>
          </cell>
          <cell r="H27">
            <v>81163.100000000006</v>
          </cell>
          <cell r="I27">
            <v>87336.2</v>
          </cell>
          <cell r="J27">
            <v>93439</v>
          </cell>
          <cell r="K27">
            <v>97914.6</v>
          </cell>
          <cell r="L27">
            <v>105462.39999999999</v>
          </cell>
          <cell r="M27">
            <v>117159</v>
          </cell>
          <cell r="N27">
            <v>127291.4</v>
          </cell>
          <cell r="O27">
            <v>131341.4</v>
          </cell>
          <cell r="P27">
            <v>137806.29999999999</v>
          </cell>
          <cell r="Q27">
            <v>143345.4</v>
          </cell>
          <cell r="R27">
            <v>150026.20000000001</v>
          </cell>
          <cell r="S27">
            <v>154517.20000000001</v>
          </cell>
          <cell r="T27">
            <v>160335</v>
          </cell>
          <cell r="U27">
            <v>153651.6</v>
          </cell>
          <cell r="V27">
            <v>158865</v>
          </cell>
          <cell r="W27">
            <v>164372.20000000001</v>
          </cell>
          <cell r="X27">
            <v>163438.9</v>
          </cell>
          <cell r="Y27">
            <v>164249.79999999999</v>
          </cell>
          <cell r="Z27">
            <v>168746.5</v>
          </cell>
        </row>
        <row r="28">
          <cell r="B28">
            <v>0</v>
          </cell>
          <cell r="C28">
            <v>0</v>
          </cell>
          <cell r="D28">
            <v>0</v>
          </cell>
          <cell r="E28">
            <v>0</v>
          </cell>
          <cell r="F28">
            <v>0</v>
          </cell>
          <cell r="G28">
            <v>4935.6000000000004</v>
          </cell>
          <cell r="H28">
            <v>4806.7</v>
          </cell>
          <cell r="I28">
            <v>5179.5</v>
          </cell>
          <cell r="J28">
            <v>5423.8</v>
          </cell>
          <cell r="K28">
            <v>5785.6</v>
          </cell>
          <cell r="L28">
            <v>6440.2</v>
          </cell>
          <cell r="M28">
            <v>6324.8</v>
          </cell>
          <cell r="N28">
            <v>6678</v>
          </cell>
          <cell r="O28">
            <v>6788</v>
          </cell>
          <cell r="P28">
            <v>6925.2</v>
          </cell>
          <cell r="Q28">
            <v>7284</v>
          </cell>
          <cell r="R28">
            <v>7544.2</v>
          </cell>
          <cell r="S28">
            <v>7973.2</v>
          </cell>
          <cell r="T28">
            <v>8322</v>
          </cell>
          <cell r="U28">
            <v>8195.6</v>
          </cell>
          <cell r="V28">
            <v>8767.9</v>
          </cell>
          <cell r="W28">
            <v>9045.2999999999993</v>
          </cell>
          <cell r="X28">
            <v>9318.4</v>
          </cell>
          <cell r="Y28">
            <v>9493.2000000000007</v>
          </cell>
          <cell r="Z28">
            <v>9815.6</v>
          </cell>
        </row>
        <row r="29">
          <cell r="B29">
            <v>0</v>
          </cell>
          <cell r="C29">
            <v>0</v>
          </cell>
          <cell r="D29">
            <v>0</v>
          </cell>
          <cell r="E29">
            <v>0</v>
          </cell>
          <cell r="F29">
            <v>0</v>
          </cell>
          <cell r="G29">
            <v>279566.09999999998</v>
          </cell>
          <cell r="H29">
            <v>298100.90000000002</v>
          </cell>
          <cell r="I29">
            <v>321418.7</v>
          </cell>
          <cell r="J29">
            <v>342528.8</v>
          </cell>
          <cell r="K29">
            <v>368223.7</v>
          </cell>
          <cell r="L29">
            <v>407043.1</v>
          </cell>
          <cell r="M29">
            <v>424027.8</v>
          </cell>
          <cell r="N29">
            <v>440581.1</v>
          </cell>
          <cell r="O29">
            <v>434649.3</v>
          </cell>
          <cell r="P29">
            <v>455090.8</v>
          </cell>
          <cell r="Q29">
            <v>479622.40000000002</v>
          </cell>
          <cell r="R29">
            <v>506678.9</v>
          </cell>
          <cell r="S29">
            <v>541503</v>
          </cell>
          <cell r="T29">
            <v>551778.80000000005</v>
          </cell>
          <cell r="U29">
            <v>512879.4</v>
          </cell>
          <cell r="V29">
            <v>533332.1</v>
          </cell>
          <cell r="W29">
            <v>548654.69999999995</v>
          </cell>
          <cell r="X29">
            <v>556656</v>
          </cell>
          <cell r="Y29">
            <v>556139.1</v>
          </cell>
          <cell r="Z29">
            <v>571309.6</v>
          </cell>
        </row>
        <row r="30">
          <cell r="B30">
            <v>0</v>
          </cell>
          <cell r="C30">
            <v>0</v>
          </cell>
          <cell r="D30">
            <v>0</v>
          </cell>
          <cell r="E30">
            <v>0</v>
          </cell>
          <cell r="F30">
            <v>0</v>
          </cell>
          <cell r="G30">
            <v>156898.4</v>
          </cell>
          <cell r="H30">
            <v>164496.9</v>
          </cell>
          <cell r="I30">
            <v>170441.9</v>
          </cell>
          <cell r="J30">
            <v>179061.8</v>
          </cell>
          <cell r="K30">
            <v>187907.4</v>
          </cell>
          <cell r="L30">
            <v>201297.3</v>
          </cell>
          <cell r="M30">
            <v>200421.9</v>
          </cell>
          <cell r="N30">
            <v>210308.2</v>
          </cell>
          <cell r="O30">
            <v>214856.9</v>
          </cell>
          <cell r="P30">
            <v>226078.4</v>
          </cell>
          <cell r="Q30">
            <v>231623.9</v>
          </cell>
          <cell r="R30">
            <v>246256.2</v>
          </cell>
          <cell r="S30">
            <v>256512.8</v>
          </cell>
          <cell r="T30">
            <v>259303.2</v>
          </cell>
          <cell r="U30">
            <v>246257.8</v>
          </cell>
          <cell r="V30">
            <v>261079.9</v>
          </cell>
          <cell r="W30">
            <v>272935.8</v>
          </cell>
          <cell r="X30">
            <v>282513.2</v>
          </cell>
          <cell r="Y30">
            <v>286004.59999999998</v>
          </cell>
          <cell r="Z30">
            <v>294989.7</v>
          </cell>
        </row>
        <row r="31">
          <cell r="B31">
            <v>0</v>
          </cell>
          <cell r="C31">
            <v>0</v>
          </cell>
          <cell r="D31">
            <v>0</v>
          </cell>
          <cell r="E31">
            <v>0</v>
          </cell>
          <cell r="F31">
            <v>0</v>
          </cell>
          <cell r="G31">
            <v>240078.9</v>
          </cell>
          <cell r="H31">
            <v>263419.90000000002</v>
          </cell>
          <cell r="I31">
            <v>290200.7</v>
          </cell>
          <cell r="J31">
            <v>310194.2</v>
          </cell>
          <cell r="K31">
            <v>330842.40000000002</v>
          </cell>
          <cell r="L31">
            <v>351451.6</v>
          </cell>
          <cell r="M31">
            <v>359582.5</v>
          </cell>
          <cell r="N31">
            <v>377603.7</v>
          </cell>
          <cell r="O31">
            <v>386864.6</v>
          </cell>
          <cell r="P31">
            <v>418373.3</v>
          </cell>
          <cell r="Q31">
            <v>440423.2</v>
          </cell>
          <cell r="R31">
            <v>468029.7</v>
          </cell>
          <cell r="S31">
            <v>518454.9</v>
          </cell>
          <cell r="T31">
            <v>537146.5</v>
          </cell>
          <cell r="U31">
            <v>542861.5</v>
          </cell>
          <cell r="V31">
            <v>589264.1</v>
          </cell>
          <cell r="W31">
            <v>623659.6</v>
          </cell>
          <cell r="X31">
            <v>654321</v>
          </cell>
          <cell r="Y31">
            <v>666674.69999999995</v>
          </cell>
          <cell r="Z31">
            <v>691223.3</v>
          </cell>
        </row>
        <row r="32">
          <cell r="B32">
            <v>0</v>
          </cell>
          <cell r="C32">
            <v>0</v>
          </cell>
          <cell r="D32">
            <v>0</v>
          </cell>
          <cell r="E32">
            <v>0</v>
          </cell>
          <cell r="F32">
            <v>0</v>
          </cell>
          <cell r="G32">
            <v>113498.5</v>
          </cell>
          <cell r="H32">
            <v>119636.4</v>
          </cell>
          <cell r="I32">
            <v>128657</v>
          </cell>
          <cell r="J32">
            <v>136365.29999999999</v>
          </cell>
          <cell r="K32">
            <v>147293.70000000001</v>
          </cell>
          <cell r="L32">
            <v>158173.9</v>
          </cell>
          <cell r="M32">
            <v>163564.1</v>
          </cell>
          <cell r="N32">
            <v>169567.8</v>
          </cell>
          <cell r="O32">
            <v>171662.9</v>
          </cell>
          <cell r="P32">
            <v>175616.5</v>
          </cell>
          <cell r="Q32">
            <v>188725.9</v>
          </cell>
          <cell r="R32">
            <v>197900.1</v>
          </cell>
          <cell r="S32">
            <v>208375.2</v>
          </cell>
          <cell r="T32">
            <v>207113.2</v>
          </cell>
          <cell r="U32">
            <v>200349.7</v>
          </cell>
          <cell r="V32">
            <v>209318.6</v>
          </cell>
          <cell r="W32">
            <v>207525</v>
          </cell>
          <cell r="X32">
            <v>205540.5</v>
          </cell>
          <cell r="Y32">
            <v>204171.4</v>
          </cell>
          <cell r="Z32">
            <v>209583.3</v>
          </cell>
        </row>
        <row r="33">
          <cell r="B33">
            <v>0</v>
          </cell>
          <cell r="C33">
            <v>0</v>
          </cell>
          <cell r="D33">
            <v>0</v>
          </cell>
          <cell r="E33">
            <v>0</v>
          </cell>
          <cell r="F33">
            <v>0</v>
          </cell>
          <cell r="G33">
            <v>108495.9</v>
          </cell>
          <cell r="H33">
            <v>114799.7</v>
          </cell>
          <cell r="I33">
            <v>107130.3</v>
          </cell>
          <cell r="J33">
            <v>101994.5</v>
          </cell>
          <cell r="K33">
            <v>104965.1</v>
          </cell>
          <cell r="L33">
            <v>111289.1</v>
          </cell>
          <cell r="M33">
            <v>123161.7</v>
          </cell>
          <cell r="N33">
            <v>131079.6</v>
          </cell>
          <cell r="O33">
            <v>140971.4</v>
          </cell>
          <cell r="P33">
            <v>160110.79999999999</v>
          </cell>
          <cell r="Q33">
            <v>169996.3</v>
          </cell>
          <cell r="R33">
            <v>195741.9</v>
          </cell>
          <cell r="S33">
            <v>223358.2</v>
          </cell>
          <cell r="T33">
            <v>252001.3</v>
          </cell>
          <cell r="U33">
            <v>238104.9</v>
          </cell>
          <cell r="V33">
            <v>244556.5</v>
          </cell>
          <cell r="W33">
            <v>252689.8</v>
          </cell>
          <cell r="X33">
            <v>260468.6</v>
          </cell>
          <cell r="Y33">
            <v>265931.3</v>
          </cell>
          <cell r="Z33">
            <v>276389.40000000002</v>
          </cell>
        </row>
        <row r="34">
          <cell r="B34">
            <v>0</v>
          </cell>
          <cell r="C34">
            <v>0</v>
          </cell>
          <cell r="D34">
            <v>0</v>
          </cell>
          <cell r="E34">
            <v>0</v>
          </cell>
          <cell r="F34">
            <v>0</v>
          </cell>
          <cell r="G34">
            <v>21745.5</v>
          </cell>
          <cell r="H34">
            <v>23314.7</v>
          </cell>
          <cell r="I34">
            <v>25198.2</v>
          </cell>
          <cell r="J34">
            <v>26623.599999999999</v>
          </cell>
          <cell r="K34">
            <v>28662.400000000001</v>
          </cell>
          <cell r="L34">
            <v>30351.8</v>
          </cell>
          <cell r="M34">
            <v>31534.5</v>
          </cell>
          <cell r="N34">
            <v>33671.199999999997</v>
          </cell>
          <cell r="O34">
            <v>34609.300000000003</v>
          </cell>
          <cell r="P34">
            <v>37459.599999999999</v>
          </cell>
          <cell r="Q34">
            <v>39316</v>
          </cell>
          <cell r="R34">
            <v>41589.599999999999</v>
          </cell>
          <cell r="S34">
            <v>44639.6</v>
          </cell>
          <cell r="T34">
            <v>45903</v>
          </cell>
          <cell r="U34">
            <v>41535.1</v>
          </cell>
          <cell r="V34">
            <v>42054.9</v>
          </cell>
          <cell r="W34">
            <v>43130.400000000001</v>
          </cell>
          <cell r="X34">
            <v>42932.9</v>
          </cell>
          <cell r="Y34">
            <v>42490.3</v>
          </cell>
          <cell r="Z34">
            <v>43169</v>
          </cell>
        </row>
        <row r="35">
          <cell r="B35">
            <v>0</v>
          </cell>
          <cell r="C35">
            <v>0</v>
          </cell>
          <cell r="D35">
            <v>0</v>
          </cell>
          <cell r="E35">
            <v>0</v>
          </cell>
          <cell r="F35">
            <v>0</v>
          </cell>
          <cell r="G35">
            <v>37370.699999999997</v>
          </cell>
          <cell r="H35">
            <v>41112.199999999997</v>
          </cell>
          <cell r="I35">
            <v>44820.9</v>
          </cell>
          <cell r="J35">
            <v>47628</v>
          </cell>
          <cell r="K35">
            <v>48561.4</v>
          </cell>
          <cell r="L35">
            <v>51555.199999999997</v>
          </cell>
          <cell r="M35">
            <v>55744.2</v>
          </cell>
          <cell r="N35">
            <v>59570</v>
          </cell>
          <cell r="O35">
            <v>61819.9</v>
          </cell>
          <cell r="P35">
            <v>66432.3</v>
          </cell>
          <cell r="Q35">
            <v>72946.8</v>
          </cell>
          <cell r="R35">
            <v>80677</v>
          </cell>
          <cell r="S35">
            <v>91440.2</v>
          </cell>
          <cell r="T35">
            <v>98109.7</v>
          </cell>
          <cell r="U35">
            <v>92481.5</v>
          </cell>
          <cell r="V35">
            <v>97004.800000000003</v>
          </cell>
          <cell r="W35">
            <v>100007.2</v>
          </cell>
          <cell r="X35">
            <v>103254.7</v>
          </cell>
          <cell r="Y35">
            <v>105233.9</v>
          </cell>
          <cell r="Z35">
            <v>109835.1</v>
          </cell>
        </row>
        <row r="36">
          <cell r="B36">
            <v>0</v>
          </cell>
          <cell r="C36">
            <v>0</v>
          </cell>
          <cell r="D36">
            <v>0</v>
          </cell>
          <cell r="E36">
            <v>0</v>
          </cell>
          <cell r="F36">
            <v>0</v>
          </cell>
          <cell r="G36">
            <v>80583.8</v>
          </cell>
          <cell r="H36">
            <v>83690.2</v>
          </cell>
          <cell r="I36">
            <v>92026.3</v>
          </cell>
          <cell r="J36">
            <v>99558.7</v>
          </cell>
          <cell r="K36">
            <v>105485.5</v>
          </cell>
          <cell r="L36">
            <v>115502.6</v>
          </cell>
          <cell r="M36">
            <v>118180.9</v>
          </cell>
          <cell r="N36">
            <v>122302.9</v>
          </cell>
          <cell r="O36">
            <v>121655</v>
          </cell>
          <cell r="P36">
            <v>131503</v>
          </cell>
          <cell r="Q36">
            <v>134867.1</v>
          </cell>
          <cell r="R36">
            <v>142080.20000000001</v>
          </cell>
          <cell r="S36">
            <v>155249.4</v>
          </cell>
          <cell r="T36">
            <v>158190.70000000001</v>
          </cell>
          <cell r="U36">
            <v>143640.20000000001</v>
          </cell>
          <cell r="V36">
            <v>148842.9</v>
          </cell>
          <cell r="W36">
            <v>155157.29999999999</v>
          </cell>
          <cell r="X36">
            <v>158796.1</v>
          </cell>
          <cell r="Y36">
            <v>160666.6</v>
          </cell>
          <cell r="Z36">
            <v>164990.5</v>
          </cell>
        </row>
        <row r="37">
          <cell r="B37">
            <v>0</v>
          </cell>
          <cell r="C37">
            <v>0</v>
          </cell>
          <cell r="D37">
            <v>0</v>
          </cell>
          <cell r="E37">
            <v>0</v>
          </cell>
          <cell r="F37">
            <v>0</v>
          </cell>
          <cell r="G37">
            <v>161939.29999999999</v>
          </cell>
          <cell r="H37">
            <v>169844</v>
          </cell>
          <cell r="I37">
            <v>177610.5</v>
          </cell>
          <cell r="J37">
            <v>185028.3</v>
          </cell>
          <cell r="K37">
            <v>198991.4</v>
          </cell>
          <cell r="L37">
            <v>215572.1</v>
          </cell>
          <cell r="M37">
            <v>215599.6</v>
          </cell>
          <cell r="N37">
            <v>223203.3</v>
          </cell>
          <cell r="O37">
            <v>230279.7</v>
          </cell>
          <cell r="P37">
            <v>246154.7</v>
          </cell>
          <cell r="Q37">
            <v>247214.9</v>
          </cell>
          <cell r="R37">
            <v>263939.3</v>
          </cell>
          <cell r="S37">
            <v>285697.7</v>
          </cell>
          <cell r="T37">
            <v>285549.3</v>
          </cell>
          <cell r="U37">
            <v>262253.5</v>
          </cell>
          <cell r="V37">
            <v>283526.40000000002</v>
          </cell>
          <cell r="W37">
            <v>300941</v>
          </cell>
          <cell r="X37">
            <v>311050.3</v>
          </cell>
          <cell r="Y37">
            <v>318177.09999999998</v>
          </cell>
          <cell r="Z37">
            <v>330809.3</v>
          </cell>
        </row>
        <row r="38">
          <cell r="B38">
            <v>0</v>
          </cell>
          <cell r="C38">
            <v>0</v>
          </cell>
          <cell r="D38">
            <v>0</v>
          </cell>
          <cell r="E38">
            <v>0</v>
          </cell>
          <cell r="F38">
            <v>0</v>
          </cell>
          <cell r="G38">
            <v>971122.1</v>
          </cell>
          <cell r="H38">
            <v>1041584.9</v>
          </cell>
          <cell r="I38">
            <v>1125001</v>
          </cell>
          <cell r="J38">
            <v>1171465.5</v>
          </cell>
          <cell r="K38">
            <v>1231632.8999999999</v>
          </cell>
          <cell r="L38">
            <v>1333024.3999999999</v>
          </cell>
          <cell r="M38">
            <v>1396772.4</v>
          </cell>
          <cell r="N38">
            <v>1454339.2</v>
          </cell>
          <cell r="O38">
            <v>1498208</v>
          </cell>
          <cell r="P38">
            <v>1597811</v>
          </cell>
          <cell r="Q38">
            <v>1661681.4</v>
          </cell>
          <cell r="R38">
            <v>1732088.1</v>
          </cell>
          <cell r="S38">
            <v>1776838.1</v>
          </cell>
          <cell r="T38">
            <v>1730906.3</v>
          </cell>
          <cell r="U38">
            <v>1608967.7</v>
          </cell>
          <cell r="V38">
            <v>1692835</v>
          </cell>
          <cell r="W38">
            <v>1715696.3</v>
          </cell>
          <cell r="X38">
            <v>1752381.3</v>
          </cell>
          <cell r="Y38">
            <v>1775475.9</v>
          </cell>
          <cell r="Z38">
            <v>1824912.2</v>
          </cell>
        </row>
        <row r="39">
          <cell r="B39">
            <v>0</v>
          </cell>
          <cell r="C39">
            <v>0</v>
          </cell>
          <cell r="D39">
            <v>0</v>
          </cell>
          <cell r="E39">
            <v>0</v>
          </cell>
          <cell r="F39">
            <v>0</v>
          </cell>
          <cell r="G39">
            <v>5209.3</v>
          </cell>
          <cell r="H39">
            <v>5510.6</v>
          </cell>
          <cell r="I39">
            <v>6042.3</v>
          </cell>
          <cell r="J39">
            <v>6522.2</v>
          </cell>
          <cell r="K39">
            <v>6863.4</v>
          </cell>
          <cell r="L39">
            <v>7049.5</v>
          </cell>
          <cell r="M39">
            <v>7449.8</v>
          </cell>
          <cell r="N39">
            <v>7635.2</v>
          </cell>
          <cell r="O39">
            <v>7523.3</v>
          </cell>
          <cell r="P39">
            <v>8312.6</v>
          </cell>
          <cell r="Q39">
            <v>8667.2000000000007</v>
          </cell>
          <cell r="R39">
            <v>8877.2999999999993</v>
          </cell>
          <cell r="S39">
            <v>9394.7999999999993</v>
          </cell>
          <cell r="T39">
            <v>9856.5</v>
          </cell>
          <cell r="U39">
            <v>9021.2999999999993</v>
          </cell>
          <cell r="V39">
            <v>8694.2999999999993</v>
          </cell>
          <cell r="W39">
            <v>8972.9</v>
          </cell>
          <cell r="X39">
            <v>9167.1</v>
          </cell>
          <cell r="Y39">
            <v>9399.7999999999993</v>
          </cell>
          <cell r="Z39">
            <v>9872.7000000000007</v>
          </cell>
        </row>
        <row r="41">
          <cell r="B41">
            <v>0</v>
          </cell>
          <cell r="C41">
            <v>0</v>
          </cell>
          <cell r="D41">
            <v>0</v>
          </cell>
          <cell r="E41">
            <v>0</v>
          </cell>
          <cell r="F41">
            <v>0</v>
          </cell>
          <cell r="G41">
            <v>86283.9</v>
          </cell>
          <cell r="H41">
            <v>96749</v>
          </cell>
          <cell r="I41">
            <v>105276.6</v>
          </cell>
          <cell r="J41">
            <v>104017.1</v>
          </cell>
          <cell r="K41">
            <v>114992.7</v>
          </cell>
          <cell r="L41">
            <v>141050.5</v>
          </cell>
          <cell r="M41">
            <v>143701.4</v>
          </cell>
          <cell r="N41">
            <v>143657.4</v>
          </cell>
          <cell r="O41">
            <v>147605.1</v>
          </cell>
          <cell r="P41">
            <v>164262.5</v>
          </cell>
          <cell r="Q41">
            <v>184338.2</v>
          </cell>
          <cell r="R41">
            <v>204315.4</v>
          </cell>
          <cell r="S41">
            <v>213417.4</v>
          </cell>
          <cell r="T41">
            <v>228676</v>
          </cell>
          <cell r="U41">
            <v>200253</v>
          </cell>
          <cell r="V41">
            <v>216358.3</v>
          </cell>
          <cell r="W41">
            <v>232309.4</v>
          </cell>
          <cell r="X41">
            <v>244793.7</v>
          </cell>
          <cell r="Y41">
            <v>253420.6</v>
          </cell>
          <cell r="Z41">
            <v>263955.90000000002</v>
          </cell>
        </row>
        <row r="42">
          <cell r="B42">
            <v>0</v>
          </cell>
          <cell r="C42">
            <v>0</v>
          </cell>
          <cell r="D42">
            <v>0</v>
          </cell>
          <cell r="E42">
            <v>0</v>
          </cell>
          <cell r="F42">
            <v>0</v>
          </cell>
          <cell r="G42">
            <v>162190.20000000001</v>
          </cell>
          <cell r="H42">
            <v>168543.3</v>
          </cell>
          <cell r="I42">
            <v>178224.1</v>
          </cell>
          <cell r="J42">
            <v>184267.7</v>
          </cell>
          <cell r="K42">
            <v>189815.6</v>
          </cell>
          <cell r="L42">
            <v>203021.5</v>
          </cell>
          <cell r="M42">
            <v>206807.1</v>
          </cell>
          <cell r="N42">
            <v>215478.3</v>
          </cell>
          <cell r="O42">
            <v>214290.8</v>
          </cell>
          <cell r="P42">
            <v>223467</v>
          </cell>
          <cell r="Q42">
            <v>230142.6</v>
          </cell>
          <cell r="R42">
            <v>249403.9</v>
          </cell>
          <cell r="S42">
            <v>274318.90000000002</v>
          </cell>
          <cell r="T42">
            <v>286671.09999999998</v>
          </cell>
          <cell r="U42">
            <v>274799.2</v>
          </cell>
          <cell r="V42">
            <v>293638.90000000002</v>
          </cell>
          <cell r="W42">
            <v>311415.2</v>
          </cell>
          <cell r="X42">
            <v>310950.7</v>
          </cell>
          <cell r="Y42">
            <v>318227.3</v>
          </cell>
          <cell r="Z42">
            <v>329770.40000000002</v>
          </cell>
        </row>
        <row r="46">
          <cell r="B46">
            <v>0</v>
          </cell>
          <cell r="C46">
            <v>0</v>
          </cell>
          <cell r="D46">
            <v>0</v>
          </cell>
          <cell r="E46">
            <v>0</v>
          </cell>
          <cell r="F46">
            <v>0</v>
          </cell>
          <cell r="G46">
            <v>265545.3</v>
          </cell>
          <cell r="H46">
            <v>293503.8</v>
          </cell>
          <cell r="I46">
            <v>324682</v>
          </cell>
          <cell r="J46">
            <v>458206.2</v>
          </cell>
          <cell r="K46">
            <v>447750.7</v>
          </cell>
          <cell r="L46">
            <v>512276.9</v>
          </cell>
          <cell r="M46">
            <v>481617.5</v>
          </cell>
          <cell r="N46">
            <v>488674.8</v>
          </cell>
          <cell r="O46">
            <v>496770.7</v>
          </cell>
          <cell r="P46">
            <v>579773.9</v>
          </cell>
          <cell r="Q46">
            <v>654042.4</v>
          </cell>
          <cell r="R46">
            <v>728745.4</v>
          </cell>
          <cell r="S46">
            <v>792297.1</v>
          </cell>
          <cell r="T46">
            <v>834937.2</v>
          </cell>
          <cell r="U46">
            <v>786205.4</v>
          </cell>
          <cell r="V46">
            <v>887058.5</v>
          </cell>
          <cell r="W46">
            <v>967785.5</v>
          </cell>
          <cell r="X46">
            <v>999023.4</v>
          </cell>
          <cell r="Y46">
            <v>1030288.2</v>
          </cell>
          <cell r="Z46">
            <v>1086054.8999999999</v>
          </cell>
        </row>
      </sheetData>
      <sheetData sheetId="3">
        <row r="11">
          <cell r="B11">
            <v>470388225</v>
          </cell>
          <cell r="C11">
            <v>471967435</v>
          </cell>
          <cell r="D11">
            <v>473243010</v>
          </cell>
          <cell r="E11">
            <v>474876205</v>
          </cell>
          <cell r="F11">
            <v>476066786</v>
          </cell>
          <cell r="G11">
            <v>477009518</v>
          </cell>
          <cell r="H11">
            <v>477855639</v>
          </cell>
          <cell r="I11">
            <v>478630165</v>
          </cell>
          <cell r="J11">
            <v>480920069</v>
          </cell>
          <cell r="K11">
            <v>481617757</v>
          </cell>
          <cell r="L11">
            <v>482377256</v>
          </cell>
          <cell r="M11">
            <v>483797028</v>
          </cell>
          <cell r="N11">
            <v>484635119</v>
          </cell>
          <cell r="O11">
            <v>486646114</v>
          </cell>
          <cell r="P11">
            <v>488797929</v>
          </cell>
          <cell r="Q11">
            <v>491134938</v>
          </cell>
          <cell r="R11">
            <v>493210397</v>
          </cell>
          <cell r="S11">
            <v>495291925</v>
          </cell>
          <cell r="T11">
            <v>497686132</v>
          </cell>
          <cell r="U11">
            <v>499686575</v>
          </cell>
          <cell r="V11">
            <v>501084516</v>
          </cell>
          <cell r="W11">
            <v>502369211</v>
          </cell>
          <cell r="X11">
            <v>503663601</v>
          </cell>
        </row>
        <row r="12">
          <cell r="B12">
            <v>9947782</v>
          </cell>
          <cell r="C12">
            <v>9986975</v>
          </cell>
          <cell r="D12">
            <v>10021997</v>
          </cell>
          <cell r="E12">
            <v>10068319</v>
          </cell>
          <cell r="F12">
            <v>10100631</v>
          </cell>
          <cell r="G12">
            <v>10130574</v>
          </cell>
          <cell r="H12">
            <v>10143047</v>
          </cell>
          <cell r="I12">
            <v>10170226</v>
          </cell>
          <cell r="J12">
            <v>10192264</v>
          </cell>
          <cell r="K12">
            <v>10213752</v>
          </cell>
          <cell r="L12">
            <v>10239085</v>
          </cell>
          <cell r="M12">
            <v>10263414</v>
          </cell>
          <cell r="N12">
            <v>10309725</v>
          </cell>
          <cell r="O12">
            <v>10355844</v>
          </cell>
          <cell r="P12">
            <v>10396421</v>
          </cell>
          <cell r="Q12">
            <v>10445852</v>
          </cell>
          <cell r="R12">
            <v>10511382</v>
          </cell>
          <cell r="S12">
            <v>10584534</v>
          </cell>
          <cell r="T12">
            <v>10666866</v>
          </cell>
          <cell r="U12">
            <v>10753080</v>
          </cell>
          <cell r="V12">
            <v>10839905</v>
          </cell>
          <cell r="W12">
            <v>11000638</v>
          </cell>
          <cell r="X12">
            <v>11094850</v>
          </cell>
        </row>
        <row r="13">
          <cell r="B13">
            <v>8767308</v>
          </cell>
          <cell r="C13">
            <v>8669269</v>
          </cell>
          <cell r="D13">
            <v>8595465</v>
          </cell>
          <cell r="E13">
            <v>8484863</v>
          </cell>
          <cell r="F13">
            <v>8459763</v>
          </cell>
          <cell r="G13">
            <v>8427418</v>
          </cell>
          <cell r="H13">
            <v>8384715</v>
          </cell>
          <cell r="I13">
            <v>8340936</v>
          </cell>
          <cell r="J13">
            <v>8283200</v>
          </cell>
          <cell r="K13">
            <v>8230371</v>
          </cell>
          <cell r="L13">
            <v>8190876</v>
          </cell>
          <cell r="M13">
            <v>8149468</v>
          </cell>
          <cell r="N13">
            <v>7891095</v>
          </cell>
          <cell r="O13">
            <v>7845841</v>
          </cell>
          <cell r="P13">
            <v>7801273</v>
          </cell>
          <cell r="Q13">
            <v>7761049</v>
          </cell>
          <cell r="R13">
            <v>7718750</v>
          </cell>
          <cell r="S13">
            <v>7679290</v>
          </cell>
          <cell r="T13">
            <v>7640238</v>
          </cell>
          <cell r="U13">
            <v>7606551</v>
          </cell>
          <cell r="V13">
            <v>7563710</v>
          </cell>
          <cell r="W13">
            <v>7369431</v>
          </cell>
          <cell r="X13">
            <v>7327224</v>
          </cell>
        </row>
        <row r="14">
          <cell r="B14">
            <v>10362102</v>
          </cell>
          <cell r="C14">
            <v>10304607</v>
          </cell>
          <cell r="D14">
            <v>10312548</v>
          </cell>
          <cell r="E14">
            <v>10325697</v>
          </cell>
          <cell r="F14">
            <v>10334013</v>
          </cell>
          <cell r="G14">
            <v>10333161</v>
          </cell>
          <cell r="H14">
            <v>10321344</v>
          </cell>
          <cell r="I14">
            <v>10309137</v>
          </cell>
          <cell r="J14">
            <v>10299125</v>
          </cell>
          <cell r="K14">
            <v>10289621</v>
          </cell>
          <cell r="L14">
            <v>10278098</v>
          </cell>
          <cell r="M14">
            <v>10266546</v>
          </cell>
          <cell r="N14">
            <v>10206436</v>
          </cell>
          <cell r="O14">
            <v>10203269</v>
          </cell>
          <cell r="P14">
            <v>10211455</v>
          </cell>
          <cell r="Q14">
            <v>10220577</v>
          </cell>
          <cell r="R14">
            <v>10251079</v>
          </cell>
          <cell r="S14">
            <v>10287189</v>
          </cell>
          <cell r="T14">
            <v>10381130</v>
          </cell>
          <cell r="U14">
            <v>10467542</v>
          </cell>
          <cell r="V14">
            <v>10506813</v>
          </cell>
          <cell r="W14">
            <v>10486731</v>
          </cell>
          <cell r="X14">
            <v>10505445</v>
          </cell>
        </row>
        <row r="15">
          <cell r="B15">
            <v>5135409</v>
          </cell>
          <cell r="C15">
            <v>5146469</v>
          </cell>
          <cell r="D15">
            <v>5162126</v>
          </cell>
          <cell r="E15">
            <v>5180614</v>
          </cell>
          <cell r="F15">
            <v>5196642</v>
          </cell>
          <cell r="G15">
            <v>5215718</v>
          </cell>
          <cell r="H15">
            <v>5251027</v>
          </cell>
          <cell r="I15">
            <v>5275121</v>
          </cell>
          <cell r="J15">
            <v>5294860</v>
          </cell>
          <cell r="K15">
            <v>5313577</v>
          </cell>
          <cell r="L15">
            <v>5330020</v>
          </cell>
          <cell r="M15">
            <v>5349212</v>
          </cell>
          <cell r="N15">
            <v>5368354</v>
          </cell>
          <cell r="O15">
            <v>5383507</v>
          </cell>
          <cell r="P15">
            <v>5397640</v>
          </cell>
          <cell r="Q15">
            <v>5411405</v>
          </cell>
          <cell r="R15">
            <v>5427459</v>
          </cell>
          <cell r="S15">
            <v>5447084</v>
          </cell>
          <cell r="T15">
            <v>5475791</v>
          </cell>
          <cell r="U15">
            <v>5511451</v>
          </cell>
          <cell r="V15">
            <v>5534738</v>
          </cell>
          <cell r="W15">
            <v>5560628</v>
          </cell>
          <cell r="X15">
            <v>5580516</v>
          </cell>
        </row>
        <row r="16">
          <cell r="B16">
            <v>79112831</v>
          </cell>
          <cell r="C16">
            <v>79753227</v>
          </cell>
          <cell r="D16">
            <v>80274564</v>
          </cell>
          <cell r="E16">
            <v>80974632</v>
          </cell>
          <cell r="F16">
            <v>81338093</v>
          </cell>
          <cell r="G16">
            <v>81538603</v>
          </cell>
          <cell r="H16">
            <v>81817499</v>
          </cell>
          <cell r="I16">
            <v>82012162</v>
          </cell>
          <cell r="J16">
            <v>82057379</v>
          </cell>
          <cell r="K16">
            <v>82037011</v>
          </cell>
          <cell r="L16">
            <v>82163475</v>
          </cell>
          <cell r="M16">
            <v>82259540</v>
          </cell>
          <cell r="N16">
            <v>82440309</v>
          </cell>
          <cell r="O16">
            <v>82536680</v>
          </cell>
          <cell r="P16">
            <v>82531671</v>
          </cell>
          <cell r="Q16">
            <v>82500849</v>
          </cell>
          <cell r="R16">
            <v>82437995</v>
          </cell>
          <cell r="S16">
            <v>82314906</v>
          </cell>
          <cell r="T16">
            <v>82217837</v>
          </cell>
          <cell r="U16">
            <v>82002356</v>
          </cell>
          <cell r="V16">
            <v>81802257</v>
          </cell>
          <cell r="W16">
            <v>81751602</v>
          </cell>
          <cell r="X16">
            <v>81843743</v>
          </cell>
        </row>
        <row r="17">
          <cell r="B17">
            <v>1570599</v>
          </cell>
          <cell r="C17">
            <v>1567749</v>
          </cell>
          <cell r="D17">
            <v>1554878</v>
          </cell>
          <cell r="E17">
            <v>1511303</v>
          </cell>
          <cell r="F17">
            <v>1476952</v>
          </cell>
          <cell r="G17">
            <v>1448075</v>
          </cell>
          <cell r="H17">
            <v>1425192</v>
          </cell>
          <cell r="I17">
            <v>1405996</v>
          </cell>
          <cell r="J17">
            <v>1393074</v>
          </cell>
          <cell r="K17">
            <v>1379237</v>
          </cell>
          <cell r="L17">
            <v>1372071</v>
          </cell>
          <cell r="M17">
            <v>1366959</v>
          </cell>
          <cell r="N17">
            <v>1361242</v>
          </cell>
          <cell r="O17">
            <v>1356045</v>
          </cell>
          <cell r="P17">
            <v>1351069</v>
          </cell>
          <cell r="Q17">
            <v>1347510</v>
          </cell>
          <cell r="R17">
            <v>1344684</v>
          </cell>
          <cell r="S17">
            <v>1342409</v>
          </cell>
          <cell r="T17">
            <v>1340935</v>
          </cell>
          <cell r="U17">
            <v>1340415</v>
          </cell>
          <cell r="V17">
            <v>1340127</v>
          </cell>
          <cell r="W17">
            <v>1340194</v>
          </cell>
          <cell r="X17">
            <v>1339662</v>
          </cell>
        </row>
        <row r="18">
          <cell r="B18">
            <v>3506970</v>
          </cell>
          <cell r="C18">
            <v>3520977</v>
          </cell>
          <cell r="D18">
            <v>3547492</v>
          </cell>
          <cell r="E18">
            <v>3569367</v>
          </cell>
          <cell r="F18">
            <v>3583154</v>
          </cell>
          <cell r="G18">
            <v>3597617</v>
          </cell>
          <cell r="H18">
            <v>3620065</v>
          </cell>
          <cell r="I18">
            <v>3654955</v>
          </cell>
          <cell r="J18">
            <v>3693386</v>
          </cell>
          <cell r="K18">
            <v>3732006</v>
          </cell>
          <cell r="L18">
            <v>3777565</v>
          </cell>
          <cell r="M18">
            <v>3832783</v>
          </cell>
          <cell r="N18">
            <v>3899702</v>
          </cell>
          <cell r="O18">
            <v>3964191</v>
          </cell>
          <cell r="P18">
            <v>4028851</v>
          </cell>
          <cell r="Q18">
            <v>4111672</v>
          </cell>
          <cell r="R18">
            <v>4208156</v>
          </cell>
          <cell r="S18">
            <v>4312526</v>
          </cell>
          <cell r="T18">
            <v>4401335</v>
          </cell>
          <cell r="U18">
            <v>4450030</v>
          </cell>
          <cell r="V18">
            <v>4467854</v>
          </cell>
          <cell r="W18">
            <v>4570727</v>
          </cell>
          <cell r="X18">
            <v>4582769</v>
          </cell>
        </row>
        <row r="19">
          <cell r="B19">
            <v>10120892</v>
          </cell>
          <cell r="C19">
            <v>10192911</v>
          </cell>
          <cell r="D19">
            <v>10319672</v>
          </cell>
          <cell r="E19">
            <v>10420059</v>
          </cell>
          <cell r="F19">
            <v>10510996</v>
          </cell>
          <cell r="G19">
            <v>10595074</v>
          </cell>
          <cell r="H19">
            <v>10673696</v>
          </cell>
          <cell r="I19">
            <v>10744649</v>
          </cell>
          <cell r="J19">
            <v>10808358</v>
          </cell>
          <cell r="K19">
            <v>10861402</v>
          </cell>
          <cell r="L19">
            <v>10903757</v>
          </cell>
          <cell r="M19">
            <v>10931206</v>
          </cell>
          <cell r="N19">
            <v>10968708</v>
          </cell>
          <cell r="O19">
            <v>11006377</v>
          </cell>
          <cell r="P19">
            <v>11040650</v>
          </cell>
          <cell r="Q19">
            <v>11082751</v>
          </cell>
          <cell r="R19">
            <v>11125179</v>
          </cell>
          <cell r="S19">
            <v>11171740</v>
          </cell>
          <cell r="T19">
            <v>11213785</v>
          </cell>
          <cell r="U19">
            <v>11260402</v>
          </cell>
          <cell r="V19">
            <v>11305118</v>
          </cell>
          <cell r="W19">
            <v>11309885</v>
          </cell>
          <cell r="X19">
            <v>11290067</v>
          </cell>
        </row>
        <row r="20">
          <cell r="B20">
            <v>38826297</v>
          </cell>
          <cell r="C20">
            <v>38874573</v>
          </cell>
          <cell r="D20">
            <v>39003524</v>
          </cell>
          <cell r="E20">
            <v>39131966</v>
          </cell>
          <cell r="F20">
            <v>39246833</v>
          </cell>
          <cell r="G20">
            <v>39343100</v>
          </cell>
          <cell r="H20">
            <v>39430933</v>
          </cell>
          <cell r="I20">
            <v>39525438</v>
          </cell>
          <cell r="J20">
            <v>39639388</v>
          </cell>
          <cell r="K20">
            <v>39802827</v>
          </cell>
          <cell r="L20">
            <v>40049708</v>
          </cell>
          <cell r="M20">
            <v>40476723</v>
          </cell>
          <cell r="N20">
            <v>40964244</v>
          </cell>
          <cell r="O20">
            <v>41663702</v>
          </cell>
          <cell r="P20">
            <v>42345342</v>
          </cell>
          <cell r="Q20">
            <v>43038035</v>
          </cell>
          <cell r="R20">
            <v>43758250</v>
          </cell>
          <cell r="S20">
            <v>44474631</v>
          </cell>
          <cell r="T20">
            <v>45283259</v>
          </cell>
          <cell r="U20">
            <v>45828172</v>
          </cell>
          <cell r="V20">
            <v>45989016</v>
          </cell>
          <cell r="W20">
            <v>46152926</v>
          </cell>
          <cell r="X20">
            <v>46196276</v>
          </cell>
        </row>
        <row r="21">
          <cell r="C21">
            <v>58313439</v>
          </cell>
          <cell r="D21">
            <v>58604851</v>
          </cell>
          <cell r="E21">
            <v>58885929</v>
          </cell>
          <cell r="F21">
            <v>59104320</v>
          </cell>
          <cell r="G21">
            <v>59315139</v>
          </cell>
          <cell r="H21">
            <v>59522297</v>
          </cell>
          <cell r="I21">
            <v>59726386</v>
          </cell>
          <cell r="J21">
            <v>59934884</v>
          </cell>
          <cell r="K21">
            <v>60158533</v>
          </cell>
          <cell r="L21">
            <v>60545022</v>
          </cell>
          <cell r="M21">
            <v>60979315</v>
          </cell>
          <cell r="N21">
            <v>61424036</v>
          </cell>
          <cell r="O21">
            <v>61864088</v>
          </cell>
          <cell r="P21">
            <v>62292241</v>
          </cell>
          <cell r="Q21">
            <v>62772870</v>
          </cell>
          <cell r="R21">
            <v>63229635</v>
          </cell>
          <cell r="S21">
            <v>63645065</v>
          </cell>
          <cell r="T21">
            <v>64007193</v>
          </cell>
          <cell r="U21">
            <v>64350226</v>
          </cell>
          <cell r="V21">
            <v>64658856</v>
          </cell>
          <cell r="W21">
            <v>64994907</v>
          </cell>
          <cell r="X21">
            <v>65327724</v>
          </cell>
        </row>
        <row r="22">
          <cell r="B22">
            <v>56577000</v>
          </cell>
          <cell r="C22">
            <v>56840661</v>
          </cell>
          <cell r="D22">
            <v>57110533</v>
          </cell>
          <cell r="E22">
            <v>57369161</v>
          </cell>
          <cell r="F22">
            <v>57565008</v>
          </cell>
          <cell r="G22">
            <v>57752535</v>
          </cell>
          <cell r="H22">
            <v>57935959</v>
          </cell>
          <cell r="I22">
            <v>58116018</v>
          </cell>
          <cell r="J22">
            <v>58298962</v>
          </cell>
          <cell r="K22">
            <v>58496613</v>
          </cell>
          <cell r="L22">
            <v>58858198</v>
          </cell>
          <cell r="M22">
            <v>59266572</v>
          </cell>
          <cell r="N22">
            <v>59685899</v>
          </cell>
          <cell r="O22">
            <v>60101841</v>
          </cell>
          <cell r="P22">
            <v>60505421</v>
          </cell>
          <cell r="Q22">
            <v>60963264</v>
          </cell>
          <cell r="R22">
            <v>61399733</v>
          </cell>
          <cell r="S22">
            <v>61795238</v>
          </cell>
          <cell r="T22">
            <v>62134866</v>
          </cell>
          <cell r="U22">
            <v>62465709</v>
          </cell>
          <cell r="V22">
            <v>62765235</v>
          </cell>
          <cell r="W22">
            <v>63088990</v>
          </cell>
          <cell r="X22">
            <v>63409191</v>
          </cell>
        </row>
        <row r="24">
          <cell r="B24">
            <v>572655</v>
          </cell>
          <cell r="C24">
            <v>587141</v>
          </cell>
          <cell r="D24">
            <v>603069</v>
          </cell>
          <cell r="E24">
            <v>619231</v>
          </cell>
          <cell r="F24">
            <v>632944</v>
          </cell>
          <cell r="G24">
            <v>645399</v>
          </cell>
          <cell r="H24">
            <v>656333</v>
          </cell>
          <cell r="I24">
            <v>666313</v>
          </cell>
          <cell r="J24">
            <v>675215</v>
          </cell>
          <cell r="K24">
            <v>682862</v>
          </cell>
          <cell r="L24">
            <v>690497</v>
          </cell>
          <cell r="M24">
            <v>697549</v>
          </cell>
          <cell r="N24">
            <v>705539</v>
          </cell>
          <cell r="O24">
            <v>715137</v>
          </cell>
          <cell r="P24">
            <v>730367</v>
          </cell>
          <cell r="Q24">
            <v>749175</v>
          </cell>
          <cell r="R24">
            <v>766414</v>
          </cell>
          <cell r="S24">
            <v>778684</v>
          </cell>
          <cell r="T24">
            <v>789269</v>
          </cell>
          <cell r="U24">
            <v>796875</v>
          </cell>
          <cell r="V24">
            <v>819140</v>
          </cell>
          <cell r="W24">
            <v>839751</v>
          </cell>
          <cell r="X24">
            <v>862011</v>
          </cell>
        </row>
        <row r="25">
          <cell r="B25">
            <v>2668140</v>
          </cell>
          <cell r="C25">
            <v>2658161</v>
          </cell>
          <cell r="D25">
            <v>2643000</v>
          </cell>
          <cell r="E25">
            <v>2585675</v>
          </cell>
          <cell r="F25">
            <v>2540904</v>
          </cell>
          <cell r="G25">
            <v>2500580</v>
          </cell>
          <cell r="H25">
            <v>2469531</v>
          </cell>
          <cell r="I25">
            <v>2444912</v>
          </cell>
          <cell r="J25">
            <v>2420789</v>
          </cell>
          <cell r="K25">
            <v>2399248</v>
          </cell>
          <cell r="L25">
            <v>2381715</v>
          </cell>
          <cell r="M25">
            <v>2364254</v>
          </cell>
          <cell r="N25">
            <v>2345768</v>
          </cell>
          <cell r="O25">
            <v>2331480</v>
          </cell>
          <cell r="P25">
            <v>2319203</v>
          </cell>
          <cell r="Q25">
            <v>2306434</v>
          </cell>
          <cell r="R25">
            <v>2294590</v>
          </cell>
          <cell r="S25">
            <v>2281305</v>
          </cell>
          <cell r="T25">
            <v>2270894</v>
          </cell>
          <cell r="U25">
            <v>2261294</v>
          </cell>
          <cell r="V25">
            <v>2248374</v>
          </cell>
          <cell r="W25">
            <v>2074605</v>
          </cell>
          <cell r="X25">
            <v>2041763</v>
          </cell>
        </row>
        <row r="26">
          <cell r="B26">
            <v>3693708</v>
          </cell>
          <cell r="C26">
            <v>3701968</v>
          </cell>
          <cell r="D26">
            <v>3706299</v>
          </cell>
          <cell r="E26">
            <v>3693929</v>
          </cell>
          <cell r="F26">
            <v>3671296</v>
          </cell>
          <cell r="G26">
            <v>3642991</v>
          </cell>
          <cell r="H26">
            <v>3615212</v>
          </cell>
          <cell r="I26">
            <v>3588013</v>
          </cell>
          <cell r="J26">
            <v>3562261</v>
          </cell>
          <cell r="K26">
            <v>3536401</v>
          </cell>
          <cell r="L26">
            <v>3512074</v>
          </cell>
          <cell r="M26">
            <v>3486998</v>
          </cell>
          <cell r="N26">
            <v>3475586</v>
          </cell>
          <cell r="O26">
            <v>3462553</v>
          </cell>
          <cell r="P26">
            <v>3445857</v>
          </cell>
          <cell r="Q26">
            <v>3425324</v>
          </cell>
          <cell r="R26">
            <v>3403284</v>
          </cell>
          <cell r="S26">
            <v>3384879</v>
          </cell>
          <cell r="T26">
            <v>3366357</v>
          </cell>
          <cell r="U26">
            <v>3349872</v>
          </cell>
          <cell r="V26">
            <v>3329039</v>
          </cell>
          <cell r="W26">
            <v>3052588</v>
          </cell>
          <cell r="X26">
            <v>3007758</v>
          </cell>
        </row>
        <row r="27">
          <cell r="B27">
            <v>379300</v>
          </cell>
          <cell r="C27">
            <v>384400</v>
          </cell>
          <cell r="D27">
            <v>389600</v>
          </cell>
          <cell r="E27">
            <v>394750</v>
          </cell>
          <cell r="F27">
            <v>400200</v>
          </cell>
          <cell r="G27">
            <v>405650</v>
          </cell>
          <cell r="H27">
            <v>411600</v>
          </cell>
          <cell r="I27">
            <v>416850</v>
          </cell>
          <cell r="J27">
            <v>422050</v>
          </cell>
          <cell r="K27">
            <v>427350</v>
          </cell>
          <cell r="L27">
            <v>433600</v>
          </cell>
          <cell r="M27">
            <v>439000</v>
          </cell>
          <cell r="N27">
            <v>444050</v>
          </cell>
          <cell r="O27">
            <v>448300</v>
          </cell>
          <cell r="P27">
            <v>454960</v>
          </cell>
          <cell r="Q27">
            <v>461230</v>
          </cell>
          <cell r="R27">
            <v>469086</v>
          </cell>
          <cell r="S27">
            <v>476187</v>
          </cell>
          <cell r="T27">
            <v>483799</v>
          </cell>
          <cell r="U27">
            <v>493500</v>
          </cell>
          <cell r="V27">
            <v>502066</v>
          </cell>
          <cell r="W27">
            <v>511840</v>
          </cell>
          <cell r="X27">
            <v>524853</v>
          </cell>
        </row>
        <row r="28">
          <cell r="B28">
            <v>10374823</v>
          </cell>
          <cell r="C28">
            <v>10373153</v>
          </cell>
          <cell r="D28">
            <v>10373647</v>
          </cell>
          <cell r="E28">
            <v>10365035</v>
          </cell>
          <cell r="F28">
            <v>10350010</v>
          </cell>
          <cell r="G28">
            <v>10336700</v>
          </cell>
          <cell r="H28">
            <v>10321229</v>
          </cell>
          <cell r="I28">
            <v>10301247</v>
          </cell>
          <cell r="J28">
            <v>10279724</v>
          </cell>
          <cell r="K28">
            <v>10253416</v>
          </cell>
          <cell r="L28">
            <v>10221644</v>
          </cell>
          <cell r="M28">
            <v>10200298</v>
          </cell>
          <cell r="N28">
            <v>10174853</v>
          </cell>
          <cell r="O28">
            <v>10142362</v>
          </cell>
          <cell r="P28">
            <v>10116742</v>
          </cell>
          <cell r="Q28">
            <v>10097549</v>
          </cell>
          <cell r="R28">
            <v>10076581</v>
          </cell>
          <cell r="S28">
            <v>10066158</v>
          </cell>
          <cell r="T28">
            <v>10045401</v>
          </cell>
          <cell r="U28">
            <v>10030975</v>
          </cell>
          <cell r="V28">
            <v>10014324</v>
          </cell>
          <cell r="W28">
            <v>9985722</v>
          </cell>
          <cell r="X28">
            <v>9957731</v>
          </cell>
        </row>
        <row r="29">
          <cell r="B29">
            <v>352430</v>
          </cell>
          <cell r="C29">
            <v>355910</v>
          </cell>
          <cell r="D29">
            <v>359543</v>
          </cell>
          <cell r="E29">
            <v>362977</v>
          </cell>
          <cell r="F29">
            <v>366431</v>
          </cell>
          <cell r="G29">
            <v>369451</v>
          </cell>
          <cell r="H29">
            <v>371415</v>
          </cell>
          <cell r="I29">
            <v>373958</v>
          </cell>
          <cell r="J29">
            <v>376513</v>
          </cell>
          <cell r="K29">
            <v>378518</v>
          </cell>
          <cell r="L29">
            <v>380201</v>
          </cell>
          <cell r="M29">
            <v>391415</v>
          </cell>
          <cell r="N29">
            <v>394641</v>
          </cell>
          <cell r="O29">
            <v>397296</v>
          </cell>
          <cell r="P29">
            <v>399867</v>
          </cell>
          <cell r="Q29">
            <v>402668</v>
          </cell>
          <cell r="R29">
            <v>405006</v>
          </cell>
          <cell r="S29">
            <v>407810</v>
          </cell>
          <cell r="T29">
            <v>410290</v>
          </cell>
          <cell r="U29">
            <v>413609</v>
          </cell>
          <cell r="V29">
            <v>414372</v>
          </cell>
          <cell r="W29">
            <v>415832</v>
          </cell>
          <cell r="X29">
            <v>417520</v>
          </cell>
        </row>
        <row r="30">
          <cell r="B30">
            <v>14892574</v>
          </cell>
          <cell r="C30">
            <v>15010445</v>
          </cell>
          <cell r="D30">
            <v>15129150</v>
          </cell>
          <cell r="E30">
            <v>15239182</v>
          </cell>
          <cell r="F30">
            <v>15341553</v>
          </cell>
          <cell r="G30">
            <v>15424122</v>
          </cell>
          <cell r="H30">
            <v>15493889</v>
          </cell>
          <cell r="I30">
            <v>15567107</v>
          </cell>
          <cell r="J30">
            <v>15654192</v>
          </cell>
          <cell r="K30">
            <v>15760225</v>
          </cell>
          <cell r="L30">
            <v>15863950</v>
          </cell>
          <cell r="M30">
            <v>15987075</v>
          </cell>
          <cell r="N30">
            <v>16105285</v>
          </cell>
          <cell r="O30">
            <v>16192572</v>
          </cell>
          <cell r="P30">
            <v>16258032</v>
          </cell>
          <cell r="Q30">
            <v>16305526</v>
          </cell>
          <cell r="R30">
            <v>16334210</v>
          </cell>
          <cell r="S30">
            <v>16357992</v>
          </cell>
          <cell r="T30">
            <v>16405399</v>
          </cell>
          <cell r="U30">
            <v>16485787</v>
          </cell>
          <cell r="V30">
            <v>16574989</v>
          </cell>
          <cell r="W30">
            <v>16655799</v>
          </cell>
          <cell r="X30">
            <v>16730348</v>
          </cell>
        </row>
        <row r="31">
          <cell r="B31">
            <v>7644818</v>
          </cell>
          <cell r="C31">
            <v>7710882</v>
          </cell>
          <cell r="D31">
            <v>7798899</v>
          </cell>
          <cell r="E31">
            <v>7882519</v>
          </cell>
          <cell r="F31">
            <v>7928746</v>
          </cell>
          <cell r="G31">
            <v>7943489</v>
          </cell>
          <cell r="H31">
            <v>7953067</v>
          </cell>
          <cell r="I31">
            <v>7964966</v>
          </cell>
          <cell r="J31">
            <v>7971116</v>
          </cell>
          <cell r="K31">
            <v>7982461</v>
          </cell>
          <cell r="L31">
            <v>8002186</v>
          </cell>
          <cell r="M31">
            <v>8020946</v>
          </cell>
          <cell r="N31">
            <v>8063640</v>
          </cell>
          <cell r="O31">
            <v>8100273</v>
          </cell>
          <cell r="P31">
            <v>8142573</v>
          </cell>
          <cell r="Q31">
            <v>8201359</v>
          </cell>
          <cell r="R31">
            <v>8254298</v>
          </cell>
          <cell r="S31">
            <v>8282984</v>
          </cell>
          <cell r="T31">
            <v>8318592</v>
          </cell>
          <cell r="U31">
            <v>8355260</v>
          </cell>
          <cell r="V31">
            <v>8375290</v>
          </cell>
          <cell r="W31">
            <v>8404252</v>
          </cell>
          <cell r="X31">
            <v>8443018</v>
          </cell>
        </row>
        <row r="32">
          <cell r="B32">
            <v>38038403</v>
          </cell>
          <cell r="C32">
            <v>38183160</v>
          </cell>
          <cell r="D32">
            <v>38309226</v>
          </cell>
          <cell r="E32">
            <v>38418108</v>
          </cell>
          <cell r="F32">
            <v>38504707</v>
          </cell>
          <cell r="G32">
            <v>38580597</v>
          </cell>
          <cell r="H32">
            <v>38609399</v>
          </cell>
          <cell r="I32">
            <v>38639341</v>
          </cell>
          <cell r="J32">
            <v>38659979</v>
          </cell>
          <cell r="K32">
            <v>38666983</v>
          </cell>
          <cell r="L32">
            <v>38263303</v>
          </cell>
          <cell r="M32">
            <v>38253955</v>
          </cell>
          <cell r="N32">
            <v>38242197</v>
          </cell>
          <cell r="O32">
            <v>38218531</v>
          </cell>
          <cell r="P32">
            <v>38190608</v>
          </cell>
          <cell r="Q32">
            <v>38173835</v>
          </cell>
          <cell r="R32">
            <v>38157055</v>
          </cell>
          <cell r="S32">
            <v>38125479</v>
          </cell>
          <cell r="T32">
            <v>38115641</v>
          </cell>
          <cell r="U32">
            <v>38135876</v>
          </cell>
          <cell r="V32">
            <v>38167329</v>
          </cell>
          <cell r="W32">
            <v>38529866</v>
          </cell>
          <cell r="X32">
            <v>38538447</v>
          </cell>
        </row>
        <row r="33">
          <cell r="B33">
            <v>9995995</v>
          </cell>
          <cell r="C33">
            <v>9970441</v>
          </cell>
          <cell r="D33">
            <v>9965315</v>
          </cell>
          <cell r="E33">
            <v>9974591</v>
          </cell>
          <cell r="F33">
            <v>9990590</v>
          </cell>
          <cell r="G33">
            <v>10017571</v>
          </cell>
          <cell r="H33">
            <v>10043180</v>
          </cell>
          <cell r="I33">
            <v>10072542</v>
          </cell>
          <cell r="J33">
            <v>10109697</v>
          </cell>
          <cell r="K33">
            <v>10148883</v>
          </cell>
          <cell r="L33">
            <v>10195014</v>
          </cell>
          <cell r="M33">
            <v>10256658</v>
          </cell>
          <cell r="N33">
            <v>10329340</v>
          </cell>
          <cell r="O33">
            <v>10407465</v>
          </cell>
          <cell r="P33">
            <v>10474685</v>
          </cell>
          <cell r="Q33">
            <v>10529255</v>
          </cell>
          <cell r="R33">
            <v>10569592</v>
          </cell>
          <cell r="S33">
            <v>10599095</v>
          </cell>
          <cell r="T33">
            <v>10617575</v>
          </cell>
          <cell r="U33">
            <v>10627250</v>
          </cell>
          <cell r="V33">
            <v>10637713</v>
          </cell>
          <cell r="W33">
            <v>10572157</v>
          </cell>
          <cell r="X33">
            <v>10541840</v>
          </cell>
        </row>
        <row r="34">
          <cell r="B34">
            <v>23211395</v>
          </cell>
          <cell r="C34">
            <v>23192274</v>
          </cell>
          <cell r="D34">
            <v>22810035</v>
          </cell>
          <cell r="E34">
            <v>22778533</v>
          </cell>
          <cell r="F34">
            <v>22748027</v>
          </cell>
          <cell r="G34">
            <v>22712394</v>
          </cell>
          <cell r="H34">
            <v>22656145</v>
          </cell>
          <cell r="I34">
            <v>22581862</v>
          </cell>
          <cell r="J34">
            <v>22526093</v>
          </cell>
          <cell r="K34">
            <v>22488595</v>
          </cell>
          <cell r="L34">
            <v>22455485</v>
          </cell>
          <cell r="M34">
            <v>22430457</v>
          </cell>
          <cell r="N34">
            <v>21833483</v>
          </cell>
          <cell r="O34">
            <v>21772774</v>
          </cell>
          <cell r="P34">
            <v>21711252</v>
          </cell>
          <cell r="Q34">
            <v>21658528</v>
          </cell>
          <cell r="R34">
            <v>21610213</v>
          </cell>
          <cell r="S34">
            <v>21565119</v>
          </cell>
          <cell r="T34">
            <v>21528627</v>
          </cell>
          <cell r="U34">
            <v>21498616</v>
          </cell>
          <cell r="V34">
            <v>21462186</v>
          </cell>
          <cell r="W34">
            <v>21413815</v>
          </cell>
          <cell r="X34">
            <v>21355849</v>
          </cell>
        </row>
        <row r="35">
          <cell r="B35">
            <v>1996377</v>
          </cell>
          <cell r="C35">
            <v>1999945</v>
          </cell>
          <cell r="D35">
            <v>1998912</v>
          </cell>
          <cell r="E35">
            <v>1994084</v>
          </cell>
          <cell r="F35">
            <v>1989408</v>
          </cell>
          <cell r="G35">
            <v>1989477</v>
          </cell>
          <cell r="H35">
            <v>1990266</v>
          </cell>
          <cell r="I35">
            <v>1986989</v>
          </cell>
          <cell r="J35">
            <v>1984923</v>
          </cell>
          <cell r="K35">
            <v>1978334</v>
          </cell>
          <cell r="L35">
            <v>1987755</v>
          </cell>
          <cell r="M35">
            <v>1990094</v>
          </cell>
          <cell r="N35">
            <v>1994026</v>
          </cell>
          <cell r="O35">
            <v>1995033</v>
          </cell>
          <cell r="P35">
            <v>1996433</v>
          </cell>
          <cell r="Q35">
            <v>1997590</v>
          </cell>
          <cell r="R35">
            <v>2003358</v>
          </cell>
          <cell r="S35">
            <v>2010377</v>
          </cell>
          <cell r="T35">
            <v>2010269</v>
          </cell>
          <cell r="U35">
            <v>2032362</v>
          </cell>
          <cell r="V35">
            <v>2046976</v>
          </cell>
          <cell r="W35">
            <v>2050189</v>
          </cell>
          <cell r="X35">
            <v>2055496</v>
          </cell>
        </row>
        <row r="36">
          <cell r="B36">
            <v>5287663</v>
          </cell>
          <cell r="C36">
            <v>5310711</v>
          </cell>
          <cell r="D36">
            <v>5295877</v>
          </cell>
          <cell r="E36">
            <v>5314155</v>
          </cell>
          <cell r="F36">
            <v>5336455</v>
          </cell>
          <cell r="G36">
            <v>5356207</v>
          </cell>
          <cell r="H36">
            <v>5367790</v>
          </cell>
          <cell r="I36">
            <v>5378932</v>
          </cell>
          <cell r="J36">
            <v>5387650</v>
          </cell>
          <cell r="K36">
            <v>5393382</v>
          </cell>
          <cell r="L36">
            <v>5398657</v>
          </cell>
          <cell r="M36">
            <v>5378783</v>
          </cell>
          <cell r="N36">
            <v>5378951</v>
          </cell>
          <cell r="O36">
            <v>5379161</v>
          </cell>
          <cell r="P36">
            <v>5380053</v>
          </cell>
          <cell r="Q36">
            <v>5384822</v>
          </cell>
          <cell r="R36">
            <v>5389180</v>
          </cell>
          <cell r="S36">
            <v>5393637</v>
          </cell>
          <cell r="T36">
            <v>5400998</v>
          </cell>
          <cell r="U36">
            <v>5412254</v>
          </cell>
          <cell r="V36">
            <v>5424925</v>
          </cell>
          <cell r="W36">
            <v>5392446</v>
          </cell>
          <cell r="X36">
            <v>5404322</v>
          </cell>
        </row>
        <row r="37">
          <cell r="B37">
            <v>4974383</v>
          </cell>
          <cell r="C37">
            <v>4998478</v>
          </cell>
          <cell r="D37">
            <v>5029002</v>
          </cell>
          <cell r="E37">
            <v>5054982</v>
          </cell>
          <cell r="F37">
            <v>5077912</v>
          </cell>
          <cell r="G37">
            <v>5098754</v>
          </cell>
          <cell r="H37">
            <v>5116826</v>
          </cell>
          <cell r="I37">
            <v>5132320</v>
          </cell>
          <cell r="J37">
            <v>5147349</v>
          </cell>
          <cell r="K37">
            <v>5159646</v>
          </cell>
          <cell r="L37">
            <v>5171302</v>
          </cell>
          <cell r="M37">
            <v>5181115</v>
          </cell>
          <cell r="N37">
            <v>5194901</v>
          </cell>
          <cell r="O37">
            <v>5206295</v>
          </cell>
          <cell r="P37">
            <v>5219732</v>
          </cell>
          <cell r="Q37">
            <v>5236611</v>
          </cell>
          <cell r="R37">
            <v>5255580</v>
          </cell>
          <cell r="S37">
            <v>5276955</v>
          </cell>
          <cell r="T37">
            <v>5300484</v>
          </cell>
          <cell r="U37">
            <v>5326314</v>
          </cell>
          <cell r="V37">
            <v>5351427</v>
          </cell>
          <cell r="W37">
            <v>5375276</v>
          </cell>
          <cell r="X37">
            <v>5401267</v>
          </cell>
        </row>
        <row r="38">
          <cell r="B38">
            <v>8527039</v>
          </cell>
          <cell r="C38">
            <v>8590630</v>
          </cell>
          <cell r="D38">
            <v>8644120</v>
          </cell>
          <cell r="E38">
            <v>8692013</v>
          </cell>
          <cell r="F38">
            <v>8745109</v>
          </cell>
          <cell r="G38">
            <v>8816381</v>
          </cell>
          <cell r="H38">
            <v>8837496</v>
          </cell>
          <cell r="I38">
            <v>8844499</v>
          </cell>
          <cell r="J38">
            <v>8847625</v>
          </cell>
          <cell r="K38">
            <v>8854322</v>
          </cell>
          <cell r="L38">
            <v>8861426</v>
          </cell>
          <cell r="M38">
            <v>8882792</v>
          </cell>
          <cell r="N38">
            <v>8909128</v>
          </cell>
          <cell r="O38">
            <v>8940788</v>
          </cell>
          <cell r="P38">
            <v>8975670</v>
          </cell>
          <cell r="Q38">
            <v>9011392</v>
          </cell>
          <cell r="R38">
            <v>9047752</v>
          </cell>
          <cell r="S38">
            <v>9113257</v>
          </cell>
          <cell r="T38">
            <v>9182927</v>
          </cell>
          <cell r="U38">
            <v>9256347</v>
          </cell>
          <cell r="V38">
            <v>9340682</v>
          </cell>
          <cell r="W38">
            <v>9415570</v>
          </cell>
          <cell r="X38">
            <v>9482855</v>
          </cell>
        </row>
        <row r="39">
          <cell r="B39">
            <v>57156972</v>
          </cell>
          <cell r="C39">
            <v>57338199</v>
          </cell>
          <cell r="D39">
            <v>57511594</v>
          </cell>
          <cell r="E39">
            <v>57649210</v>
          </cell>
          <cell r="F39">
            <v>57788017</v>
          </cell>
          <cell r="G39">
            <v>57943472</v>
          </cell>
          <cell r="H39">
            <v>58094587</v>
          </cell>
          <cell r="I39">
            <v>58239312</v>
          </cell>
          <cell r="J39">
            <v>58394596</v>
          </cell>
          <cell r="K39">
            <v>58579685</v>
          </cell>
          <cell r="L39">
            <v>58785246</v>
          </cell>
          <cell r="M39">
            <v>58999781</v>
          </cell>
          <cell r="N39">
            <v>59216138</v>
          </cell>
          <cell r="O39">
            <v>59435480</v>
          </cell>
          <cell r="P39">
            <v>59697037</v>
          </cell>
          <cell r="Q39">
            <v>60038695</v>
          </cell>
          <cell r="R39">
            <v>60409918</v>
          </cell>
          <cell r="S39">
            <v>60781346</v>
          </cell>
          <cell r="T39">
            <v>61191951</v>
          </cell>
          <cell r="U39">
            <v>61595091</v>
          </cell>
          <cell r="V39">
            <v>62026962</v>
          </cell>
          <cell r="W39">
            <v>62515392</v>
          </cell>
          <cell r="X39">
            <v>62989551</v>
          </cell>
        </row>
        <row r="40">
          <cell r="B40">
            <v>253785</v>
          </cell>
          <cell r="C40">
            <v>255866</v>
          </cell>
          <cell r="D40">
            <v>259727</v>
          </cell>
          <cell r="E40">
            <v>262386</v>
          </cell>
          <cell r="F40">
            <v>265064</v>
          </cell>
          <cell r="G40">
            <v>266978</v>
          </cell>
          <cell r="H40">
            <v>267958</v>
          </cell>
          <cell r="I40">
            <v>269874</v>
          </cell>
          <cell r="J40">
            <v>272381</v>
          </cell>
          <cell r="K40">
            <v>275712</v>
          </cell>
          <cell r="L40">
            <v>279049</v>
          </cell>
          <cell r="M40">
            <v>283361</v>
          </cell>
          <cell r="N40">
            <v>286575</v>
          </cell>
          <cell r="O40">
            <v>288471</v>
          </cell>
          <cell r="P40">
            <v>290570</v>
          </cell>
          <cell r="Q40">
            <v>293577</v>
          </cell>
          <cell r="R40">
            <v>299891</v>
          </cell>
          <cell r="S40">
            <v>307672</v>
          </cell>
          <cell r="T40">
            <v>315459</v>
          </cell>
          <cell r="U40">
            <v>319368</v>
          </cell>
          <cell r="V40">
            <v>317630</v>
          </cell>
          <cell r="W40">
            <v>318452</v>
          </cell>
          <cell r="X40">
            <v>319575</v>
          </cell>
        </row>
        <row r="42">
          <cell r="B42">
            <v>4233116</v>
          </cell>
          <cell r="C42">
            <v>4249830</v>
          </cell>
          <cell r="D42">
            <v>4273634</v>
          </cell>
          <cell r="E42">
            <v>4299167</v>
          </cell>
          <cell r="F42">
            <v>4324815</v>
          </cell>
          <cell r="G42">
            <v>4348410</v>
          </cell>
          <cell r="H42">
            <v>4369957</v>
          </cell>
          <cell r="I42">
            <v>4392714</v>
          </cell>
          <cell r="J42">
            <v>4417599</v>
          </cell>
          <cell r="K42">
            <v>4445329</v>
          </cell>
          <cell r="L42">
            <v>4478497</v>
          </cell>
          <cell r="M42">
            <v>4503436</v>
          </cell>
          <cell r="N42">
            <v>4524066</v>
          </cell>
          <cell r="O42">
            <v>4552252</v>
          </cell>
          <cell r="P42">
            <v>4577457</v>
          </cell>
          <cell r="Q42">
            <v>4606363</v>
          </cell>
          <cell r="R42">
            <v>4640219</v>
          </cell>
          <cell r="S42">
            <v>4681134</v>
          </cell>
          <cell r="T42">
            <v>4737171</v>
          </cell>
          <cell r="U42">
            <v>4799252</v>
          </cell>
          <cell r="V42">
            <v>4858199</v>
          </cell>
          <cell r="W42">
            <v>4920305</v>
          </cell>
          <cell r="X42">
            <v>4985870</v>
          </cell>
        </row>
        <row r="43">
          <cell r="B43">
            <v>6673850</v>
          </cell>
          <cell r="C43">
            <v>6757188</v>
          </cell>
          <cell r="D43">
            <v>6842768</v>
          </cell>
          <cell r="E43">
            <v>6907959</v>
          </cell>
          <cell r="F43">
            <v>6968570</v>
          </cell>
          <cell r="G43">
            <v>7019019</v>
          </cell>
          <cell r="H43">
            <v>7062354</v>
          </cell>
          <cell r="I43">
            <v>7081346</v>
          </cell>
          <cell r="J43">
            <v>7096465</v>
          </cell>
          <cell r="K43">
            <v>7123537</v>
          </cell>
          <cell r="L43">
            <v>7164444</v>
          </cell>
          <cell r="M43">
            <v>7204055</v>
          </cell>
          <cell r="N43">
            <v>7255653</v>
          </cell>
          <cell r="O43">
            <v>7313853</v>
          </cell>
          <cell r="P43">
            <v>7364148</v>
          </cell>
          <cell r="Q43">
            <v>7415102</v>
          </cell>
          <cell r="R43">
            <v>7459128</v>
          </cell>
          <cell r="S43">
            <v>7508739</v>
          </cell>
          <cell r="T43">
            <v>7593494</v>
          </cell>
          <cell r="U43">
            <v>7701856</v>
          </cell>
          <cell r="V43">
            <v>7785806</v>
          </cell>
          <cell r="W43">
            <v>7870134</v>
          </cell>
          <cell r="X43">
            <v>7954662</v>
          </cell>
        </row>
        <row r="48">
          <cell r="B48">
            <v>55494711</v>
          </cell>
          <cell r="C48">
            <v>56714051</v>
          </cell>
          <cell r="D48">
            <v>57835076</v>
          </cell>
          <cell r="E48">
            <v>58958565</v>
          </cell>
          <cell r="F48">
            <v>60079060</v>
          </cell>
          <cell r="G48">
            <v>61203584</v>
          </cell>
          <cell r="H48">
            <v>62337617</v>
          </cell>
          <cell r="I48">
            <v>63484661</v>
          </cell>
          <cell r="J48">
            <v>64641675</v>
          </cell>
          <cell r="K48">
            <v>65786563</v>
          </cell>
          <cell r="L48">
            <v>66889425</v>
          </cell>
          <cell r="M48">
            <v>67895581</v>
          </cell>
          <cell r="N48">
            <v>68838069</v>
          </cell>
          <cell r="O48">
            <v>69770026</v>
          </cell>
          <cell r="P48">
            <v>70692009</v>
          </cell>
          <cell r="Q48">
            <v>71610009</v>
          </cell>
          <cell r="R48">
            <v>72519974</v>
          </cell>
          <cell r="S48">
            <v>69689256</v>
          </cell>
          <cell r="T48">
            <v>70586256</v>
          </cell>
          <cell r="U48">
            <v>71517100</v>
          </cell>
          <cell r="V48">
            <v>72561312</v>
          </cell>
          <cell r="W48">
            <v>73722988</v>
          </cell>
          <cell r="X48">
            <v>74724269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owth"/>
    </sheetNames>
    <sheetDataSet>
      <sheetData sheetId="0">
        <row r="2">
          <cell r="E2">
            <v>4.3456415385574303</v>
          </cell>
          <cell r="F2">
            <v>3.4416274141024701</v>
          </cell>
          <cell r="G2">
            <v>2.0935247314397571</v>
          </cell>
          <cell r="H2">
            <v>0.52680945982019978</v>
          </cell>
          <cell r="I2">
            <v>2.4021187665404824</v>
          </cell>
          <cell r="J2">
            <v>2.6679836643882453</v>
          </cell>
          <cell r="K2">
            <v>2.4666439340308273</v>
          </cell>
          <cell r="L2">
            <v>2.3089108751211569</v>
          </cell>
          <cell r="M2">
            <v>3.7855427483733308</v>
          </cell>
          <cell r="N2">
            <v>3.5391278038116099</v>
          </cell>
          <cell r="O2">
            <v>3.6675888356277255</v>
          </cell>
          <cell r="P2">
            <v>0.85740260090112486</v>
          </cell>
          <cell r="Q2">
            <v>1.6937298631528392</v>
          </cell>
          <cell r="R2">
            <v>0.86591944519778963</v>
          </cell>
          <cell r="S2">
            <v>2.5895798536967192</v>
          </cell>
          <cell r="T2">
            <v>2.4006723593328729</v>
          </cell>
          <cell r="U2">
            <v>3.6697902925132269</v>
          </cell>
          <cell r="V2">
            <v>3.7059487644959432</v>
          </cell>
          <cell r="W2">
            <v>1.4362590957348829</v>
          </cell>
          <cell r="X2">
            <v>-3.7826564350639842</v>
          </cell>
          <cell r="Y2">
            <v>2.0509275796608364</v>
          </cell>
          <cell r="Z2">
            <v>2.6964031093832403</v>
          </cell>
        </row>
        <row r="3">
          <cell r="E3">
            <v>3.1374024554929036</v>
          </cell>
          <cell r="F3">
            <v>1.8330742974797403</v>
          </cell>
          <cell r="G3">
            <v>1.5306548101036128</v>
          </cell>
          <cell r="H3">
            <v>-0.96187309075442329</v>
          </cell>
          <cell r="I3">
            <v>3.2269714687307669</v>
          </cell>
          <cell r="J3">
            <v>2.3847572218807898</v>
          </cell>
          <cell r="K3">
            <v>1.4247756368568787</v>
          </cell>
          <cell r="L3">
            <v>3.7350373173975555</v>
          </cell>
          <cell r="M3">
            <v>1.9288436474606385</v>
          </cell>
          <cell r="N3">
            <v>3.539697280514531</v>
          </cell>
          <cell r="O3">
            <v>3.6696909962884376</v>
          </cell>
          <cell r="P3">
            <v>0.80771167727691306</v>
          </cell>
          <cell r="Q3">
            <v>1.3597381719431638</v>
          </cell>
          <cell r="R3">
            <v>0.80692043271659486</v>
          </cell>
          <cell r="S3">
            <v>3.2742442002595169</v>
          </cell>
          <cell r="T3">
            <v>1.7510690018299471</v>
          </cell>
          <cell r="U3">
            <v>2.6664042018235392</v>
          </cell>
          <cell r="V3">
            <v>2.8833052991810604</v>
          </cell>
          <cell r="W3">
            <v>0.98518133661630714</v>
          </cell>
          <cell r="X3">
            <v>-2.7762787407343126</v>
          </cell>
          <cell r="Y3">
            <v>2.4207093308178003</v>
          </cell>
          <cell r="Z3">
            <v>1.7839241839241708</v>
          </cell>
        </row>
        <row r="4">
          <cell r="E4">
            <v>-9.1173771926602569</v>
          </cell>
          <cell r="F4">
            <v>-8.4453552161585606</v>
          </cell>
          <cell r="G4">
            <v>-7.2723878577946266</v>
          </cell>
          <cell r="H4">
            <v>-1.480214784099303</v>
          </cell>
          <cell r="I4">
            <v>1.8180109596801941</v>
          </cell>
          <cell r="J4">
            <v>2.8601894607166827</v>
          </cell>
          <cell r="K4">
            <v>-9.0300546626325087</v>
          </cell>
          <cell r="L4">
            <v>-1.6455303865335509</v>
          </cell>
          <cell r="M4">
            <v>4.8613619650913762</v>
          </cell>
          <cell r="N4">
            <v>1.9641414731355695</v>
          </cell>
          <cell r="O4">
            <v>5.6999999999999886</v>
          </cell>
          <cell r="P4">
            <v>4.2000000000000028</v>
          </cell>
          <cell r="Q4">
            <v>4.6999999999999886</v>
          </cell>
          <cell r="R4">
            <v>5.5</v>
          </cell>
          <cell r="S4">
            <v>6.6999999999999886</v>
          </cell>
          <cell r="T4">
            <v>6.4000000000000057</v>
          </cell>
          <cell r="U4">
            <v>6.5</v>
          </cell>
          <cell r="V4">
            <v>6.4000000000000057</v>
          </cell>
          <cell r="W4">
            <v>6.2000000000000028</v>
          </cell>
          <cell r="X4">
            <v>-5.5</v>
          </cell>
          <cell r="Y4">
            <v>0.40000000000000568</v>
          </cell>
          <cell r="Z4">
            <v>1.7000000000000171</v>
          </cell>
        </row>
        <row r="5">
          <cell r="E5">
            <v>7.4039999999999822</v>
          </cell>
          <cell r="F5">
            <v>0.73950000000000671</v>
          </cell>
          <cell r="G5">
            <v>9.3999999999999915</v>
          </cell>
          <cell r="H5">
            <v>0.69999999999996021</v>
          </cell>
          <cell r="I5">
            <v>5.9000000000000341</v>
          </cell>
          <cell r="J5">
            <v>6.0999999999999943</v>
          </cell>
          <cell r="K5">
            <v>1.8488365547593872</v>
          </cell>
          <cell r="L5">
            <v>2.348517259237596</v>
          </cell>
          <cell r="M5">
            <v>5.0432605191262638</v>
          </cell>
          <cell r="N5">
            <v>4.8468231754916076</v>
          </cell>
          <cell r="O5">
            <v>5.0428027152575226</v>
          </cell>
          <cell r="P5">
            <v>4.0255516004391581</v>
          </cell>
          <cell r="Q5">
            <v>2.0912362610640827</v>
          </cell>
          <cell r="R5">
            <v>1.9340701219512084</v>
          </cell>
          <cell r="S5">
            <v>4.2246938966258512</v>
          </cell>
          <cell r="T5">
            <v>3.9099632319971249</v>
          </cell>
          <cell r="U5">
            <v>4.125312850608438</v>
          </cell>
          <cell r="V5">
            <v>5.130542892664721</v>
          </cell>
          <cell r="W5">
            <v>3.6266162093976533</v>
          </cell>
          <cell r="X5">
            <v>-1.6661594643943971</v>
          </cell>
          <cell r="Y5">
            <v>1.1400000000000148</v>
          </cell>
          <cell r="Z5">
            <v>0.4760000000000133</v>
          </cell>
        </row>
        <row r="6">
          <cell r="E6">
            <v>0</v>
          </cell>
          <cell r="F6">
            <v>-11.615214265646429</v>
          </cell>
          <cell r="G6">
            <v>-0.50625692422039492</v>
          </cell>
          <cell r="H6">
            <v>6.2018417590678609E-2</v>
          </cell>
          <cell r="I6">
            <v>2.9093026313318262</v>
          </cell>
          <cell r="J6">
            <v>6.221254927726676</v>
          </cell>
          <cell r="K6">
            <v>4.5394604021425948</v>
          </cell>
          <cell r="L6">
            <v>-0.85219685172020831</v>
          </cell>
          <cell r="M6">
            <v>-0.23622340932544716</v>
          </cell>
          <cell r="N6">
            <v>1.6794958604560435</v>
          </cell>
          <cell r="O6">
            <v>4.185561956122072</v>
          </cell>
          <cell r="P6">
            <v>3.0974648550085249</v>
          </cell>
          <cell r="Q6">
            <v>2.14899168549411</v>
          </cell>
          <cell r="R6">
            <v>3.7663275792734652</v>
          </cell>
          <cell r="S6">
            <v>4.7427326780991734</v>
          </cell>
          <cell r="T6">
            <v>6.7524049661523264</v>
          </cell>
          <cell r="U6">
            <v>7.0204039716821995</v>
          </cell>
          <cell r="V6">
            <v>5.7349422157717811</v>
          </cell>
          <cell r="W6">
            <v>3.0989174917117452</v>
          </cell>
          <cell r="X6">
            <v>-4.5071437609687166</v>
          </cell>
          <cell r="Y6">
            <v>2.4925896373027285</v>
          </cell>
          <cell r="Z6">
            <v>1.8870045699574547</v>
          </cell>
        </row>
        <row r="7">
          <cell r="E7">
            <v>1.6074436349615695</v>
          </cell>
          <cell r="F7">
            <v>1.3004270377747815</v>
          </cell>
          <cell r="G7">
            <v>1.9754605000153731</v>
          </cell>
          <cell r="H7">
            <v>-8.9605039938874143E-2</v>
          </cell>
          <cell r="I7">
            <v>5.5253969225833828</v>
          </cell>
          <cell r="J7">
            <v>3.0651754295642206</v>
          </cell>
          <cell r="K7">
            <v>2.8345451518010805</v>
          </cell>
          <cell r="L7">
            <v>3.198454206404449</v>
          </cell>
          <cell r="M7">
            <v>2.1604562391056277</v>
          </cell>
          <cell r="N7">
            <v>2.560451446863496</v>
          </cell>
          <cell r="O7">
            <v>3.5286558890203423</v>
          </cell>
          <cell r="P7">
            <v>0.70483410259183188</v>
          </cell>
          <cell r="Q7">
            <v>0.46584828023942748</v>
          </cell>
          <cell r="R7">
            <v>0.38383116330524558</v>
          </cell>
          <cell r="S7">
            <v>2.2964870435187663</v>
          </cell>
          <cell r="T7">
            <v>2.4451479240904916</v>
          </cell>
          <cell r="U7">
            <v>3.3947103944521757</v>
          </cell>
          <cell r="V7">
            <v>1.5832620857049591</v>
          </cell>
          <cell r="W7">
            <v>-0.78385222518653563</v>
          </cell>
          <cell r="X7">
            <v>-5.6663155907514664</v>
          </cell>
          <cell r="Y7">
            <v>1.5772420022066598</v>
          </cell>
          <cell r="Z7">
            <v>1.104404852096863</v>
          </cell>
        </row>
        <row r="8">
          <cell r="E8">
            <v>0.50523882322237057</v>
          </cell>
          <cell r="F8">
            <v>-5.9999258008867145</v>
          </cell>
          <cell r="G8">
            <v>-3.484987518377082</v>
          </cell>
          <cell r="H8">
            <v>-0.81069752701475295</v>
          </cell>
          <cell r="I8">
            <v>3.6537351583113065</v>
          </cell>
          <cell r="J8">
            <v>3.96245363879531</v>
          </cell>
          <cell r="K8">
            <v>3.569447366910822</v>
          </cell>
          <cell r="L8">
            <v>6.2057883752286074</v>
          </cell>
          <cell r="M8">
            <v>5.0310418586856116</v>
          </cell>
          <cell r="N8">
            <v>3.9083714153255471</v>
          </cell>
          <cell r="O8">
            <v>5.3237513245640002</v>
          </cell>
          <cell r="P8">
            <v>2.2837474942319886</v>
          </cell>
          <cell r="Q8">
            <v>1.834129601964321</v>
          </cell>
          <cell r="R8">
            <v>2.0124333667406802</v>
          </cell>
          <cell r="S8">
            <v>4.1248709642972159</v>
          </cell>
          <cell r="T8">
            <v>2.9160598664013548</v>
          </cell>
          <cell r="U8">
            <v>4.4105923307910899</v>
          </cell>
          <cell r="V8">
            <v>5.3352252120409958</v>
          </cell>
          <cell r="W8">
            <v>0.29357044482567574</v>
          </cell>
          <cell r="X8">
            <v>-8.5386125733283507</v>
          </cell>
          <cell r="Y8">
            <v>3.3241799851175813</v>
          </cell>
          <cell r="Z8">
            <v>2.7411491029603923</v>
          </cell>
        </row>
        <row r="9">
          <cell r="E9">
            <v>2.620037444750551</v>
          </cell>
          <cell r="F9">
            <v>1.0392818221990154</v>
          </cell>
          <cell r="G9">
            <v>1.4778458028331727</v>
          </cell>
          <cell r="H9">
            <v>-0.66736463034914095</v>
          </cell>
          <cell r="I9">
            <v>2.2473795425483729</v>
          </cell>
          <cell r="J9">
            <v>2.0472034283127698</v>
          </cell>
          <cell r="K9">
            <v>1.0675049561949379</v>
          </cell>
          <cell r="L9">
            <v>2.183720752547373</v>
          </cell>
          <cell r="M9">
            <v>3.3782042301410513</v>
          </cell>
          <cell r="N9">
            <v>3.2919507787896691</v>
          </cell>
          <cell r="O9">
            <v>3.6799467332173492</v>
          </cell>
          <cell r="P9">
            <v>1.8357341210188451</v>
          </cell>
          <cell r="Q9">
            <v>0.92887355278439543</v>
          </cell>
          <cell r="R9">
            <v>0.89950440962631717</v>
          </cell>
          <cell r="S9">
            <v>2.5447354489556631</v>
          </cell>
          <cell r="T9">
            <v>1.8264867763734287</v>
          </cell>
          <cell r="U9">
            <v>2.4669057365718174</v>
          </cell>
          <cell r="V9">
            <v>2.285414597323296</v>
          </cell>
          <cell r="W9">
            <v>-8.0667606368265865E-2</v>
          </cell>
          <cell r="X9">
            <v>-3.1470513838416707</v>
          </cell>
          <cell r="Y9">
            <v>1.6630938314077213</v>
          </cell>
          <cell r="Z9">
            <v>1.6977265713634608</v>
          </cell>
        </row>
        <row r="10">
          <cell r="E10">
            <v>5.2550060847438971</v>
          </cell>
          <cell r="F10">
            <v>5.1082615093546337</v>
          </cell>
          <cell r="G10">
            <v>1.9118869492934323</v>
          </cell>
          <cell r="H10">
            <v>-1.0020974131903984</v>
          </cell>
          <cell r="I10">
            <v>2.47175141242937</v>
          </cell>
          <cell r="J10">
            <v>1.6770043648058959</v>
          </cell>
          <cell r="K10">
            <v>0.79078174423858627</v>
          </cell>
          <cell r="L10">
            <v>1.7372786370768836</v>
          </cell>
          <cell r="M10">
            <v>1.8618486284014608</v>
          </cell>
          <cell r="N10">
            <v>1.8710793856803036</v>
          </cell>
          <cell r="O10">
            <v>3.0576494319991525</v>
          </cell>
          <cell r="P10">
            <v>1.5143710724219659</v>
          </cell>
          <cell r="Q10">
            <v>1.0148163182478243E-2</v>
          </cell>
          <cell r="R10">
            <v>-0.37544393708778045</v>
          </cell>
          <cell r="S10">
            <v>1.1611326135669202</v>
          </cell>
          <cell r="T10">
            <v>0.68465565847763799</v>
          </cell>
          <cell r="U10">
            <v>3.6999999999999886</v>
          </cell>
          <cell r="V10">
            <v>3.2690453230472656</v>
          </cell>
          <cell r="W10">
            <v>1.0832010458492931</v>
          </cell>
          <cell r="X10">
            <v>-5.1270207852194005</v>
          </cell>
          <cell r="Y10">
            <v>4.1577409931840208</v>
          </cell>
          <cell r="Z10">
            <v>3.0288866037206645</v>
          </cell>
        </row>
        <row r="11">
          <cell r="E11">
            <v>0</v>
          </cell>
          <cell r="F11">
            <v>3.1000000016016429</v>
          </cell>
          <cell r="G11">
            <v>0.69999999989389039</v>
          </cell>
          <cell r="H11">
            <v>-1.5999999998494445</v>
          </cell>
          <cell r="I11">
            <v>2.0000000007647003</v>
          </cell>
          <cell r="J11">
            <v>2.0997197745552967</v>
          </cell>
          <cell r="K11">
            <v>2.3584020418631439</v>
          </cell>
          <cell r="L11">
            <v>3.6376081748399116</v>
          </cell>
          <cell r="M11">
            <v>3.3636835401236169</v>
          </cell>
          <cell r="N11">
            <v>3.4193916191236582</v>
          </cell>
          <cell r="O11">
            <v>4.4774057028886318</v>
          </cell>
          <cell r="P11">
            <v>4.1970463591682829</v>
          </cell>
          <cell r="Q11">
            <v>3.4391483666087908</v>
          </cell>
          <cell r="R11">
            <v>5.9433757897054136</v>
          </cell>
          <cell r="S11">
            <v>4.3676319728318305</v>
          </cell>
          <cell r="T11">
            <v>2.2803436885354671</v>
          </cell>
          <cell r="U11">
            <v>5.5107619529128868</v>
          </cell>
          <cell r="V11">
            <v>3.5361279180769429</v>
          </cell>
          <cell r="W11">
            <v>-0.21400250645349672</v>
          </cell>
          <cell r="X11">
            <v>-3.1356306924587329</v>
          </cell>
          <cell r="Y11">
            <v>-4.9431550390773111</v>
          </cell>
          <cell r="Z11">
            <v>-7.1047408931541867</v>
          </cell>
        </row>
        <row r="12">
          <cell r="E12">
            <v>8.4665279551078925</v>
          </cell>
          <cell r="F12">
            <v>1.9296395375520916</v>
          </cell>
          <cell r="G12">
            <v>3.3432742435601313</v>
          </cell>
          <cell r="H12">
            <v>2.6926091720455503</v>
          </cell>
          <cell r="I12">
            <v>5.7558270007262138</v>
          </cell>
          <cell r="J12">
            <v>9.6344223085398539</v>
          </cell>
          <cell r="K12">
            <v>9.4522765305473229</v>
          </cell>
          <cell r="L12">
            <v>10.917192997885451</v>
          </cell>
          <cell r="M12">
            <v>7.8004507029352936</v>
          </cell>
          <cell r="N12">
            <v>9.9159082901058468</v>
          </cell>
          <cell r="O12">
            <v>9.2973137138439625</v>
          </cell>
          <cell r="P12">
            <v>4.7926416619681618</v>
          </cell>
          <cell r="Q12">
            <v>5.8730917330265697</v>
          </cell>
          <cell r="R12">
            <v>4.1594808401217875</v>
          </cell>
          <cell r="S12">
            <v>4.5077398344020452</v>
          </cell>
          <cell r="T12">
            <v>5.3396137253719473</v>
          </cell>
          <cell r="U12">
            <v>5.3117156371818197</v>
          </cell>
          <cell r="V12">
            <v>5.1823138897974133</v>
          </cell>
          <cell r="W12">
            <v>-2.97208655618671</v>
          </cell>
          <cell r="X12">
            <v>-6.9945172602383394</v>
          </cell>
          <cell r="Y12">
            <v>-0.42935238692348321</v>
          </cell>
          <cell r="Z12">
            <v>0.70491862724324506</v>
          </cell>
        </row>
        <row r="13">
          <cell r="E13">
            <v>1.9857749028108032</v>
          </cell>
          <cell r="F13">
            <v>1.538447553618937</v>
          </cell>
          <cell r="G13">
            <v>0.83427546695607191</v>
          </cell>
          <cell r="H13">
            <v>-0.85280575433887407</v>
          </cell>
          <cell r="I13">
            <v>2.1510236477721492</v>
          </cell>
          <cell r="J13">
            <v>2.886836736431647</v>
          </cell>
          <cell r="K13">
            <v>1.1346847054693541</v>
          </cell>
          <cell r="L13">
            <v>1.8660117770379401</v>
          </cell>
          <cell r="M13">
            <v>1.4481651806703297</v>
          </cell>
          <cell r="N13">
            <v>1.4510927271060012</v>
          </cell>
          <cell r="O13">
            <v>3.6535960709784092</v>
          </cell>
          <cell r="P13">
            <v>1.862627449904835</v>
          </cell>
          <cell r="Q13">
            <v>0.4514362528101401</v>
          </cell>
          <cell r="R13">
            <v>-4.6578300539977135E-2</v>
          </cell>
          <cell r="S13">
            <v>1.7306652776939586</v>
          </cell>
          <cell r="T13">
            <v>0.93126713606714873</v>
          </cell>
          <cell r="U13">
            <v>2.1989238036253909</v>
          </cell>
          <cell r="V13">
            <v>1.6830627398508398</v>
          </cell>
          <cell r="W13">
            <v>-1.1562314861735388</v>
          </cell>
          <cell r="X13">
            <v>-5.4944073152791475</v>
          </cell>
          <cell r="Y13">
            <v>1.8114018079307783</v>
          </cell>
          <cell r="Z13">
            <v>0.43587977512613918</v>
          </cell>
        </row>
        <row r="14">
          <cell r="E14">
            <v>0</v>
          </cell>
          <cell r="F14">
            <v>-5.6756629972480255</v>
          </cell>
          <cell r="G14">
            <v>-21.258970563125004</v>
          </cell>
          <cell r="H14">
            <v>-16.226862378522227</v>
          </cell>
          <cell r="I14">
            <v>-9.7660520370234707</v>
          </cell>
          <cell r="J14">
            <v>3.2900801840415994</v>
          </cell>
          <cell r="K14">
            <v>5.1826700017552128</v>
          </cell>
          <cell r="L14">
            <v>7.4691384462349504</v>
          </cell>
          <cell r="M14">
            <v>7.628816979785455</v>
          </cell>
          <cell r="N14">
            <v>-1.0732333961604184</v>
          </cell>
          <cell r="O14">
            <v>3.2507222356054228</v>
          </cell>
          <cell r="P14">
            <v>6.7357139108988946</v>
          </cell>
          <cell r="Q14">
            <v>6.8635223024530205</v>
          </cell>
          <cell r="R14">
            <v>10.246683317966344</v>
          </cell>
          <cell r="S14">
            <v>7.3507831191231361</v>
          </cell>
          <cell r="T14">
            <v>7.8022328651972117</v>
          </cell>
          <cell r="U14">
            <v>7.8448282338093662</v>
          </cell>
          <cell r="V14">
            <v>9.8398019501281055</v>
          </cell>
          <cell r="W14">
            <v>2.9274481278593214</v>
          </cell>
          <cell r="X14">
            <v>-14.741712623697666</v>
          </cell>
          <cell r="Y14">
            <v>1.3301928052779033</v>
          </cell>
          <cell r="Z14">
            <v>5.8700000000000045</v>
          </cell>
        </row>
        <row r="15">
          <cell r="E15">
            <v>5.3199321786112392</v>
          </cell>
          <cell r="F15">
            <v>8.6441905193863136</v>
          </cell>
          <cell r="G15">
            <v>1.8196527594988225</v>
          </cell>
          <cell r="H15">
            <v>4.200647995110927</v>
          </cell>
          <cell r="I15">
            <v>3.8209212277288742</v>
          </cell>
          <cell r="J15">
            <v>1.432200244735867</v>
          </cell>
          <cell r="K15">
            <v>1.5151515151515156</v>
          </cell>
          <cell r="L15">
            <v>5.9377709075337179</v>
          </cell>
          <cell r="M15">
            <v>6.4913041763615666</v>
          </cell>
          <cell r="N15">
            <v>8.4203607006628971</v>
          </cell>
          <cell r="O15">
            <v>8.4418523230891367</v>
          </cell>
          <cell r="P15">
            <v>2.5178553148598866</v>
          </cell>
          <cell r="Q15">
            <v>4.0901601883393823</v>
          </cell>
          <cell r="R15">
            <v>1.6654921392755853</v>
          </cell>
          <cell r="S15">
            <v>4.3706109709847709</v>
          </cell>
          <cell r="T15">
            <v>5.2530008206183965</v>
          </cell>
          <cell r="U15">
            <v>4.9359916747881556</v>
          </cell>
          <cell r="V15">
            <v>6.5880441763527955</v>
          </cell>
          <cell r="W15">
            <v>-0.73457741861165005</v>
          </cell>
          <cell r="X15">
            <v>-4.0776612363311813</v>
          </cell>
          <cell r="Y15">
            <v>2.9149644353865654</v>
          </cell>
          <cell r="Z15">
            <v>1.6565792963757673</v>
          </cell>
        </row>
        <row r="17">
          <cell r="E17">
            <v>4.1831272249496294</v>
          </cell>
          <cell r="F17">
            <v>2.4390382457784625</v>
          </cell>
          <cell r="G17">
            <v>1.7060767720683572</v>
          </cell>
          <cell r="H17">
            <v>1.2576164447049507</v>
          </cell>
          <cell r="I17">
            <v>2.9610842770140522</v>
          </cell>
          <cell r="J17">
            <v>3.1159784109451465</v>
          </cell>
          <cell r="K17">
            <v>3.4065203939827313</v>
          </cell>
          <cell r="L17">
            <v>4.2784446924086126</v>
          </cell>
          <cell r="M17">
            <v>3.9234638802853254</v>
          </cell>
          <cell r="N17">
            <v>4.6843813222175328</v>
          </cell>
          <cell r="O17">
            <v>3.9410368487269523</v>
          </cell>
          <cell r="P17">
            <v>1.9258566006343329</v>
          </cell>
          <cell r="Q17">
            <v>7.6313292592104176E-2</v>
          </cell>
          <cell r="R17">
            <v>0.33560399544101926</v>
          </cell>
          <cell r="S17">
            <v>2.2365145649810358</v>
          </cell>
          <cell r="T17">
            <v>2.0464668830536255</v>
          </cell>
          <cell r="U17">
            <v>3.3941882366231795</v>
          </cell>
          <cell r="V17">
            <v>3.9206304054194163</v>
          </cell>
          <cell r="W17">
            <v>1.8040587696797701</v>
          </cell>
          <cell r="X17">
            <v>-3.6675765718121767</v>
          </cell>
          <cell r="Y17">
            <v>1.6292051756007453</v>
          </cell>
          <cell r="Z17">
            <v>0.99251746954425357</v>
          </cell>
        </row>
        <row r="18">
          <cell r="E18">
            <v>3.9505233319633675</v>
          </cell>
          <cell r="F18">
            <v>4.3682064689675855</v>
          </cell>
          <cell r="G18">
            <v>1.0894764730341251</v>
          </cell>
          <cell r="H18">
            <v>-2.0432770414198842</v>
          </cell>
          <cell r="I18">
            <v>0.96483823201826624</v>
          </cell>
          <cell r="J18">
            <v>4.2827804033210555</v>
          </cell>
          <cell r="K18">
            <v>3.6883326173643241</v>
          </cell>
          <cell r="L18">
            <v>4.4069571296378598</v>
          </cell>
          <cell r="M18">
            <v>5.1383204263163833</v>
          </cell>
          <cell r="N18">
            <v>4.0731527023569498</v>
          </cell>
          <cell r="O18">
            <v>3.9155157742042661</v>
          </cell>
          <cell r="P18">
            <v>1.9749493611153923</v>
          </cell>
          <cell r="Q18">
            <v>0.7642394212970629</v>
          </cell>
          <cell r="R18">
            <v>-0.91111671120445692</v>
          </cell>
          <cell r="S18">
            <v>1.5603325800515648</v>
          </cell>
          <cell r="T18">
            <v>0.77507604579652423</v>
          </cell>
          <cell r="U18">
            <v>1.4484207445939461</v>
          </cell>
          <cell r="V18">
            <v>2.365228419295633</v>
          </cell>
          <cell r="W18">
            <v>-8.5630945201700115E-3</v>
          </cell>
          <cell r="X18">
            <v>-2.9083002320129339</v>
          </cell>
          <cell r="Y18">
            <v>1.4006841088568933</v>
          </cell>
          <cell r="Z18">
            <v>-1.6688186742851769</v>
          </cell>
        </row>
        <row r="19">
          <cell r="E19">
            <v>0</v>
          </cell>
          <cell r="F19">
            <v>-7.0155788101002372</v>
          </cell>
          <cell r="G19">
            <v>2.5149786252859627</v>
          </cell>
          <cell r="H19">
            <v>3.7383103154356974</v>
          </cell>
          <cell r="I19">
            <v>5.292802053830286</v>
          </cell>
          <cell r="J19">
            <v>6.9518566216672468</v>
          </cell>
          <cell r="K19">
            <v>6.2389167966410639</v>
          </cell>
          <cell r="L19">
            <v>7.0862805253276946</v>
          </cell>
          <cell r="M19">
            <v>4.9816339479149718</v>
          </cell>
          <cell r="N19">
            <v>4.524198621413376</v>
          </cell>
          <cell r="O19">
            <v>4.259803391436435</v>
          </cell>
          <cell r="P19">
            <v>1.2053016075165743</v>
          </cell>
          <cell r="Q19">
            <v>1.4434991866993414</v>
          </cell>
          <cell r="R19">
            <v>3.867159383585971</v>
          </cell>
          <cell r="S19">
            <v>5.3447997760589345</v>
          </cell>
          <cell r="T19">
            <v>3.6170498129766315</v>
          </cell>
          <cell r="U19">
            <v>6.2274865707585292</v>
          </cell>
          <cell r="V19">
            <v>6.7852732608801887</v>
          </cell>
          <cell r="W19">
            <v>5.1265490929409623</v>
          </cell>
          <cell r="X19">
            <v>1.6276806246222151</v>
          </cell>
          <cell r="Y19">
            <v>3.8980769919841691</v>
          </cell>
          <cell r="Z19">
            <v>4.3497848574365179</v>
          </cell>
        </row>
        <row r="20">
          <cell r="E20">
            <v>-5.600003006578504</v>
          </cell>
          <cell r="F20">
            <v>-12.900003974849369</v>
          </cell>
          <cell r="G20">
            <v>-8.8404106524943842</v>
          </cell>
          <cell r="H20">
            <v>1.5113351328791396</v>
          </cell>
          <cell r="I20">
            <v>3.9702236363411174</v>
          </cell>
          <cell r="J20">
            <v>7.1599050745309682</v>
          </cell>
          <cell r="K20">
            <v>4.0089019309801301</v>
          </cell>
          <cell r="L20">
            <v>-6.1027744029278352</v>
          </cell>
          <cell r="M20">
            <v>-4.7890609699348943</v>
          </cell>
          <cell r="N20">
            <v>-1.2000039959265791</v>
          </cell>
          <cell r="O20">
            <v>2.1000017311515506</v>
          </cell>
          <cell r="P20">
            <v>5.7000024082742016</v>
          </cell>
          <cell r="Q20">
            <v>5.1000003335982598</v>
          </cell>
          <cell r="R20">
            <v>5.1999982170994627</v>
          </cell>
          <cell r="S20">
            <v>8.3999917058866345</v>
          </cell>
          <cell r="T20">
            <v>4.1722973203056029</v>
          </cell>
          <cell r="U20">
            <v>7.8999999999999915</v>
          </cell>
          <cell r="V20">
            <v>6</v>
          </cell>
          <cell r="W20">
            <v>9.4258021846119107</v>
          </cell>
          <cell r="X20">
            <v>-8.4999999999999147</v>
          </cell>
          <cell r="Y20">
            <v>0.94789135409540393</v>
          </cell>
          <cell r="Z20">
            <v>-0.36636888594270545</v>
          </cell>
        </row>
        <row r="21">
          <cell r="E21">
            <v>0</v>
          </cell>
          <cell r="F21">
            <v>-8.9001071914732108</v>
          </cell>
          <cell r="G21">
            <v>-5.4636988553099002</v>
          </cell>
          <cell r="H21">
            <v>2.8434179957071564</v>
          </cell>
          <cell r="I21">
            <v>5.3274875586249948</v>
          </cell>
          <cell r="J21">
            <v>3.6425551654851915</v>
          </cell>
          <cell r="K21">
            <v>3.647724175351243</v>
          </cell>
          <cell r="L21">
            <v>4.9573339939350802</v>
          </cell>
          <cell r="M21">
            <v>3.5149195041513934</v>
          </cell>
          <cell r="N21">
            <v>5.3256155290643363</v>
          </cell>
          <cell r="O21">
            <v>4.2655308768799785</v>
          </cell>
          <cell r="P21">
            <v>2.9396336223099979</v>
          </cell>
          <cell r="Q21">
            <v>3.826850684770065</v>
          </cell>
          <cell r="R21">
            <v>2.9300494692444943</v>
          </cell>
          <cell r="S21">
            <v>4.4018069213557283</v>
          </cell>
          <cell r="T21">
            <v>4.007255923135844</v>
          </cell>
          <cell r="U21">
            <v>5.8496026322594901</v>
          </cell>
          <cell r="V21">
            <v>6.870189154337254</v>
          </cell>
          <cell r="W21">
            <v>3.5892877079485572</v>
          </cell>
          <cell r="X21">
            <v>-8.0078587119508597</v>
          </cell>
          <cell r="Y21">
            <v>1.3795393520041728</v>
          </cell>
          <cell r="Z21">
            <v>-0.17459431025578454</v>
          </cell>
        </row>
        <row r="22">
          <cell r="E22">
            <v>-2.6709832196940653</v>
          </cell>
          <cell r="F22">
            <v>-14.573803107918806</v>
          </cell>
          <cell r="G22">
            <v>-6.7214875355784756</v>
          </cell>
          <cell r="H22">
            <v>-3.7000000000001165</v>
          </cell>
          <cell r="I22">
            <v>6.2055302827928216</v>
          </cell>
          <cell r="J22">
            <v>5.8434953752149852</v>
          </cell>
          <cell r="K22">
            <v>6.9413713851018741</v>
          </cell>
          <cell r="L22">
            <v>4.4415617370077314</v>
          </cell>
          <cell r="M22">
            <v>4.3609525486010483</v>
          </cell>
          <cell r="N22">
            <v>3.7742918108122581E-2</v>
          </cell>
          <cell r="O22">
            <v>1.3683919445014965</v>
          </cell>
          <cell r="P22">
            <v>3.4819899311371927</v>
          </cell>
          <cell r="Q22">
            <v>4.5828924288062467</v>
          </cell>
          <cell r="R22">
            <v>4.7750270317136909</v>
          </cell>
          <cell r="S22">
            <v>5.0578042266880487</v>
          </cell>
          <cell r="T22">
            <v>6.6552172621400842</v>
          </cell>
          <cell r="U22">
            <v>8.3454076049133334</v>
          </cell>
          <cell r="V22">
            <v>10.493935610377875</v>
          </cell>
          <cell r="W22">
            <v>5.7504775641202173</v>
          </cell>
          <cell r="X22">
            <v>-4.9315841724668985</v>
          </cell>
          <cell r="Y22">
            <v>4.182900159386449</v>
          </cell>
          <cell r="Z22">
            <v>3.3492056150487599</v>
          </cell>
        </row>
        <row r="23">
          <cell r="E23">
            <v>3.7813934595841658</v>
          </cell>
          <cell r="F23">
            <v>2.5460005661608136</v>
          </cell>
          <cell r="G23">
            <v>0.92921543587429767</v>
          </cell>
          <cell r="H23">
            <v>-1.0314917744655361</v>
          </cell>
          <cell r="I23">
            <v>2.3831953129130454</v>
          </cell>
          <cell r="J23">
            <v>2.7574940322364796</v>
          </cell>
          <cell r="K23">
            <v>2.417012332151927</v>
          </cell>
          <cell r="L23">
            <v>3.8686940097709197</v>
          </cell>
          <cell r="M23">
            <v>4.4681606839167074</v>
          </cell>
          <cell r="N23">
            <v>4.7459373893637036</v>
          </cell>
          <cell r="O23">
            <v>5.0498153263602461</v>
          </cell>
          <cell r="P23">
            <v>3.6694305667344338</v>
          </cell>
          <cell r="Q23">
            <v>2.710182437606278</v>
          </cell>
          <cell r="R23">
            <v>3.0894415968011089</v>
          </cell>
          <cell r="S23">
            <v>3.2593010693643834</v>
          </cell>
          <cell r="T23">
            <v>3.5836461451050639</v>
          </cell>
          <cell r="U23">
            <v>4.0762214367566969</v>
          </cell>
          <cell r="V23">
            <v>3.4791846558307213</v>
          </cell>
          <cell r="W23">
            <v>0.8916965212346355</v>
          </cell>
          <cell r="X23">
            <v>-3.7447554119001296</v>
          </cell>
          <cell r="Y23">
            <v>-0.31982901742266279</v>
          </cell>
          <cell r="Z23">
            <v>0.41787310882148176</v>
          </cell>
        </row>
        <row r="24">
          <cell r="E24">
            <v>1.0102991712821705</v>
          </cell>
          <cell r="F24">
            <v>-1.121288508161939</v>
          </cell>
          <cell r="G24">
            <v>-1.2034945292206487</v>
          </cell>
          <cell r="H24">
            <v>-2.0577874813515962</v>
          </cell>
          <cell r="I24">
            <v>4.0126224562697814</v>
          </cell>
          <cell r="J24">
            <v>3.9385357293175076</v>
          </cell>
          <cell r="K24">
            <v>1.6122168840082338</v>
          </cell>
          <cell r="L24">
            <v>2.7084179658665164</v>
          </cell>
          <cell r="M24">
            <v>4.2049526898196916</v>
          </cell>
          <cell r="N24">
            <v>4.6598378336223618</v>
          </cell>
          <cell r="O24">
            <v>4.4521925649628997</v>
          </cell>
          <cell r="P24">
            <v>1.2623104338542817</v>
          </cell>
          <cell r="Q24">
            <v>2.4834170776511115</v>
          </cell>
          <cell r="R24">
            <v>2.3357018032530164</v>
          </cell>
          <cell r="S24">
            <v>4.234861709926335</v>
          </cell>
          <cell r="T24">
            <v>3.1607849886180901</v>
          </cell>
          <cell r="U24">
            <v>4.2971789663732665</v>
          </cell>
          <cell r="V24">
            <v>3.3142453555280156</v>
          </cell>
          <cell r="W24">
            <v>-0.61341613641329218</v>
          </cell>
          <cell r="X24">
            <v>-5.0277445939598806</v>
          </cell>
          <cell r="Y24">
            <v>6.5568450912240905</v>
          </cell>
          <cell r="Z24">
            <v>3.8844849828878409</v>
          </cell>
        </row>
        <row r="25">
          <cell r="E25">
            <v>3.6746256332705514</v>
          </cell>
          <cell r="F25">
            <v>-0.9158165712299251</v>
          </cell>
          <cell r="G25">
            <v>-4.3732992958481987E-2</v>
          </cell>
          <cell r="H25">
            <v>-0.12598354602472739</v>
          </cell>
          <cell r="I25">
            <v>1.2697576965678365</v>
          </cell>
          <cell r="J25">
            <v>0.48086644415413105</v>
          </cell>
          <cell r="K25">
            <v>0.48467235043870005</v>
          </cell>
          <cell r="L25">
            <v>2.0422167757174776</v>
          </cell>
          <cell r="M25">
            <v>2.7341921511914791</v>
          </cell>
          <cell r="N25">
            <v>1.3960971698534053</v>
          </cell>
          <cell r="O25">
            <v>3.67118798215742</v>
          </cell>
          <cell r="P25">
            <v>1.2431515963389188</v>
          </cell>
          <cell r="Q25">
            <v>0.18536986958304169</v>
          </cell>
          <cell r="R25">
            <v>2.1085752993371898E-2</v>
          </cell>
          <cell r="S25">
            <v>2.4211360560150013</v>
          </cell>
          <cell r="T25">
            <v>2.6949521219108021</v>
          </cell>
          <cell r="U25">
            <v>3.7515567450896725</v>
          </cell>
          <cell r="V25">
            <v>3.8457180673368185</v>
          </cell>
          <cell r="W25">
            <v>2.1642559875949559</v>
          </cell>
          <cell r="X25">
            <v>-1.9368307186585838</v>
          </cell>
          <cell r="Y25">
            <v>3.0337016839246047</v>
          </cell>
          <cell r="Z25">
            <v>1.9270567825698777</v>
          </cell>
        </row>
        <row r="26">
          <cell r="E26">
            <v>9.266146669581147</v>
          </cell>
          <cell r="F26">
            <v>0.72027904727896441</v>
          </cell>
          <cell r="G26">
            <v>5.0356349368457813</v>
          </cell>
          <cell r="H26">
            <v>7.6512651906882212</v>
          </cell>
          <cell r="I26">
            <v>-4.6681473590385423</v>
          </cell>
          <cell r="J26">
            <v>7.8782668764854549</v>
          </cell>
          <cell r="K26">
            <v>7.3796644759366927</v>
          </cell>
          <cell r="L26">
            <v>7.5776636475252843</v>
          </cell>
          <cell r="M26">
            <v>2.3082146548109534</v>
          </cell>
          <cell r="N26">
            <v>-3.3653448133123618</v>
          </cell>
          <cell r="O26">
            <v>6.7744551674609994</v>
          </cell>
          <cell r="P26">
            <v>-5.6974767616485167</v>
          </cell>
          <cell r="Q26">
            <v>6.1638397623798227</v>
          </cell>
          <cell r="R26">
            <v>5.2652646143094302</v>
          </cell>
          <cell r="S26">
            <v>9.3628088545770112</v>
          </cell>
          <cell r="T26">
            <v>8.4016174719299812</v>
          </cell>
          <cell r="U26">
            <v>6.8934889983264185</v>
          </cell>
          <cell r="V26">
            <v>4.6685791111526385</v>
          </cell>
          <cell r="W26">
            <v>0.65883904068580534</v>
          </cell>
          <cell r="X26">
            <v>-4.8258752954376121</v>
          </cell>
          <cell r="Y26">
            <v>9.1569529292685701</v>
          </cell>
          <cell r="Z26">
            <v>8.5031902828110759</v>
          </cell>
        </row>
        <row r="27">
          <cell r="E27">
            <v>0.77926614626019841</v>
          </cell>
          <cell r="F27">
            <v>-1.3924389679299054</v>
          </cell>
          <cell r="G27">
            <v>0.14663044947825199</v>
          </cell>
          <cell r="H27">
            <v>2.2222549499695106</v>
          </cell>
          <cell r="I27">
            <v>4.2801743285588998</v>
          </cell>
          <cell r="J27">
            <v>3.0427374044395492</v>
          </cell>
          <cell r="K27">
            <v>2.8792564816511543</v>
          </cell>
          <cell r="L27">
            <v>3.3071700785332325</v>
          </cell>
          <cell r="M27">
            <v>3.5146625440843025</v>
          </cell>
          <cell r="N27">
            <v>3.1667291940784708</v>
          </cell>
          <cell r="O27">
            <v>4.2354634041520143</v>
          </cell>
          <cell r="P27">
            <v>2.8853745703778344</v>
          </cell>
          <cell r="Q27">
            <v>2.4329185044094146</v>
          </cell>
          <cell r="R27">
            <v>3.8148962388770968</v>
          </cell>
          <cell r="S27">
            <v>2.9081250061981478</v>
          </cell>
          <cell r="T27">
            <v>2.7742751858597359</v>
          </cell>
          <cell r="U27">
            <v>2.6004272856972079</v>
          </cell>
          <cell r="V27">
            <v>3.6326722573760293</v>
          </cell>
          <cell r="W27">
            <v>-0.96787782543606227</v>
          </cell>
          <cell r="X27">
            <v>-3.974422642879432</v>
          </cell>
          <cell r="Y27">
            <v>1.7993199050121262</v>
          </cell>
          <cell r="Z27">
            <v>0.75832797860257983</v>
          </cell>
        </row>
        <row r="28">
          <cell r="E28">
            <v>-3.4966597618172273</v>
          </cell>
          <cell r="F28">
            <v>-11.89204086184337</v>
          </cell>
          <cell r="G28">
            <v>-3.0641803548702882</v>
          </cell>
          <cell r="H28">
            <v>-0.57610850924527313</v>
          </cell>
          <cell r="I28">
            <v>2.9471545559578658</v>
          </cell>
          <cell r="J28">
            <v>1.4895254754769809</v>
          </cell>
          <cell r="K28">
            <v>0.16088119949448298</v>
          </cell>
          <cell r="L28">
            <v>3.1271826787134103</v>
          </cell>
          <cell r="M28">
            <v>4.0734596662952356</v>
          </cell>
          <cell r="N28">
            <v>3.1976954555742481</v>
          </cell>
          <cell r="O28">
            <v>4.2252375261922595</v>
          </cell>
          <cell r="P28">
            <v>3.7122030350990087</v>
          </cell>
          <cell r="Q28">
            <v>4.5061082907207606</v>
          </cell>
          <cell r="R28">
            <v>3.8504236272104038</v>
          </cell>
          <cell r="S28">
            <v>4.797186113898519</v>
          </cell>
          <cell r="T28">
            <v>3.9644340014615409</v>
          </cell>
          <cell r="U28">
            <v>3.897161281831103</v>
          </cell>
          <cell r="V28">
            <v>0.11469915546481957</v>
          </cell>
          <cell r="W28">
            <v>0.89415160072240951</v>
          </cell>
          <cell r="X28">
            <v>-6.7986245128181508</v>
          </cell>
          <cell r="Y28">
            <v>1.2581528755234643</v>
          </cell>
          <cell r="Z28">
            <v>1.6917672655928868</v>
          </cell>
        </row>
        <row r="29">
          <cell r="E29">
            <v>6.2913907219021894</v>
          </cell>
          <cell r="F29">
            <v>6.2564901257488685</v>
          </cell>
          <cell r="G29">
            <v>4.6909357808711576</v>
          </cell>
          <cell r="H29">
            <v>4.4807467875006779</v>
          </cell>
          <cell r="I29">
            <v>5.6511056528605934</v>
          </cell>
          <cell r="J29">
            <v>6.3424947032242329</v>
          </cell>
          <cell r="K29">
            <v>3.7773359745527273</v>
          </cell>
          <cell r="L29">
            <v>5.2569787972149555</v>
          </cell>
          <cell r="M29">
            <v>5.1256031641673871</v>
          </cell>
          <cell r="N29">
            <v>4.719972629756171</v>
          </cell>
          <cell r="O29">
            <v>6.7701938099036454</v>
          </cell>
          <cell r="P29">
            <v>-1.549888586283771</v>
          </cell>
          <cell r="Q29">
            <v>2.8115883713910534</v>
          </cell>
          <cell r="R29">
            <v>0.13208747125892728</v>
          </cell>
          <cell r="S29">
            <v>-0.50322454563230679</v>
          </cell>
          <cell r="T29">
            <v>3.6656027498158608</v>
          </cell>
          <cell r="U29">
            <v>2.2239064017242356</v>
          </cell>
          <cell r="V29">
            <v>4.2792270979101517</v>
          </cell>
          <cell r="W29">
            <v>4.3635717300984993</v>
          </cell>
          <cell r="X29">
            <v>-2.6525876567391293</v>
          </cell>
          <cell r="Y29">
            <v>2.7117457957006366</v>
          </cell>
          <cell r="Z29">
            <v>2.0999999999999943</v>
          </cell>
        </row>
        <row r="30">
          <cell r="E30">
            <v>1.9267816303023295</v>
          </cell>
          <cell r="F30">
            <v>3.1054486612553518</v>
          </cell>
          <cell r="G30">
            <v>3.5231671731267511</v>
          </cell>
          <cell r="H30">
            <v>2.7865815064157999</v>
          </cell>
          <cell r="I30">
            <v>5.0514799073854419</v>
          </cell>
          <cell r="J30">
            <v>4.1863036201625192</v>
          </cell>
          <cell r="K30">
            <v>5.0997652662202881</v>
          </cell>
          <cell r="L30">
            <v>5.3926295257610946</v>
          </cell>
          <cell r="M30">
            <v>2.6827497846670667</v>
          </cell>
          <cell r="N30">
            <v>2.025778823997797</v>
          </cell>
          <cell r="O30">
            <v>3.2535471256572635</v>
          </cell>
          <cell r="P30">
            <v>1.9900953413043396</v>
          </cell>
          <cell r="Q30">
            <v>1.5020793385404261</v>
          </cell>
          <cell r="R30">
            <v>0.98343332424323648</v>
          </cell>
          <cell r="S30">
            <v>3.9610305114718045</v>
          </cell>
          <cell r="T30">
            <v>2.5889355800975409</v>
          </cell>
          <cell r="U30">
            <v>2.4519285499515746</v>
          </cell>
          <cell r="V30">
            <v>2.6529967542594761</v>
          </cell>
          <cell r="W30">
            <v>3.5093986841943092E-2</v>
          </cell>
          <cell r="X30">
            <v>-1.667131672736005</v>
          </cell>
          <cell r="Y30">
            <v>0.6765202090057727</v>
          </cell>
          <cell r="Z30">
            <v>1.4469745723210394</v>
          </cell>
        </row>
        <row r="31">
          <cell r="E31">
            <v>3.0671983220584167</v>
          </cell>
          <cell r="F31">
            <v>-7.0635493014442119</v>
          </cell>
          <cell r="G31">
            <v>-7.9998435944400654</v>
          </cell>
          <cell r="H31">
            <v>-21.16865620810853</v>
          </cell>
          <cell r="I31">
            <v>-5.7404942203394853</v>
          </cell>
          <cell r="J31">
            <v>-1.6424243917926589</v>
          </cell>
          <cell r="K31">
            <v>5.889956783459624</v>
          </cell>
          <cell r="L31">
            <v>11.736370474971295</v>
          </cell>
          <cell r="M31">
            <v>6.8096992889707764</v>
          </cell>
          <cell r="N31">
            <v>-0.27133797404665927</v>
          </cell>
          <cell r="O31">
            <v>9.6971679401903543</v>
          </cell>
          <cell r="P31">
            <v>6.2816111632655378</v>
          </cell>
          <cell r="Q31">
            <v>6.5605128101487367</v>
          </cell>
          <cell r="R31">
            <v>7.7653471731034927</v>
          </cell>
          <cell r="S31">
            <v>6.3430228405139388</v>
          </cell>
          <cell r="T31">
            <v>8.852934591084761</v>
          </cell>
          <cell r="U31">
            <v>10.097749000599194</v>
          </cell>
          <cell r="V31">
            <v>7.4917958215550584</v>
          </cell>
          <cell r="W31">
            <v>-4.1509548027295295</v>
          </cell>
          <cell r="X31">
            <v>-14.072281177565088</v>
          </cell>
          <cell r="Y31">
            <v>3.3306113460991611</v>
          </cell>
          <cell r="Z31">
            <v>8.2819062502774869</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ata.worldbank.org/data-catalog/world-development-indicator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heetViews>
  <sheetFormatPr defaultColWidth="9.140625" defaultRowHeight="12.75" x14ac:dyDescent="0.2"/>
  <cols>
    <col min="1" max="1" width="22.42578125" customWidth="1"/>
    <col min="2" max="2" width="40.28515625" customWidth="1"/>
    <col min="3" max="3" width="35.28515625" customWidth="1"/>
    <col min="257" max="257" width="22.42578125" customWidth="1"/>
    <col min="258" max="258" width="40.28515625" customWidth="1"/>
    <col min="259" max="259" width="35.28515625" customWidth="1"/>
    <col min="513" max="513" width="22.42578125" customWidth="1"/>
    <col min="514" max="514" width="40.28515625" customWidth="1"/>
    <col min="515" max="515" width="35.28515625" customWidth="1"/>
    <col min="769" max="769" width="22.42578125" customWidth="1"/>
    <col min="770" max="770" width="40.28515625" customWidth="1"/>
    <col min="771" max="771" width="35.28515625" customWidth="1"/>
    <col min="1025" max="1025" width="22.42578125" customWidth="1"/>
    <col min="1026" max="1026" width="40.28515625" customWidth="1"/>
    <col min="1027" max="1027" width="35.28515625" customWidth="1"/>
    <col min="1281" max="1281" width="22.42578125" customWidth="1"/>
    <col min="1282" max="1282" width="40.28515625" customWidth="1"/>
    <col min="1283" max="1283" width="35.28515625" customWidth="1"/>
    <col min="1537" max="1537" width="22.42578125" customWidth="1"/>
    <col min="1538" max="1538" width="40.28515625" customWidth="1"/>
    <col min="1539" max="1539" width="35.28515625" customWidth="1"/>
    <col min="1793" max="1793" width="22.42578125" customWidth="1"/>
    <col min="1794" max="1794" width="40.28515625" customWidth="1"/>
    <col min="1795" max="1795" width="35.28515625" customWidth="1"/>
    <col min="2049" max="2049" width="22.42578125" customWidth="1"/>
    <col min="2050" max="2050" width="40.28515625" customWidth="1"/>
    <col min="2051" max="2051" width="35.28515625" customWidth="1"/>
    <col min="2305" max="2305" width="22.42578125" customWidth="1"/>
    <col min="2306" max="2306" width="40.28515625" customWidth="1"/>
    <col min="2307" max="2307" width="35.28515625" customWidth="1"/>
    <col min="2561" max="2561" width="22.42578125" customWidth="1"/>
    <col min="2562" max="2562" width="40.28515625" customWidth="1"/>
    <col min="2563" max="2563" width="35.28515625" customWidth="1"/>
    <col min="2817" max="2817" width="22.42578125" customWidth="1"/>
    <col min="2818" max="2818" width="40.28515625" customWidth="1"/>
    <col min="2819" max="2819" width="35.28515625" customWidth="1"/>
    <col min="3073" max="3073" width="22.42578125" customWidth="1"/>
    <col min="3074" max="3074" width="40.28515625" customWidth="1"/>
    <col min="3075" max="3075" width="35.28515625" customWidth="1"/>
    <col min="3329" max="3329" width="22.42578125" customWidth="1"/>
    <col min="3330" max="3330" width="40.28515625" customWidth="1"/>
    <col min="3331" max="3331" width="35.28515625" customWidth="1"/>
    <col min="3585" max="3585" width="22.42578125" customWidth="1"/>
    <col min="3586" max="3586" width="40.28515625" customWidth="1"/>
    <col min="3587" max="3587" width="35.28515625" customWidth="1"/>
    <col min="3841" max="3841" width="22.42578125" customWidth="1"/>
    <col min="3842" max="3842" width="40.28515625" customWidth="1"/>
    <col min="3843" max="3843" width="35.28515625" customWidth="1"/>
    <col min="4097" max="4097" width="22.42578125" customWidth="1"/>
    <col min="4098" max="4098" width="40.28515625" customWidth="1"/>
    <col min="4099" max="4099" width="35.28515625" customWidth="1"/>
    <col min="4353" max="4353" width="22.42578125" customWidth="1"/>
    <col min="4354" max="4354" width="40.28515625" customWidth="1"/>
    <col min="4355" max="4355" width="35.28515625" customWidth="1"/>
    <col min="4609" max="4609" width="22.42578125" customWidth="1"/>
    <col min="4610" max="4610" width="40.28515625" customWidth="1"/>
    <col min="4611" max="4611" width="35.28515625" customWidth="1"/>
    <col min="4865" max="4865" width="22.42578125" customWidth="1"/>
    <col min="4866" max="4866" width="40.28515625" customWidth="1"/>
    <col min="4867" max="4867" width="35.28515625" customWidth="1"/>
    <col min="5121" max="5121" width="22.42578125" customWidth="1"/>
    <col min="5122" max="5122" width="40.28515625" customWidth="1"/>
    <col min="5123" max="5123" width="35.28515625" customWidth="1"/>
    <col min="5377" max="5377" width="22.42578125" customWidth="1"/>
    <col min="5378" max="5378" width="40.28515625" customWidth="1"/>
    <col min="5379" max="5379" width="35.28515625" customWidth="1"/>
    <col min="5633" max="5633" width="22.42578125" customWidth="1"/>
    <col min="5634" max="5634" width="40.28515625" customWidth="1"/>
    <col min="5635" max="5635" width="35.28515625" customWidth="1"/>
    <col min="5889" max="5889" width="22.42578125" customWidth="1"/>
    <col min="5890" max="5890" width="40.28515625" customWidth="1"/>
    <col min="5891" max="5891" width="35.28515625" customWidth="1"/>
    <col min="6145" max="6145" width="22.42578125" customWidth="1"/>
    <col min="6146" max="6146" width="40.28515625" customWidth="1"/>
    <col min="6147" max="6147" width="35.28515625" customWidth="1"/>
    <col min="6401" max="6401" width="22.42578125" customWidth="1"/>
    <col min="6402" max="6402" width="40.28515625" customWidth="1"/>
    <col min="6403" max="6403" width="35.28515625" customWidth="1"/>
    <col min="6657" max="6657" width="22.42578125" customWidth="1"/>
    <col min="6658" max="6658" width="40.28515625" customWidth="1"/>
    <col min="6659" max="6659" width="35.28515625" customWidth="1"/>
    <col min="6913" max="6913" width="22.42578125" customWidth="1"/>
    <col min="6914" max="6914" width="40.28515625" customWidth="1"/>
    <col min="6915" max="6915" width="35.28515625" customWidth="1"/>
    <col min="7169" max="7169" width="22.42578125" customWidth="1"/>
    <col min="7170" max="7170" width="40.28515625" customWidth="1"/>
    <col min="7171" max="7171" width="35.28515625" customWidth="1"/>
    <col min="7425" max="7425" width="22.42578125" customWidth="1"/>
    <col min="7426" max="7426" width="40.28515625" customWidth="1"/>
    <col min="7427" max="7427" width="35.28515625" customWidth="1"/>
    <col min="7681" max="7681" width="22.42578125" customWidth="1"/>
    <col min="7682" max="7682" width="40.28515625" customWidth="1"/>
    <col min="7683" max="7683" width="35.28515625" customWidth="1"/>
    <col min="7937" max="7937" width="22.42578125" customWidth="1"/>
    <col min="7938" max="7938" width="40.28515625" customWidth="1"/>
    <col min="7939" max="7939" width="35.28515625" customWidth="1"/>
    <col min="8193" max="8193" width="22.42578125" customWidth="1"/>
    <col min="8194" max="8194" width="40.28515625" customWidth="1"/>
    <col min="8195" max="8195" width="35.28515625" customWidth="1"/>
    <col min="8449" max="8449" width="22.42578125" customWidth="1"/>
    <col min="8450" max="8450" width="40.28515625" customWidth="1"/>
    <col min="8451" max="8451" width="35.28515625" customWidth="1"/>
    <col min="8705" max="8705" width="22.42578125" customWidth="1"/>
    <col min="8706" max="8706" width="40.28515625" customWidth="1"/>
    <col min="8707" max="8707" width="35.28515625" customWidth="1"/>
    <col min="8961" max="8961" width="22.42578125" customWidth="1"/>
    <col min="8962" max="8962" width="40.28515625" customWidth="1"/>
    <col min="8963" max="8963" width="35.28515625" customWidth="1"/>
    <col min="9217" max="9217" width="22.42578125" customWidth="1"/>
    <col min="9218" max="9218" width="40.28515625" customWidth="1"/>
    <col min="9219" max="9219" width="35.28515625" customWidth="1"/>
    <col min="9473" max="9473" width="22.42578125" customWidth="1"/>
    <col min="9474" max="9474" width="40.28515625" customWidth="1"/>
    <col min="9475" max="9475" width="35.28515625" customWidth="1"/>
    <col min="9729" max="9729" width="22.42578125" customWidth="1"/>
    <col min="9730" max="9730" width="40.28515625" customWidth="1"/>
    <col min="9731" max="9731" width="35.28515625" customWidth="1"/>
    <col min="9985" max="9985" width="22.42578125" customWidth="1"/>
    <col min="9986" max="9986" width="40.28515625" customWidth="1"/>
    <col min="9987" max="9987" width="35.28515625" customWidth="1"/>
    <col min="10241" max="10241" width="22.42578125" customWidth="1"/>
    <col min="10242" max="10242" width="40.28515625" customWidth="1"/>
    <col min="10243" max="10243" width="35.28515625" customWidth="1"/>
    <col min="10497" max="10497" width="22.42578125" customWidth="1"/>
    <col min="10498" max="10498" width="40.28515625" customWidth="1"/>
    <col min="10499" max="10499" width="35.28515625" customWidth="1"/>
    <col min="10753" max="10753" width="22.42578125" customWidth="1"/>
    <col min="10754" max="10754" width="40.28515625" customWidth="1"/>
    <col min="10755" max="10755" width="35.28515625" customWidth="1"/>
    <col min="11009" max="11009" width="22.42578125" customWidth="1"/>
    <col min="11010" max="11010" width="40.28515625" customWidth="1"/>
    <col min="11011" max="11011" width="35.28515625" customWidth="1"/>
    <col min="11265" max="11265" width="22.42578125" customWidth="1"/>
    <col min="11266" max="11266" width="40.28515625" customWidth="1"/>
    <col min="11267" max="11267" width="35.28515625" customWidth="1"/>
    <col min="11521" max="11521" width="22.42578125" customWidth="1"/>
    <col min="11522" max="11522" width="40.28515625" customWidth="1"/>
    <col min="11523" max="11523" width="35.28515625" customWidth="1"/>
    <col min="11777" max="11777" width="22.42578125" customWidth="1"/>
    <col min="11778" max="11778" width="40.28515625" customWidth="1"/>
    <col min="11779" max="11779" width="35.28515625" customWidth="1"/>
    <col min="12033" max="12033" width="22.42578125" customWidth="1"/>
    <col min="12034" max="12034" width="40.28515625" customWidth="1"/>
    <col min="12035" max="12035" width="35.28515625" customWidth="1"/>
    <col min="12289" max="12289" width="22.42578125" customWidth="1"/>
    <col min="12290" max="12290" width="40.28515625" customWidth="1"/>
    <col min="12291" max="12291" width="35.28515625" customWidth="1"/>
    <col min="12545" max="12545" width="22.42578125" customWidth="1"/>
    <col min="12546" max="12546" width="40.28515625" customWidth="1"/>
    <col min="12547" max="12547" width="35.28515625" customWidth="1"/>
    <col min="12801" max="12801" width="22.42578125" customWidth="1"/>
    <col min="12802" max="12802" width="40.28515625" customWidth="1"/>
    <col min="12803" max="12803" width="35.28515625" customWidth="1"/>
    <col min="13057" max="13057" width="22.42578125" customWidth="1"/>
    <col min="13058" max="13058" width="40.28515625" customWidth="1"/>
    <col min="13059" max="13059" width="35.28515625" customWidth="1"/>
    <col min="13313" max="13313" width="22.42578125" customWidth="1"/>
    <col min="13314" max="13314" width="40.28515625" customWidth="1"/>
    <col min="13315" max="13315" width="35.28515625" customWidth="1"/>
    <col min="13569" max="13569" width="22.42578125" customWidth="1"/>
    <col min="13570" max="13570" width="40.28515625" customWidth="1"/>
    <col min="13571" max="13571" width="35.28515625" customWidth="1"/>
    <col min="13825" max="13825" width="22.42578125" customWidth="1"/>
    <col min="13826" max="13826" width="40.28515625" customWidth="1"/>
    <col min="13827" max="13827" width="35.28515625" customWidth="1"/>
    <col min="14081" max="14081" width="22.42578125" customWidth="1"/>
    <col min="14082" max="14082" width="40.28515625" customWidth="1"/>
    <col min="14083" max="14083" width="35.28515625" customWidth="1"/>
    <col min="14337" max="14337" width="22.42578125" customWidth="1"/>
    <col min="14338" max="14338" width="40.28515625" customWidth="1"/>
    <col min="14339" max="14339" width="35.28515625" customWidth="1"/>
    <col min="14593" max="14593" width="22.42578125" customWidth="1"/>
    <col min="14594" max="14594" width="40.28515625" customWidth="1"/>
    <col min="14595" max="14595" width="35.28515625" customWidth="1"/>
    <col min="14849" max="14849" width="22.42578125" customWidth="1"/>
    <col min="14850" max="14850" width="40.28515625" customWidth="1"/>
    <col min="14851" max="14851" width="35.28515625" customWidth="1"/>
    <col min="15105" max="15105" width="22.42578125" customWidth="1"/>
    <col min="15106" max="15106" width="40.28515625" customWidth="1"/>
    <col min="15107" max="15107" width="35.28515625" customWidth="1"/>
    <col min="15361" max="15361" width="22.42578125" customWidth="1"/>
    <col min="15362" max="15362" width="40.28515625" customWidth="1"/>
    <col min="15363" max="15363" width="35.28515625" customWidth="1"/>
    <col min="15617" max="15617" width="22.42578125" customWidth="1"/>
    <col min="15618" max="15618" width="40.28515625" customWidth="1"/>
    <col min="15619" max="15619" width="35.28515625" customWidth="1"/>
    <col min="15873" max="15873" width="22.42578125" customWidth="1"/>
    <col min="15874" max="15874" width="40.28515625" customWidth="1"/>
    <col min="15875" max="15875" width="35.28515625" customWidth="1"/>
    <col min="16129" max="16129" width="22.42578125" customWidth="1"/>
    <col min="16130" max="16130" width="40.28515625" customWidth="1"/>
    <col min="16131" max="16131" width="35.28515625" customWidth="1"/>
  </cols>
  <sheetData>
    <row r="1" spans="1:10" ht="15" x14ac:dyDescent="0.2">
      <c r="A1" s="83" t="s">
        <v>199</v>
      </c>
      <c r="B1" s="84"/>
      <c r="C1" s="85"/>
      <c r="D1" s="85"/>
      <c r="E1" s="85"/>
      <c r="F1" s="85"/>
      <c r="G1" s="85"/>
      <c r="H1" s="85"/>
      <c r="I1" s="85"/>
      <c r="J1" s="85"/>
    </row>
    <row r="2" spans="1:10" ht="15.75" thickBot="1" x14ac:dyDescent="0.25">
      <c r="A2" s="84"/>
      <c r="B2" s="85"/>
      <c r="C2" s="85"/>
      <c r="I2" s="85"/>
      <c r="J2" s="85"/>
    </row>
    <row r="3" spans="1:10" ht="13.5" thickBot="1" x14ac:dyDescent="0.25">
      <c r="A3" s="86" t="s">
        <v>133</v>
      </c>
      <c r="B3" s="87"/>
      <c r="C3" s="88"/>
      <c r="E3" s="85"/>
      <c r="F3" s="85"/>
      <c r="G3" s="85"/>
      <c r="J3" s="85"/>
    </row>
    <row r="4" spans="1:10" x14ac:dyDescent="0.2">
      <c r="A4" s="89" t="s">
        <v>135</v>
      </c>
      <c r="B4" s="90" t="s">
        <v>163</v>
      </c>
      <c r="C4" s="91"/>
      <c r="E4" s="85"/>
      <c r="F4" s="86" t="s">
        <v>134</v>
      </c>
      <c r="G4" s="87"/>
      <c r="H4" s="138"/>
      <c r="J4" s="85"/>
    </row>
    <row r="5" spans="1:10" x14ac:dyDescent="0.2">
      <c r="A5" s="89" t="s">
        <v>136</v>
      </c>
      <c r="B5" s="90" t="s">
        <v>215</v>
      </c>
      <c r="C5" s="91"/>
      <c r="E5" s="85"/>
      <c r="F5" s="94"/>
      <c r="G5" s="92" t="s">
        <v>166</v>
      </c>
      <c r="H5" s="139"/>
      <c r="J5" s="85"/>
    </row>
    <row r="6" spans="1:10" ht="13.5" thickBot="1" x14ac:dyDescent="0.25">
      <c r="A6" s="89" t="s">
        <v>137</v>
      </c>
      <c r="B6" s="90">
        <v>2013</v>
      </c>
      <c r="C6" s="91"/>
      <c r="E6" s="85"/>
      <c r="F6" s="140"/>
      <c r="G6" s="97" t="s">
        <v>168</v>
      </c>
      <c r="H6" s="141"/>
      <c r="J6" s="85"/>
    </row>
    <row r="7" spans="1:10" x14ac:dyDescent="0.2">
      <c r="A7" s="89" t="s">
        <v>138</v>
      </c>
      <c r="B7" s="90" t="s">
        <v>139</v>
      </c>
      <c r="C7" s="91"/>
      <c r="E7" s="85"/>
      <c r="G7" s="92"/>
      <c r="J7" s="85"/>
    </row>
    <row r="8" spans="1:10" x14ac:dyDescent="0.2">
      <c r="A8" s="95" t="s">
        <v>140</v>
      </c>
      <c r="B8" s="96"/>
      <c r="C8" s="91"/>
    </row>
    <row r="9" spans="1:10" x14ac:dyDescent="0.2">
      <c r="A9" s="95" t="s">
        <v>141</v>
      </c>
      <c r="B9" s="92" t="s">
        <v>216</v>
      </c>
      <c r="C9" s="91"/>
    </row>
    <row r="10" spans="1:10" x14ac:dyDescent="0.2">
      <c r="A10" s="95" t="s">
        <v>142</v>
      </c>
      <c r="B10" s="92" t="s">
        <v>217</v>
      </c>
      <c r="C10" s="91"/>
    </row>
    <row r="11" spans="1:10" x14ac:dyDescent="0.2">
      <c r="A11" s="95" t="s">
        <v>143</v>
      </c>
      <c r="B11" s="96" t="s">
        <v>217</v>
      </c>
      <c r="C11" s="91"/>
    </row>
    <row r="12" spans="1:10" x14ac:dyDescent="0.2">
      <c r="A12" s="89" t="s">
        <v>144</v>
      </c>
      <c r="B12" s="96"/>
      <c r="C12" s="91"/>
    </row>
    <row r="13" spans="1:10" ht="13.5" thickBot="1" x14ac:dyDescent="0.25">
      <c r="A13" s="99" t="s">
        <v>145</v>
      </c>
      <c r="B13" s="97"/>
      <c r="C13" s="100"/>
    </row>
    <row r="14" spans="1:10" x14ac:dyDescent="0.2">
      <c r="A14" s="89"/>
      <c r="B14" s="92"/>
    </row>
    <row r="15" spans="1:10" ht="13.5" thickBot="1" x14ac:dyDescent="0.25">
      <c r="A15" s="101"/>
      <c r="B15" s="92"/>
      <c r="C15" s="92"/>
      <c r="D15" s="85"/>
      <c r="E15" s="85"/>
      <c r="F15" s="85"/>
      <c r="G15" s="85"/>
      <c r="H15" s="85"/>
      <c r="I15" s="85"/>
      <c r="J15" s="85"/>
    </row>
    <row r="16" spans="1:10" ht="13.5" thickBot="1" x14ac:dyDescent="0.25">
      <c r="A16" s="86" t="s">
        <v>146</v>
      </c>
      <c r="B16" s="87"/>
      <c r="C16" s="87"/>
      <c r="D16" s="87"/>
      <c r="E16" s="87"/>
      <c r="F16" s="87"/>
      <c r="G16" s="87"/>
      <c r="H16" s="87"/>
      <c r="I16" s="88"/>
      <c r="J16" s="85"/>
    </row>
    <row r="17" spans="1:10" x14ac:dyDescent="0.2">
      <c r="A17" s="86" t="s">
        <v>147</v>
      </c>
      <c r="B17" s="87"/>
      <c r="C17" s="87"/>
      <c r="D17" s="87"/>
      <c r="E17" s="87"/>
      <c r="F17" s="87"/>
      <c r="G17" s="87"/>
      <c r="H17" s="87"/>
      <c r="I17" s="88"/>
      <c r="J17" s="85"/>
    </row>
    <row r="18" spans="1:10" x14ac:dyDescent="0.2">
      <c r="A18" s="102"/>
      <c r="B18" s="92"/>
      <c r="C18" s="92"/>
      <c r="D18" s="92"/>
      <c r="E18" s="92"/>
      <c r="F18" s="92"/>
      <c r="G18" s="92"/>
      <c r="H18" s="92"/>
      <c r="I18" s="93"/>
      <c r="J18" s="85"/>
    </row>
    <row r="19" spans="1:10" x14ac:dyDescent="0.2">
      <c r="A19" s="102" t="s">
        <v>148</v>
      </c>
      <c r="B19" s="101" t="s">
        <v>149</v>
      </c>
      <c r="C19" s="101" t="s">
        <v>132</v>
      </c>
      <c r="D19" s="92"/>
      <c r="E19" s="92"/>
      <c r="F19" s="92"/>
      <c r="G19" s="92"/>
      <c r="H19" s="92"/>
      <c r="I19" s="93"/>
      <c r="J19" s="85"/>
    </row>
    <row r="20" spans="1:10" x14ac:dyDescent="0.2">
      <c r="A20" s="89" t="s">
        <v>139</v>
      </c>
      <c r="B20" s="142">
        <v>41367</v>
      </c>
      <c r="C20" s="101"/>
      <c r="D20" s="92"/>
      <c r="E20" s="92"/>
      <c r="F20" s="92"/>
      <c r="G20" s="92"/>
      <c r="H20" s="92"/>
      <c r="I20" s="93"/>
      <c r="J20" s="85"/>
    </row>
    <row r="21" spans="1:10" x14ac:dyDescent="0.2">
      <c r="A21" s="89" t="s">
        <v>150</v>
      </c>
      <c r="B21" s="142" t="s">
        <v>217</v>
      </c>
      <c r="C21" s="92" t="s">
        <v>217</v>
      </c>
      <c r="D21" s="92"/>
      <c r="E21" s="92"/>
      <c r="F21" s="92"/>
      <c r="G21" s="92"/>
      <c r="H21" s="92"/>
      <c r="I21" s="93"/>
      <c r="J21" s="85"/>
    </row>
    <row r="22" spans="1:10" x14ac:dyDescent="0.2">
      <c r="A22" s="89" t="s">
        <v>151</v>
      </c>
      <c r="B22" s="142"/>
      <c r="C22" s="92"/>
      <c r="D22" s="92"/>
      <c r="E22" s="92"/>
      <c r="F22" s="92"/>
      <c r="G22" s="92"/>
      <c r="H22" s="92"/>
      <c r="I22" s="93"/>
      <c r="J22" s="85"/>
    </row>
    <row r="23" spans="1:10" ht="13.5" thickBot="1" x14ac:dyDescent="0.25">
      <c r="A23" s="89" t="s">
        <v>152</v>
      </c>
      <c r="B23" s="208" t="s">
        <v>217</v>
      </c>
      <c r="C23" s="97" t="s">
        <v>217</v>
      </c>
      <c r="D23" s="97"/>
      <c r="E23" s="97"/>
      <c r="F23" s="97"/>
      <c r="G23" s="97"/>
      <c r="H23" s="97"/>
      <c r="I23" s="98"/>
      <c r="J23" s="85"/>
    </row>
    <row r="24" spans="1:10" x14ac:dyDescent="0.2">
      <c r="A24" s="86" t="s">
        <v>153</v>
      </c>
      <c r="B24" s="87"/>
      <c r="C24" s="87"/>
      <c r="D24" s="87"/>
      <c r="E24" s="87"/>
      <c r="F24" s="87"/>
      <c r="G24" s="87"/>
      <c r="H24" s="87"/>
      <c r="I24" s="88"/>
      <c r="J24" s="85"/>
    </row>
    <row r="25" spans="1:10" x14ac:dyDescent="0.2">
      <c r="A25" s="102"/>
      <c r="B25" s="92"/>
      <c r="C25" s="92"/>
      <c r="D25" s="92"/>
      <c r="E25" s="92"/>
      <c r="F25" s="92"/>
      <c r="G25" s="92"/>
      <c r="H25" s="92"/>
      <c r="I25" s="93"/>
      <c r="J25" s="85"/>
    </row>
    <row r="26" spans="1:10" x14ac:dyDescent="0.2">
      <c r="A26" s="102" t="s">
        <v>154</v>
      </c>
      <c r="B26" s="103" t="s">
        <v>155</v>
      </c>
      <c r="C26" s="103" t="s">
        <v>156</v>
      </c>
      <c r="D26" s="101" t="s">
        <v>132</v>
      </c>
      <c r="E26" s="103" t="s">
        <v>157</v>
      </c>
      <c r="F26" s="103" t="s">
        <v>156</v>
      </c>
      <c r="G26" s="101" t="s">
        <v>132</v>
      </c>
      <c r="H26" s="101" t="s">
        <v>158</v>
      </c>
      <c r="I26" s="93"/>
      <c r="J26" s="85"/>
    </row>
    <row r="27" spans="1:10" x14ac:dyDescent="0.2">
      <c r="A27" s="104"/>
      <c r="B27" s="92"/>
      <c r="C27" s="92"/>
      <c r="D27" s="92"/>
      <c r="E27" s="92"/>
      <c r="F27" s="92"/>
      <c r="G27" s="92"/>
      <c r="H27" s="92"/>
      <c r="I27" s="93"/>
      <c r="J27" s="85"/>
    </row>
    <row r="28" spans="1:10" ht="39.75" customHeight="1" x14ac:dyDescent="0.2">
      <c r="A28" s="104"/>
      <c r="B28" s="146"/>
      <c r="C28" s="92"/>
      <c r="D28" s="92"/>
      <c r="E28" s="92"/>
      <c r="F28" s="92"/>
      <c r="G28" s="92"/>
      <c r="H28" s="92"/>
      <c r="I28" s="93"/>
      <c r="J28" s="85"/>
    </row>
    <row r="29" spans="1:10" x14ac:dyDescent="0.2">
      <c r="A29" s="104"/>
      <c r="B29" s="92"/>
      <c r="C29" s="92"/>
      <c r="D29" s="106"/>
      <c r="E29" s="92"/>
      <c r="F29" s="105"/>
      <c r="G29" s="106"/>
      <c r="H29" s="92"/>
      <c r="I29" s="93"/>
      <c r="J29" s="107"/>
    </row>
    <row r="30" spans="1:10" x14ac:dyDescent="0.2">
      <c r="A30" s="104"/>
      <c r="B30" s="92"/>
      <c r="C30" s="105"/>
      <c r="D30" s="106"/>
      <c r="E30" s="92"/>
      <c r="F30" s="105"/>
      <c r="G30" s="106"/>
      <c r="H30" s="92"/>
      <c r="I30" s="108"/>
      <c r="J30" s="109"/>
    </row>
    <row r="31" spans="1:10" x14ac:dyDescent="0.2">
      <c r="A31" s="89"/>
      <c r="B31" s="92"/>
      <c r="C31" s="105"/>
      <c r="D31" s="106"/>
      <c r="E31" s="92"/>
      <c r="F31" s="105"/>
      <c r="G31" s="106"/>
      <c r="H31" s="92"/>
      <c r="I31" s="108"/>
      <c r="J31" s="85"/>
    </row>
    <row r="32" spans="1:10" x14ac:dyDescent="0.2">
      <c r="A32" s="89"/>
      <c r="B32" s="92"/>
      <c r="C32" s="105"/>
      <c r="D32" s="106"/>
      <c r="E32" s="92"/>
      <c r="F32" s="105"/>
      <c r="G32" s="106"/>
      <c r="H32" s="92"/>
      <c r="I32" s="108"/>
      <c r="J32" s="85"/>
    </row>
    <row r="33" spans="1:10" x14ac:dyDescent="0.2">
      <c r="A33" s="89"/>
      <c r="B33" s="92"/>
      <c r="C33" s="105"/>
      <c r="D33" s="106"/>
      <c r="E33" s="92"/>
      <c r="F33" s="105"/>
      <c r="G33" s="106"/>
      <c r="H33" s="92"/>
      <c r="I33" s="108"/>
      <c r="J33" s="85"/>
    </row>
    <row r="34" spans="1:10" x14ac:dyDescent="0.2">
      <c r="A34" s="102"/>
      <c r="B34" s="101"/>
      <c r="C34" s="103"/>
      <c r="D34" s="103"/>
      <c r="E34" s="101"/>
      <c r="F34" s="101"/>
      <c r="G34" s="92"/>
      <c r="H34" s="92"/>
      <c r="I34" s="110"/>
      <c r="J34" s="85"/>
    </row>
    <row r="35" spans="1:10" x14ac:dyDescent="0.2">
      <c r="A35" s="102"/>
      <c r="B35" s="92"/>
      <c r="C35" s="111"/>
      <c r="D35" s="106"/>
      <c r="E35" s="92"/>
      <c r="F35" s="92"/>
      <c r="G35" s="92"/>
      <c r="H35" s="92"/>
      <c r="I35" s="108"/>
      <c r="J35" s="85"/>
    </row>
    <row r="36" spans="1:10" x14ac:dyDescent="0.2">
      <c r="A36" s="102"/>
      <c r="B36" s="92"/>
      <c r="C36" s="111"/>
      <c r="D36" s="106"/>
      <c r="E36" s="92"/>
      <c r="F36" s="92"/>
      <c r="G36" s="92"/>
      <c r="H36" s="92"/>
      <c r="I36" s="108"/>
      <c r="J36" s="85"/>
    </row>
    <row r="37" spans="1:10" x14ac:dyDescent="0.2">
      <c r="A37" s="102"/>
      <c r="B37" s="92"/>
      <c r="C37" s="111"/>
      <c r="D37" s="106"/>
      <c r="E37" s="92"/>
      <c r="F37" s="92"/>
      <c r="G37" s="92"/>
      <c r="H37" s="92"/>
      <c r="I37" s="108"/>
      <c r="J37" s="85"/>
    </row>
    <row r="38" spans="1:10" x14ac:dyDescent="0.2">
      <c r="A38" s="89"/>
      <c r="B38" s="92"/>
      <c r="C38" s="92"/>
      <c r="D38" s="92"/>
      <c r="E38" s="92"/>
      <c r="F38" s="92"/>
      <c r="G38" s="92"/>
      <c r="H38" s="92"/>
      <c r="I38" s="93"/>
      <c r="J38" s="85"/>
    </row>
    <row r="39" spans="1:10" x14ac:dyDescent="0.2">
      <c r="A39" s="102"/>
      <c r="B39" s="92"/>
      <c r="C39" s="92"/>
      <c r="D39" s="92"/>
      <c r="E39" s="92"/>
      <c r="F39" s="92"/>
      <c r="G39" s="92"/>
      <c r="H39" s="92"/>
      <c r="I39" s="93"/>
      <c r="J39" s="85"/>
    </row>
    <row r="40" spans="1:10" x14ac:dyDescent="0.2">
      <c r="A40" s="89"/>
      <c r="B40" s="92"/>
      <c r="C40" s="92"/>
      <c r="D40" s="112"/>
      <c r="E40" s="92"/>
      <c r="F40" s="92"/>
      <c r="G40" s="92"/>
      <c r="H40" s="92"/>
      <c r="I40" s="93"/>
      <c r="J40" s="85"/>
    </row>
    <row r="41" spans="1:10" ht="13.5" thickBot="1" x14ac:dyDescent="0.25">
      <c r="A41" s="113"/>
      <c r="B41" s="97"/>
      <c r="C41" s="97"/>
      <c r="D41" s="97"/>
      <c r="E41" s="97"/>
      <c r="F41" s="97"/>
      <c r="G41" s="97"/>
      <c r="H41" s="97"/>
      <c r="I41" s="98"/>
      <c r="J41" s="85"/>
    </row>
    <row r="42" spans="1:10" x14ac:dyDescent="0.2">
      <c r="A42" s="86" t="s">
        <v>159</v>
      </c>
      <c r="B42" s="114"/>
      <c r="C42" s="114"/>
      <c r="D42" s="87"/>
      <c r="E42" s="87"/>
      <c r="F42" s="87"/>
      <c r="G42" s="115"/>
      <c r="H42" s="116"/>
      <c r="I42" s="88"/>
      <c r="J42" s="85"/>
    </row>
    <row r="43" spans="1:10" x14ac:dyDescent="0.2">
      <c r="A43" s="117"/>
      <c r="B43" s="118"/>
      <c r="C43" s="119"/>
      <c r="D43" s="92"/>
      <c r="E43" s="92"/>
      <c r="F43" s="92"/>
      <c r="G43" s="105"/>
      <c r="H43" s="106"/>
      <c r="I43" s="93"/>
      <c r="J43" s="85"/>
    </row>
    <row r="44" spans="1:10" x14ac:dyDescent="0.2">
      <c r="A44" s="134" t="s">
        <v>160</v>
      </c>
      <c r="B44" s="135" t="s">
        <v>161</v>
      </c>
      <c r="C44" s="136" t="s">
        <v>162</v>
      </c>
      <c r="D44" s="92"/>
      <c r="E44" s="92"/>
      <c r="F44" s="92"/>
      <c r="G44" s="105"/>
      <c r="H44" s="106"/>
      <c r="I44" s="93"/>
      <c r="J44" s="85"/>
    </row>
    <row r="45" spans="1:10" x14ac:dyDescent="0.2">
      <c r="A45" s="130" t="s">
        <v>68</v>
      </c>
      <c r="B45" s="131" t="s">
        <v>164</v>
      </c>
      <c r="C45" s="132">
        <v>41333</v>
      </c>
      <c r="D45" s="133"/>
      <c r="E45" s="92"/>
      <c r="F45" s="92"/>
      <c r="G45" s="105"/>
      <c r="H45" s="106"/>
      <c r="I45" s="93"/>
      <c r="J45" s="85"/>
    </row>
    <row r="46" spans="1:10" x14ac:dyDescent="0.2">
      <c r="A46" s="130" t="s">
        <v>165</v>
      </c>
      <c r="B46" s="131" t="s">
        <v>171</v>
      </c>
      <c r="C46" s="132">
        <v>41351</v>
      </c>
      <c r="D46" s="133"/>
      <c r="E46" s="92"/>
      <c r="F46" s="92"/>
      <c r="G46" s="105"/>
      <c r="H46" s="106"/>
      <c r="I46" s="93"/>
      <c r="J46" s="85"/>
    </row>
    <row r="47" spans="1:10" x14ac:dyDescent="0.2">
      <c r="A47" s="120"/>
      <c r="B47" s="121"/>
      <c r="C47" s="92"/>
      <c r="D47" s="92"/>
      <c r="E47" s="92"/>
      <c r="F47" s="92"/>
      <c r="G47" s="105"/>
      <c r="H47" s="106"/>
      <c r="I47" s="93"/>
      <c r="J47" s="85"/>
    </row>
    <row r="48" spans="1:10" x14ac:dyDescent="0.2">
      <c r="A48" s="122"/>
      <c r="B48" s="121"/>
      <c r="C48" s="92"/>
      <c r="D48" s="92"/>
      <c r="E48" s="92"/>
      <c r="F48" s="92"/>
      <c r="G48" s="105"/>
      <c r="H48" s="106"/>
      <c r="I48" s="93"/>
      <c r="J48" s="85"/>
    </row>
    <row r="49" spans="1:10" ht="13.5" thickBot="1" x14ac:dyDescent="0.25">
      <c r="A49" s="123"/>
      <c r="B49" s="124"/>
      <c r="C49" s="97"/>
      <c r="D49" s="97"/>
      <c r="E49" s="97"/>
      <c r="F49" s="97"/>
      <c r="G49" s="125"/>
      <c r="H49" s="126"/>
      <c r="I49" s="98"/>
      <c r="J49" s="85"/>
    </row>
    <row r="50" spans="1:10" x14ac:dyDescent="0.2">
      <c r="A50" s="127"/>
      <c r="B50" s="92"/>
      <c r="C50" s="92"/>
      <c r="D50" s="85"/>
      <c r="E50" s="85"/>
      <c r="F50" s="85"/>
      <c r="G50" s="128"/>
      <c r="H50" s="129"/>
      <c r="I50" s="85"/>
      <c r="J50" s="85"/>
    </row>
  </sheetData>
  <conditionalFormatting sqref="B7">
    <cfRule type="expression" dxfId="1" priority="2" stopIfTrue="1">
      <formula>B13="please fill in reasons for changes now"</formula>
    </cfRule>
  </conditionalFormatting>
  <conditionalFormatting sqref="B13">
    <cfRule type="cellIs" dxfId="0" priority="1" stopIfTrue="1" operator="equal">
      <formula>"PLEASE FILL IN REASONS FOR CHANGES NOW"</formula>
    </cfRule>
  </conditionalFormatting>
  <dataValidations count="1">
    <dataValidation type="list" errorStyle="information" allowBlank="1" showInputMessage="1" showErrorMessage="1" error="The data you entered is not in the pick list" prompt="What is the status of this spreadsheet ?"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"draft1, draft2, draft3, final"</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91"/>
  <sheetViews>
    <sheetView topLeftCell="M104" zoomScale="80" zoomScaleNormal="80" workbookViewId="0">
      <selection activeCell="T106" sqref="T106:U108"/>
    </sheetView>
  </sheetViews>
  <sheetFormatPr defaultColWidth="11.42578125" defaultRowHeight="12.75" x14ac:dyDescent="0.2"/>
  <cols>
    <col min="1" max="1" width="36.28515625" customWidth="1"/>
    <col min="2" max="2" width="83" bestFit="1" customWidth="1"/>
    <col min="3" max="3" width="36.7109375" bestFit="1" customWidth="1"/>
    <col min="4" max="23" width="12" bestFit="1" customWidth="1"/>
    <col min="24" max="24" width="12.85546875" customWidth="1"/>
    <col min="25" max="25" width="10.5703125" customWidth="1"/>
    <col min="27" max="27" width="11.42578125" style="1"/>
  </cols>
  <sheetData>
    <row r="1" spans="1:28" s="9" customFormat="1" ht="18" x14ac:dyDescent="0.25">
      <c r="A1" s="25" t="s">
        <v>65</v>
      </c>
    </row>
    <row r="2" spans="1:28" s="9" customFormat="1" x14ac:dyDescent="0.2"/>
    <row r="3" spans="1:28" s="9" customFormat="1" x14ac:dyDescent="0.2">
      <c r="A3" s="9" t="s">
        <v>66</v>
      </c>
      <c r="B3" s="211">
        <v>41332.848993055552</v>
      </c>
    </row>
    <row r="4" spans="1:28" s="9" customFormat="1" x14ac:dyDescent="0.2">
      <c r="A4" s="9" t="s">
        <v>61</v>
      </c>
      <c r="B4" s="211">
        <v>41333.586195798613</v>
      </c>
    </row>
    <row r="5" spans="1:28" s="9" customFormat="1" x14ac:dyDescent="0.2">
      <c r="A5" s="9" t="s">
        <v>67</v>
      </c>
      <c r="B5" s="9" t="s">
        <v>68</v>
      </c>
    </row>
    <row r="6" spans="1:28" s="9" customFormat="1" x14ac:dyDescent="0.2"/>
    <row r="7" spans="1:28" s="9" customFormat="1" x14ac:dyDescent="0.2">
      <c r="A7" s="9" t="s">
        <v>62</v>
      </c>
      <c r="B7" s="210" t="s">
        <v>77</v>
      </c>
    </row>
    <row r="8" spans="1:28" s="9" customFormat="1" x14ac:dyDescent="0.2">
      <c r="A8" s="9" t="s">
        <v>70</v>
      </c>
      <c r="B8" s="210" t="s">
        <v>200</v>
      </c>
    </row>
    <row r="9" spans="1:28" s="9" customFormat="1" x14ac:dyDescent="0.2"/>
    <row r="10" spans="1:28" s="9" customFormat="1" x14ac:dyDescent="0.2">
      <c r="B10" s="216" t="s">
        <v>170</v>
      </c>
      <c r="C10" s="217"/>
      <c r="D10" s="217"/>
      <c r="E10" s="217"/>
      <c r="F10" s="217"/>
      <c r="G10" s="217"/>
      <c r="H10" s="217"/>
    </row>
    <row r="11" spans="1:28" s="9" customFormat="1" x14ac:dyDescent="0.2">
      <c r="A11" s="28"/>
      <c r="B11" s="28"/>
      <c r="C11" s="28"/>
      <c r="D11" s="28"/>
      <c r="E11" s="28"/>
      <c r="F11" s="28"/>
      <c r="G11" s="137"/>
      <c r="H11" s="137"/>
    </row>
    <row r="12" spans="1:28" s="9" customFormat="1" ht="13.5" thickBot="1" x14ac:dyDescent="0.25">
      <c r="A12" s="27"/>
      <c r="B12" s="27"/>
      <c r="C12" s="27"/>
      <c r="D12" s="27"/>
      <c r="E12" s="27"/>
      <c r="F12" s="27"/>
      <c r="G12" s="31"/>
      <c r="H12" s="31"/>
      <c r="I12" s="31"/>
      <c r="J12" s="31"/>
      <c r="K12" s="31"/>
      <c r="L12" s="31"/>
      <c r="M12" s="31"/>
      <c r="N12" s="31"/>
      <c r="O12" s="31"/>
      <c r="P12" s="31"/>
      <c r="Q12" s="31"/>
      <c r="R12" s="31"/>
      <c r="S12" s="31"/>
      <c r="T12" s="31"/>
      <c r="U12" s="82"/>
      <c r="V12" s="31"/>
      <c r="W12" s="31"/>
    </row>
    <row r="13" spans="1:28" s="9" customFormat="1" ht="13.5" thickBot="1" x14ac:dyDescent="0.25">
      <c r="A13" s="252" t="s">
        <v>72</v>
      </c>
      <c r="B13" s="252" t="s">
        <v>40</v>
      </c>
      <c r="C13" s="252" t="s">
        <v>49</v>
      </c>
      <c r="D13" s="252" t="s">
        <v>50</v>
      </c>
      <c r="E13" s="252" t="s">
        <v>51</v>
      </c>
      <c r="F13" s="252" t="s">
        <v>52</v>
      </c>
      <c r="G13" s="252" t="s">
        <v>41</v>
      </c>
      <c r="H13" s="252" t="s">
        <v>53</v>
      </c>
      <c r="I13" s="252" t="s">
        <v>54</v>
      </c>
      <c r="J13" s="252" t="s">
        <v>55</v>
      </c>
      <c r="K13" s="252" t="s">
        <v>56</v>
      </c>
      <c r="L13" s="252" t="s">
        <v>42</v>
      </c>
      <c r="M13" s="252" t="s">
        <v>43</v>
      </c>
      <c r="N13" s="252" t="s">
        <v>44</v>
      </c>
      <c r="O13" s="252" t="s">
        <v>45</v>
      </c>
      <c r="P13" s="252" t="s">
        <v>46</v>
      </c>
      <c r="Q13" s="252" t="s">
        <v>47</v>
      </c>
      <c r="R13" s="252" t="s">
        <v>59</v>
      </c>
      <c r="S13" s="252" t="s">
        <v>63</v>
      </c>
      <c r="T13" s="252" t="s">
        <v>73</v>
      </c>
      <c r="U13" s="252" t="s">
        <v>74</v>
      </c>
      <c r="V13" s="252" t="s">
        <v>75</v>
      </c>
      <c r="W13" s="252" t="s">
        <v>76</v>
      </c>
      <c r="X13" s="253">
        <v>2012</v>
      </c>
      <c r="Y13" s="253">
        <v>2013</v>
      </c>
      <c r="Z13" s="253">
        <v>2014</v>
      </c>
      <c r="AA13" s="249"/>
      <c r="AB13" s="248" t="s">
        <v>201</v>
      </c>
    </row>
    <row r="14" spans="1:28" s="9" customFormat="1" x14ac:dyDescent="0.2">
      <c r="A14" s="250" t="s">
        <v>6</v>
      </c>
      <c r="B14" s="251">
        <f>[4]nama_gdk_k!B$56</f>
        <v>187511.5</v>
      </c>
      <c r="C14" s="251">
        <f>[4]nama_gdk_k!C$56</f>
        <v>190948.7</v>
      </c>
      <c r="D14" s="251">
        <f>[4]nama_gdk_k!D$56</f>
        <v>193871.5</v>
      </c>
      <c r="E14" s="251">
        <f>[4]nama_gdk_k!E$56</f>
        <v>192006.7</v>
      </c>
      <c r="F14" s="251">
        <f>[4]nama_gdk_k!F$56</f>
        <v>198202.7</v>
      </c>
      <c r="G14" s="251">
        <f>[4]nama_gdk_k!G$56</f>
        <v>243534.1</v>
      </c>
      <c r="H14" s="251">
        <f>[4]nama_gdk_k!H$56</f>
        <v>247003.9</v>
      </c>
      <c r="I14" s="251">
        <f>[4]nama_gdk_k!I$56</f>
        <v>256229.6</v>
      </c>
      <c r="J14" s="251">
        <f>[4]nama_gdk_k!J$56</f>
        <v>261171.9</v>
      </c>
      <c r="K14" s="251">
        <f>[4]nama_gdk_k!K$56</f>
        <v>270416.59999999998</v>
      </c>
      <c r="L14" s="251">
        <f>[4]nama_gdk_k!L$56</f>
        <v>280340</v>
      </c>
      <c r="M14" s="251">
        <f>[4]nama_gdk_k!M$56</f>
        <v>282604.3</v>
      </c>
      <c r="N14" s="251">
        <f>[4]nama_gdk_k!N$56</f>
        <v>286447</v>
      </c>
      <c r="O14" s="251">
        <f>[4]nama_gdk_k!O$56</f>
        <v>288758.40000000002</v>
      </c>
      <c r="P14" s="251">
        <f>[4]nama_gdk_k!P$56</f>
        <v>298213.09999999998</v>
      </c>
      <c r="Q14" s="251">
        <f>[4]nama_gdk_k!Q$56</f>
        <v>303435</v>
      </c>
      <c r="R14" s="251">
        <f>[4]nama_gdk_k!R$56</f>
        <v>311525.8</v>
      </c>
      <c r="S14" s="251">
        <f>[4]nama_gdk_k!S$56</f>
        <v>320508</v>
      </c>
      <c r="T14" s="251">
        <f>[4]nama_gdk_k!T$56</f>
        <v>323665.59999999998</v>
      </c>
      <c r="U14" s="251">
        <f>[4]nama_gdk_k!U$56</f>
        <v>314644.5</v>
      </c>
      <c r="V14" s="251">
        <f>[4]nama_gdk_k!V$56</f>
        <v>322246.59999999998</v>
      </c>
      <c r="W14" s="251">
        <f>[4]nama_gdk_k!W$56</f>
        <v>328175.3</v>
      </c>
      <c r="X14" s="251">
        <f>[4]nama_gdk_k!X$56</f>
        <v>327253.09999999998</v>
      </c>
      <c r="Y14" s="251">
        <f>[4]nama_gdk_k!Y$56</f>
        <v>327391.40000000002</v>
      </c>
      <c r="Z14" s="251">
        <f>[4]nama_gdk_k!Z$56</f>
        <v>331288.09999999998</v>
      </c>
      <c r="AA14" s="213"/>
      <c r="AB14" s="168">
        <f>W14/V14-1</f>
        <v>1.8398021887585436E-2</v>
      </c>
    </row>
    <row r="15" spans="1:28" s="9" customFormat="1" x14ac:dyDescent="0.2">
      <c r="A15" s="26" t="s">
        <v>29</v>
      </c>
      <c r="B15" s="215">
        <f>C15/(1+'[5]GDP Growth'!F4/100)</f>
        <v>20104.77299508428</v>
      </c>
      <c r="C15" s="215">
        <f>D15/(1+'[5]GDP Growth'!G4/100)</f>
        <v>18406.853500247093</v>
      </c>
      <c r="D15" s="215">
        <f>E15/(1+'[5]GDP Growth'!H4/100)</f>
        <v>17068.235721293076</v>
      </c>
      <c r="E15" s="215">
        <f>F15/(1+'[5]GDP Growth'!I4/100)</f>
        <v>16815.589172761578</v>
      </c>
      <c r="F15" s="215">
        <f>G15/(1+'[5]GDP Growth'!J4/100)</f>
        <v>17121.298426857178</v>
      </c>
      <c r="G15" s="143">
        <f>[4]nama_gdk_k!G$57</f>
        <v>17611</v>
      </c>
      <c r="H15" s="143">
        <f>[4]nama_gdk_k!H$57</f>
        <v>16020.7</v>
      </c>
      <c r="I15" s="143">
        <f>[4]nama_gdk_k!I$57</f>
        <v>15757.1</v>
      </c>
      <c r="J15" s="143">
        <f>[4]nama_gdk_k!J$57</f>
        <v>16523.099999999999</v>
      </c>
      <c r="K15" s="143">
        <f>[4]nama_gdk_k!K$57</f>
        <v>16847.599999999999</v>
      </c>
      <c r="L15" s="143">
        <f>[4]nama_gdk_k!L$57</f>
        <v>17812.3</v>
      </c>
      <c r="M15" s="143">
        <f>[4]nama_gdk_k!M$57</f>
        <v>18551.7</v>
      </c>
      <c r="N15" s="143">
        <f>[4]nama_gdk_k!N$57</f>
        <v>19414.400000000001</v>
      </c>
      <c r="O15" s="143">
        <f>[4]nama_gdk_k!O$57</f>
        <v>20483.3</v>
      </c>
      <c r="P15" s="143">
        <f>[4]nama_gdk_k!P$57</f>
        <v>21865.599999999999</v>
      </c>
      <c r="Q15" s="143">
        <f>[4]nama_gdk_k!Q$57</f>
        <v>23255.8</v>
      </c>
      <c r="R15" s="143">
        <f>[4]nama_gdk_k!R$57</f>
        <v>24769.9</v>
      </c>
      <c r="S15" s="143">
        <f>[4]nama_gdk_k!S$57</f>
        <v>26367.200000000001</v>
      </c>
      <c r="T15" s="143">
        <f>[4]nama_gdk_k!T$57</f>
        <v>27999.4</v>
      </c>
      <c r="U15" s="143">
        <f>[4]nama_gdk_k!U$57</f>
        <v>26466.1</v>
      </c>
      <c r="V15" s="143">
        <f>[4]nama_gdk_k!V$57</f>
        <v>26570</v>
      </c>
      <c r="W15" s="143">
        <f>[4]nama_gdk_k!W$57</f>
        <v>27059.200000000001</v>
      </c>
      <c r="X15" s="143">
        <f>[4]nama_gdk_k!X$57</f>
        <v>27269</v>
      </c>
      <c r="Y15" s="143">
        <f>[4]nama_gdk_k!Y$57</f>
        <v>27510.7</v>
      </c>
      <c r="Z15" s="143">
        <f>[4]nama_gdk_k!Z$57</f>
        <v>27970.5</v>
      </c>
      <c r="AA15" s="213"/>
      <c r="AB15" s="168">
        <f t="shared" ref="AB15:AB46" si="0">W15/V15-1</f>
        <v>1.8411742566804667E-2</v>
      </c>
    </row>
    <row r="16" spans="1:28" s="9" customFormat="1" x14ac:dyDescent="0.2">
      <c r="A16" s="26" t="s">
        <v>7</v>
      </c>
      <c r="B16" s="215">
        <f>C16/(1+'[5]GDP Growth'!F6/100)</f>
        <v>81268.986362526513</v>
      </c>
      <c r="C16" s="215">
        <f>D16/(1+'[5]GDP Growth'!G6/100)</f>
        <v>71829.419465000086</v>
      </c>
      <c r="D16" s="215">
        <f>E16/(1+'[5]GDP Growth'!H6/100)</f>
        <v>71465.778055331219</v>
      </c>
      <c r="E16" s="143">
        <f>[4]nama_gdk_k!E$58</f>
        <v>71510.100000000006</v>
      </c>
      <c r="F16" s="143">
        <f>[4]nama_gdk_k!F$58</f>
        <v>73590.600000000006</v>
      </c>
      <c r="G16" s="143">
        <f>[4]nama_gdk_k!G$58</f>
        <v>78169</v>
      </c>
      <c r="H16" s="143">
        <f>[4]nama_gdk_k!H$58</f>
        <v>81717.600000000006</v>
      </c>
      <c r="I16" s="143">
        <f>[4]nama_gdk_k!I$58</f>
        <v>81020.899999999994</v>
      </c>
      <c r="J16" s="143">
        <f>[4]nama_gdk_k!J$58</f>
        <v>80829.7</v>
      </c>
      <c r="K16" s="143">
        <f>[4]nama_gdk_k!K$58</f>
        <v>82187.100000000006</v>
      </c>
      <c r="L16" s="143">
        <f>[4]nama_gdk_k!L$58</f>
        <v>85627.199999999997</v>
      </c>
      <c r="M16" s="143">
        <f>[4]nama_gdk_k!M$58</f>
        <v>88279.3</v>
      </c>
      <c r="N16" s="143">
        <f>[4]nama_gdk_k!N$58</f>
        <v>90176.7</v>
      </c>
      <c r="O16" s="143">
        <f>[4]nama_gdk_k!O$58</f>
        <v>93572.9</v>
      </c>
      <c r="P16" s="143">
        <f>[4]nama_gdk_k!P$58</f>
        <v>98010.7</v>
      </c>
      <c r="Q16" s="143">
        <f>[4]nama_gdk_k!Q$58</f>
        <v>104628.8</v>
      </c>
      <c r="R16" s="143">
        <f>[4]nama_gdk_k!R$58</f>
        <v>111974.2</v>
      </c>
      <c r="S16" s="143">
        <f>[4]nama_gdk_k!S$58</f>
        <v>118396</v>
      </c>
      <c r="T16" s="143">
        <f>[4]nama_gdk_k!T$58</f>
        <v>122065.1</v>
      </c>
      <c r="U16" s="143">
        <f>[4]nama_gdk_k!U$58</f>
        <v>116563.5</v>
      </c>
      <c r="V16" s="143">
        <f>[4]nama_gdk_k!V$58</f>
        <v>119468.8</v>
      </c>
      <c r="W16" s="143">
        <f>[4]nama_gdk_k!W$58</f>
        <v>121723.2</v>
      </c>
      <c r="X16" s="143">
        <f>[4]nama_gdk_k!X$58</f>
        <v>120111.6</v>
      </c>
      <c r="Y16" s="143">
        <f>[4]nama_gdk_k!Y$58</f>
        <v>119585.2</v>
      </c>
      <c r="Z16" s="143">
        <f>[4]nama_gdk_k!Z$58</f>
        <v>121546.4</v>
      </c>
      <c r="AA16" s="213"/>
      <c r="AB16" s="168">
        <f t="shared" si="0"/>
        <v>1.8870198746451017E-2</v>
      </c>
    </row>
    <row r="17" spans="1:28" s="9" customFormat="1" x14ac:dyDescent="0.2">
      <c r="A17" s="26" t="s">
        <v>8</v>
      </c>
      <c r="B17" s="174">
        <f>[4]nama_gdk_k!B$59</f>
        <v>150776.20000000001</v>
      </c>
      <c r="C17" s="174">
        <f>[4]nama_gdk_k!C$59</f>
        <v>152736.9</v>
      </c>
      <c r="D17" s="174">
        <f>[4]nama_gdk_k!D$59</f>
        <v>155754.20000000001</v>
      </c>
      <c r="E17" s="174">
        <f>[4]nama_gdk_k!E$59</f>
        <v>155614.6</v>
      </c>
      <c r="F17" s="174">
        <f>[4]nama_gdk_k!F$59</f>
        <v>164212.9</v>
      </c>
      <c r="G17" s="174">
        <f>[4]nama_gdk_k!G$59</f>
        <v>169246.4</v>
      </c>
      <c r="H17" s="174">
        <f>[4]nama_gdk_k!H$59</f>
        <v>174043.7</v>
      </c>
      <c r="I17" s="174">
        <f>[4]nama_gdk_k!I$59</f>
        <v>179610.4</v>
      </c>
      <c r="J17" s="174">
        <f>[4]nama_gdk_k!J$59</f>
        <v>183490.8</v>
      </c>
      <c r="K17" s="174">
        <f>[4]nama_gdk_k!K$59</f>
        <v>188189</v>
      </c>
      <c r="L17" s="174">
        <f>[4]nama_gdk_k!L$59</f>
        <v>194829.6</v>
      </c>
      <c r="M17" s="174">
        <f>[4]nama_gdk_k!M$59</f>
        <v>196202.8</v>
      </c>
      <c r="N17" s="174">
        <f>[4]nama_gdk_k!N$59</f>
        <v>197116.79999999999</v>
      </c>
      <c r="O17" s="174">
        <f>[4]nama_gdk_k!O$59</f>
        <v>197873.4</v>
      </c>
      <c r="P17" s="174">
        <f>[4]nama_gdk_k!P$59</f>
        <v>202417.5</v>
      </c>
      <c r="Q17" s="174">
        <f>[4]nama_gdk_k!Q$59</f>
        <v>207366.9</v>
      </c>
      <c r="R17" s="174">
        <f>[4]nama_gdk_k!R$59</f>
        <v>214406.5</v>
      </c>
      <c r="S17" s="174">
        <f>[4]nama_gdk_k!S$59</f>
        <v>217801.1</v>
      </c>
      <c r="T17" s="174">
        <f>[4]nama_gdk_k!T$59</f>
        <v>216093.8</v>
      </c>
      <c r="U17" s="174">
        <f>[4]nama_gdk_k!U$59</f>
        <v>203849.3</v>
      </c>
      <c r="V17" s="174">
        <f>[4]nama_gdk_k!V$59</f>
        <v>207064.5</v>
      </c>
      <c r="W17" s="174">
        <f>[4]nama_gdk_k!W$59</f>
        <v>209351.3</v>
      </c>
      <c r="X17" s="174">
        <f>[4]nama_gdk_k!X$59</f>
        <v>208368.6</v>
      </c>
      <c r="Y17" s="174">
        <f>[4]nama_gdk_k!Y$59</f>
        <v>209894.6</v>
      </c>
      <c r="Z17" s="174">
        <f>[4]nama_gdk_k!Z$59</f>
        <v>213456.5</v>
      </c>
      <c r="AA17" s="212"/>
      <c r="AB17" s="168">
        <f t="shared" si="0"/>
        <v>1.1043901779397292E-2</v>
      </c>
    </row>
    <row r="18" spans="1:28" s="9" customFormat="1" x14ac:dyDescent="0.2">
      <c r="A18" s="26" t="s">
        <v>79</v>
      </c>
      <c r="B18" s="215">
        <f>C18/(1+'[5]GDP Growth'!F10/100)</f>
        <v>1782131.2740799999</v>
      </c>
      <c r="C18" s="143">
        <f>[4]nama_gdk_k!C$60</f>
        <v>1873167.2</v>
      </c>
      <c r="D18" s="143">
        <f>[4]nama_gdk_k!D$60</f>
        <v>1908980.1</v>
      </c>
      <c r="E18" s="143">
        <f>[4]nama_gdk_k!E$60</f>
        <v>1889850.2</v>
      </c>
      <c r="F18" s="143">
        <f>[4]nama_gdk_k!F$60</f>
        <v>1936562.6</v>
      </c>
      <c r="G18" s="143">
        <f>[4]nama_gdk_k!G$60</f>
        <v>1969038.9</v>
      </c>
      <c r="H18" s="143">
        <f>[4]nama_gdk_k!H$60</f>
        <v>1984609.7</v>
      </c>
      <c r="I18" s="143">
        <f>[4]nama_gdk_k!I$60</f>
        <v>2019087.9</v>
      </c>
      <c r="J18" s="143">
        <f>[4]nama_gdk_k!J$60</f>
        <v>2056680.2</v>
      </c>
      <c r="K18" s="143">
        <f>[4]nama_gdk_k!K$60</f>
        <v>2095162.4</v>
      </c>
      <c r="L18" s="143">
        <f>[4]nama_gdk_k!L$60</f>
        <v>2159225.1</v>
      </c>
      <c r="M18" s="143">
        <f>[4]nama_gdk_k!M$60</f>
        <v>2191923.7999999998</v>
      </c>
      <c r="N18" s="143">
        <f>[4]nama_gdk_k!N$60</f>
        <v>2192146.2000000002</v>
      </c>
      <c r="O18" s="143">
        <f>[4]nama_gdk_k!O$60</f>
        <v>2183915.9</v>
      </c>
      <c r="P18" s="143">
        <f>[4]nama_gdk_k!P$60</f>
        <v>2209274.1</v>
      </c>
      <c r="Q18" s="143">
        <f>[4]nama_gdk_k!Q$60</f>
        <v>2224400</v>
      </c>
      <c r="R18" s="143">
        <f>[4]nama_gdk_k!R$60</f>
        <v>2306702.7999999998</v>
      </c>
      <c r="S18" s="143">
        <f>[4]nama_gdk_k!S$60</f>
        <v>2382110</v>
      </c>
      <c r="T18" s="143">
        <f>[4]nama_gdk_k!T$60</f>
        <v>2407913</v>
      </c>
      <c r="U18" s="143">
        <f>[4]nama_gdk_k!U$60</f>
        <v>2284458.7999999998</v>
      </c>
      <c r="V18" s="143">
        <f>[4]nama_gdk_k!V$60</f>
        <v>2379440.7000000002</v>
      </c>
      <c r="W18" s="143">
        <f>[4]nama_gdk_k!W$60</f>
        <v>2451511.2000000002</v>
      </c>
      <c r="X18" s="143">
        <f>[4]nama_gdk_k!X$60</f>
        <v>2467971.7999999998</v>
      </c>
      <c r="Y18" s="143">
        <f>[4]nama_gdk_k!Y$60</f>
        <v>2477345.4</v>
      </c>
      <c r="Z18" s="143">
        <f>[4]nama_gdk_k!Z$60</f>
        <v>2522472.7999999998</v>
      </c>
      <c r="AA18" s="213"/>
      <c r="AB18" s="168">
        <f t="shared" si="0"/>
        <v>3.0288840566608854E-2</v>
      </c>
    </row>
    <row r="19" spans="1:28" s="9" customFormat="1" x14ac:dyDescent="0.2">
      <c r="A19" s="26" t="s">
        <v>9</v>
      </c>
      <c r="B19" s="215">
        <f>C19/(1+'[5]GDP Growth'!F31/100)</f>
        <v>8105.8277273452459</v>
      </c>
      <c r="C19" s="215">
        <f>D19/(1+'[5]GDP Growth'!G31/100)</f>
        <v>7533.2685895340792</v>
      </c>
      <c r="D19" s="215">
        <f>E19/(1+'[5]GDP Growth'!H31/100)</f>
        <v>6930.6188848222719</v>
      </c>
      <c r="E19" s="143">
        <f>[4]nama_gdk_k!E$61</f>
        <v>5463.5</v>
      </c>
      <c r="F19" s="143">
        <f>[4]nama_gdk_k!F$61</f>
        <v>5373.8</v>
      </c>
      <c r="G19" s="143">
        <f>[4]nama_gdk_k!G$61</f>
        <v>5724.7</v>
      </c>
      <c r="H19" s="143">
        <f>[4]nama_gdk_k!H$61</f>
        <v>6061.8</v>
      </c>
      <c r="I19" s="143">
        <f>[4]nama_gdk_k!I$61</f>
        <v>6773.3</v>
      </c>
      <c r="J19" s="143">
        <f>[4]nama_gdk_k!J$61</f>
        <v>7234.5</v>
      </c>
      <c r="K19" s="143">
        <f>[4]nama_gdk_k!K$61</f>
        <v>7214.9</v>
      </c>
      <c r="L19" s="143">
        <f>[4]nama_gdk_k!L$61</f>
        <v>7914.5</v>
      </c>
      <c r="M19" s="143">
        <f>[4]nama_gdk_k!M$61</f>
        <v>8411.7000000000007</v>
      </c>
      <c r="N19" s="143">
        <f>[4]nama_gdk_k!N$61</f>
        <v>8963.5</v>
      </c>
      <c r="O19" s="143">
        <f>[4]nama_gdk_k!O$61</f>
        <v>9659.6</v>
      </c>
      <c r="P19" s="143">
        <f>[4]nama_gdk_k!P$61</f>
        <v>10272.299999999999</v>
      </c>
      <c r="Q19" s="143">
        <f>[4]nama_gdk_k!Q$61</f>
        <v>11181.7</v>
      </c>
      <c r="R19" s="143">
        <f>[4]nama_gdk_k!R$61</f>
        <v>12310.8</v>
      </c>
      <c r="S19" s="143">
        <f>[4]nama_gdk_k!S$61</f>
        <v>13233.1</v>
      </c>
      <c r="T19" s="143">
        <f>[4]nama_gdk_k!T$61</f>
        <v>12683.8</v>
      </c>
      <c r="U19" s="143">
        <f>[4]nama_gdk_k!U$61</f>
        <v>10898.9</v>
      </c>
      <c r="V19" s="143">
        <f>[4]nama_gdk_k!V$61</f>
        <v>11261.9</v>
      </c>
      <c r="W19" s="143">
        <f>[4]nama_gdk_k!W$61</f>
        <v>12194.6</v>
      </c>
      <c r="X19" s="143">
        <f>[4]nama_gdk_k!X$61</f>
        <v>12587.8</v>
      </c>
      <c r="Y19" s="143">
        <f>[4]nama_gdk_k!Y$61</f>
        <v>12970.1</v>
      </c>
      <c r="Z19" s="143">
        <f>[4]nama_gdk_k!Z$61</f>
        <v>13490.8</v>
      </c>
      <c r="AA19" s="213"/>
      <c r="AB19" s="168">
        <f t="shared" si="0"/>
        <v>8.2819062502774932E-2</v>
      </c>
    </row>
    <row r="20" spans="1:28" s="9" customFormat="1" x14ac:dyDescent="0.2">
      <c r="A20" s="26" t="s">
        <v>13</v>
      </c>
      <c r="B20" s="215">
        <f>C20/(1+'[5]GDP Growth'!F12/100)</f>
        <v>62430.679060656985</v>
      </c>
      <c r="C20" s="215">
        <f>D20/(1+'[5]GDP Growth'!G12/100)</f>
        <v>63635.36612737368</v>
      </c>
      <c r="D20" s="215">
        <f>E20/(1+'[5]GDP Growth'!H12/100)</f>
        <v>65762.870932905353</v>
      </c>
      <c r="E20" s="215">
        <f>F20/(1+'[5]GDP Growth'!I12/100)</f>
        <v>67533.60802744524</v>
      </c>
      <c r="F20" s="215">
        <f>G20/(1+'[5]GDP Growth'!J12/100)</f>
        <v>71420.725672853543</v>
      </c>
      <c r="G20" s="143">
        <f>[4]nama_gdk_k!G$62</f>
        <v>78301.7</v>
      </c>
      <c r="H20" s="143">
        <f>[4]nama_gdk_k!H$62</f>
        <v>85601.5</v>
      </c>
      <c r="I20" s="143">
        <f>[4]nama_gdk_k!I$62</f>
        <v>95441.8</v>
      </c>
      <c r="J20" s="143">
        <f>[4]nama_gdk_k!J$62</f>
        <v>103833.2</v>
      </c>
      <c r="K20" s="143">
        <f>[4]nama_gdk_k!K$62</f>
        <v>115308.3</v>
      </c>
      <c r="L20" s="143">
        <f>[4]nama_gdk_k!L$62</f>
        <v>127691</v>
      </c>
      <c r="M20" s="143">
        <f>[4]nama_gdk_k!M$62</f>
        <v>134453.70000000001</v>
      </c>
      <c r="N20" s="143">
        <f>[4]nama_gdk_k!N$62</f>
        <v>142033.79999999999</v>
      </c>
      <c r="O20" s="143">
        <f>[4]nama_gdk_k!O$62</f>
        <v>147551.29999999999</v>
      </c>
      <c r="P20" s="143">
        <f>[4]nama_gdk_k!P$62</f>
        <v>153988.6</v>
      </c>
      <c r="Q20" s="143">
        <f>[4]nama_gdk_k!Q$62</f>
        <v>163037.1</v>
      </c>
      <c r="R20" s="143">
        <f>[4]nama_gdk_k!R$62</f>
        <v>171848.2</v>
      </c>
      <c r="S20" s="143">
        <f>[4]nama_gdk_k!S$62</f>
        <v>181205.5</v>
      </c>
      <c r="T20" s="143">
        <f>[4]nama_gdk_k!T$62</f>
        <v>177384.7</v>
      </c>
      <c r="U20" s="143">
        <f>[4]nama_gdk_k!U$62</f>
        <v>167705.9</v>
      </c>
      <c r="V20" s="143">
        <f>[4]nama_gdk_k!V$62</f>
        <v>166420.9</v>
      </c>
      <c r="W20" s="143">
        <f>[4]nama_gdk_k!W$62</f>
        <v>168801.9</v>
      </c>
      <c r="X20" s="143">
        <f>[4]nama_gdk_k!X$62</f>
        <v>170385.1</v>
      </c>
      <c r="Y20" s="143">
        <f>[4]nama_gdk_k!Y$62</f>
        <v>172208.2</v>
      </c>
      <c r="Z20" s="143">
        <f>[4]nama_gdk_k!Z$62</f>
        <v>175955.9</v>
      </c>
      <c r="AA20" s="213"/>
      <c r="AB20" s="168">
        <f t="shared" si="0"/>
        <v>1.430709724559831E-2</v>
      </c>
    </row>
    <row r="21" spans="1:28" s="9" customFormat="1" x14ac:dyDescent="0.2">
      <c r="A21" s="26" t="s">
        <v>10</v>
      </c>
      <c r="B21" s="215">
        <f>C21/(1+'[5]GDP Growth'!F11/100)</f>
        <v>126799.39832401718</v>
      </c>
      <c r="C21" s="215">
        <f>D21/(1+'[5]GDP Growth'!G11/100)</f>
        <v>130730.17967409259</v>
      </c>
      <c r="D21" s="215">
        <f>E21/(1+'[5]GDP Growth'!H11/100)</f>
        <v>131645.29093167253</v>
      </c>
      <c r="E21" s="215">
        <f>F21/(1+'[5]GDP Growth'!I11/100)</f>
        <v>129538.96627696395</v>
      </c>
      <c r="F21" s="215">
        <f>G21/(1+'[5]GDP Growth'!J11/100)</f>
        <v>132129.74560349382</v>
      </c>
      <c r="G21" s="143">
        <f>[4]nama_gdk_k!G$63</f>
        <v>134904.1</v>
      </c>
      <c r="H21" s="143">
        <f>[4]nama_gdk_k!H$63</f>
        <v>138085.70000000001</v>
      </c>
      <c r="I21" s="143">
        <f>[4]nama_gdk_k!I$63</f>
        <v>143108.70000000001</v>
      </c>
      <c r="J21" s="143">
        <f>[4]nama_gdk_k!J$63</f>
        <v>147922.4</v>
      </c>
      <c r="K21" s="143">
        <f>[4]nama_gdk_k!K$63</f>
        <v>152980.9</v>
      </c>
      <c r="L21" s="143">
        <f>[4]nama_gdk_k!L$63</f>
        <v>158377</v>
      </c>
      <c r="M21" s="143">
        <f>[4]nama_gdk_k!M$63</f>
        <v>165023.29999999999</v>
      </c>
      <c r="N21" s="143">
        <f>[4]nama_gdk_k!N$63</f>
        <v>170700</v>
      </c>
      <c r="O21" s="143">
        <f>[4]nama_gdk_k!O$63</f>
        <v>180846.7</v>
      </c>
      <c r="P21" s="143">
        <f>[4]nama_gdk_k!P$63</f>
        <v>188745.5</v>
      </c>
      <c r="Q21" s="143">
        <f>[4]nama_gdk_k!Q$63</f>
        <v>193049.7</v>
      </c>
      <c r="R21" s="143">
        <f>[4]nama_gdk_k!R$63</f>
        <v>203688.2</v>
      </c>
      <c r="S21" s="143">
        <f>[4]nama_gdk_k!S$63</f>
        <v>210890.8</v>
      </c>
      <c r="T21" s="143">
        <f>[4]nama_gdk_k!T$63</f>
        <v>210439.5</v>
      </c>
      <c r="U21" s="143">
        <f>[4]nama_gdk_k!U$63</f>
        <v>203840.9</v>
      </c>
      <c r="V21" s="143">
        <f>[4]nama_gdk_k!V$63</f>
        <v>193764.8</v>
      </c>
      <c r="W21" s="143">
        <f>[4]nama_gdk_k!W$63</f>
        <v>179998.3</v>
      </c>
      <c r="X21" s="143">
        <f>[4]nama_gdk_k!X$63</f>
        <v>168514.7</v>
      </c>
      <c r="Y21" s="143">
        <f>[4]nama_gdk_k!Y$63</f>
        <v>161431.1</v>
      </c>
      <c r="Z21" s="143">
        <f>[4]nama_gdk_k!Z$63</f>
        <v>162450.70000000001</v>
      </c>
      <c r="AA21" s="213"/>
      <c r="AB21" s="168">
        <f t="shared" si="0"/>
        <v>-7.1047476115372876E-2</v>
      </c>
    </row>
    <row r="22" spans="1:28" s="9" customFormat="1" x14ac:dyDescent="0.2">
      <c r="A22" s="26" t="s">
        <v>11</v>
      </c>
      <c r="B22" s="174">
        <f>[4]nama_gdk_k!B$64</f>
        <v>574918.9</v>
      </c>
      <c r="C22" s="174">
        <f>[4]nama_gdk_k!C$64</f>
        <v>589541.4</v>
      </c>
      <c r="D22" s="174">
        <f>[4]nama_gdk_k!D$64</f>
        <v>595025.6</v>
      </c>
      <c r="E22" s="174">
        <f>[4]nama_gdk_k!E$64</f>
        <v>588889</v>
      </c>
      <c r="F22" s="174">
        <f>[4]nama_gdk_k!F$64</f>
        <v>602922.1</v>
      </c>
      <c r="G22" s="174">
        <f>[4]nama_gdk_k!G$64</f>
        <v>632875.1</v>
      </c>
      <c r="H22" s="174">
        <f>[4]nama_gdk_k!H$64</f>
        <v>648643.9</v>
      </c>
      <c r="I22" s="174">
        <f>[4]nama_gdk_k!I$64</f>
        <v>673738</v>
      </c>
      <c r="J22" s="174">
        <f>[4]nama_gdk_k!J$64</f>
        <v>703841.7</v>
      </c>
      <c r="K22" s="174">
        <f>[4]nama_gdk_k!K$64</f>
        <v>737245.6</v>
      </c>
      <c r="L22" s="174">
        <f>[4]nama_gdk_k!L$64</f>
        <v>774475.1</v>
      </c>
      <c r="M22" s="174">
        <f>[4]nama_gdk_k!M$64</f>
        <v>802893.9</v>
      </c>
      <c r="N22" s="174">
        <f>[4]nama_gdk_k!N$64</f>
        <v>824653.8</v>
      </c>
      <c r="O22" s="174">
        <f>[4]nama_gdk_k!O$64</f>
        <v>850131</v>
      </c>
      <c r="P22" s="174">
        <f>[4]nama_gdk_k!P$64</f>
        <v>877839.3</v>
      </c>
      <c r="Q22" s="174">
        <f>[4]nama_gdk_k!Q$64</f>
        <v>909298</v>
      </c>
      <c r="R22" s="174">
        <f>[4]nama_gdk_k!R$64</f>
        <v>946363</v>
      </c>
      <c r="S22" s="174">
        <f>[4]nama_gdk_k!S$64</f>
        <v>979288.7</v>
      </c>
      <c r="T22" s="174">
        <f>[4]nama_gdk_k!T$64</f>
        <v>988021</v>
      </c>
      <c r="U22" s="174">
        <f>[4]nama_gdk_k!U$64</f>
        <v>951022</v>
      </c>
      <c r="V22" s="174">
        <f>[4]nama_gdk_k!V$64</f>
        <v>947980.4</v>
      </c>
      <c r="W22" s="174">
        <f>[4]nama_gdk_k!W$64</f>
        <v>951941.7</v>
      </c>
      <c r="X22" s="174">
        <f>[4]nama_gdk_k!X$64</f>
        <v>938434.6</v>
      </c>
      <c r="Y22" s="174">
        <f>[4]nama_gdk_k!Y$64</f>
        <v>924600.6</v>
      </c>
      <c r="Z22" s="174">
        <f>[4]nama_gdk_k!Z$64</f>
        <v>933253.9</v>
      </c>
      <c r="AA22" s="212"/>
      <c r="AB22" s="168">
        <f t="shared" si="0"/>
        <v>4.1786728923931538E-3</v>
      </c>
    </row>
    <row r="23" spans="1:28" s="9" customFormat="1" x14ac:dyDescent="0.2">
      <c r="A23" s="26" t="s">
        <v>12</v>
      </c>
      <c r="B23" s="174">
        <f>[4]nama_gdk_k!B$65</f>
        <v>1305768</v>
      </c>
      <c r="C23" s="174">
        <f>[4]nama_gdk_k!C$65</f>
        <v>1319338.6000000001</v>
      </c>
      <c r="D23" s="174">
        <f>[4]nama_gdk_k!D$65</f>
        <v>1338836.3999999999</v>
      </c>
      <c r="E23" s="174">
        <f>[4]nama_gdk_k!E$65</f>
        <v>1329901.5</v>
      </c>
      <c r="F23" s="174">
        <f>[4]nama_gdk_k!F$65</f>
        <v>1359789.4</v>
      </c>
      <c r="G23" s="174">
        <f>[4]nama_gdk_k!G$65</f>
        <v>1387627.1</v>
      </c>
      <c r="H23" s="174">
        <f>[4]nama_gdk_k!H$65</f>
        <v>1402440.1</v>
      </c>
      <c r="I23" s="174">
        <f>[4]nama_gdk_k!I$65</f>
        <v>1433065.4</v>
      </c>
      <c r="J23" s="174">
        <f>[4]nama_gdk_k!J$65</f>
        <v>1481477.3</v>
      </c>
      <c r="K23" s="174">
        <f>[4]nama_gdk_k!K$65</f>
        <v>1530246.8</v>
      </c>
      <c r="L23" s="174">
        <f>[4]nama_gdk_k!L$65</f>
        <v>1586559.1</v>
      </c>
      <c r="M23" s="174">
        <f>[4]nama_gdk_k!M$65</f>
        <v>1615684.1</v>
      </c>
      <c r="N23" s="174">
        <f>[4]nama_gdk_k!N$65</f>
        <v>1630691.8</v>
      </c>
      <c r="O23" s="174">
        <f>[4]nama_gdk_k!O$65</f>
        <v>1645359.9</v>
      </c>
      <c r="P23" s="174">
        <f>[4]nama_gdk_k!P$65</f>
        <v>1687230</v>
      </c>
      <c r="Q23" s="174">
        <f>[4]nama_gdk_k!Q$65</f>
        <v>1718047</v>
      </c>
      <c r="R23" s="174">
        <f>[4]nama_gdk_k!R$65</f>
        <v>1760429.6</v>
      </c>
      <c r="S23" s="174">
        <f>[4]nama_gdk_k!S$65</f>
        <v>1800662.7</v>
      </c>
      <c r="T23" s="174">
        <f>[4]nama_gdk_k!T$65</f>
        <v>1799210.2</v>
      </c>
      <c r="U23" s="174">
        <f>[4]nama_gdk_k!U$65</f>
        <v>1742588.1</v>
      </c>
      <c r="V23" s="174">
        <f>[4]nama_gdk_k!V$65</f>
        <v>1772645.2</v>
      </c>
      <c r="W23" s="174">
        <f>[4]nama_gdk_k!W$65</f>
        <v>1808574.8</v>
      </c>
      <c r="X23" s="174">
        <f>[4]nama_gdk_k!X$65</f>
        <v>1808825.8</v>
      </c>
      <c r="Y23" s="174">
        <f>[4]nama_gdk_k!Y$65</f>
        <v>1807084.4</v>
      </c>
      <c r="Z23" s="174">
        <f>[4]nama_gdk_k!Z$65</f>
        <v>1826879.8</v>
      </c>
      <c r="AA23" s="212"/>
      <c r="AB23" s="168">
        <f t="shared" si="0"/>
        <v>2.0268917886106186E-2</v>
      </c>
    </row>
    <row r="24" spans="1:28" s="9" customFormat="1" x14ac:dyDescent="0.2">
      <c r="A24" s="26" t="s">
        <v>14</v>
      </c>
      <c r="B24" s="174">
        <f>[4]nama_gdk_k!B$66</f>
        <v>1166504.7</v>
      </c>
      <c r="C24" s="174">
        <f>[4]nama_gdk_k!C$66</f>
        <v>1184450.8</v>
      </c>
      <c r="D24" s="174">
        <f>[4]nama_gdk_k!D$66</f>
        <v>1194332.3</v>
      </c>
      <c r="E24" s="174">
        <f>[4]nama_gdk_k!E$66</f>
        <v>1184147</v>
      </c>
      <c r="F24" s="174">
        <f>[4]nama_gdk_k!F$66</f>
        <v>1209618.3</v>
      </c>
      <c r="G24" s="174">
        <f>[4]nama_gdk_k!G$66</f>
        <v>1244538</v>
      </c>
      <c r="H24" s="174">
        <f>[4]nama_gdk_k!H$66</f>
        <v>1258659.6000000001</v>
      </c>
      <c r="I24" s="174">
        <f>[4]nama_gdk_k!I$66</f>
        <v>1282146.3</v>
      </c>
      <c r="J24" s="174">
        <f>[4]nama_gdk_k!J$66</f>
        <v>1300713.8999999999</v>
      </c>
      <c r="K24" s="174">
        <f>[4]nama_gdk_k!K$66</f>
        <v>1319588.5</v>
      </c>
      <c r="L24" s="174">
        <f>[4]nama_gdk_k!L$66</f>
        <v>1367800.9</v>
      </c>
      <c r="M24" s="174">
        <f>[4]nama_gdk_k!M$66</f>
        <v>1393277.9</v>
      </c>
      <c r="N24" s="174">
        <f>[4]nama_gdk_k!N$66</f>
        <v>1399567.7</v>
      </c>
      <c r="O24" s="174">
        <f>[4]nama_gdk_k!O$66</f>
        <v>1398915.8</v>
      </c>
      <c r="P24" s="174">
        <f>[4]nama_gdk_k!P$66</f>
        <v>1423126.4</v>
      </c>
      <c r="Q24" s="174">
        <f>[4]nama_gdk_k!Q$66</f>
        <v>1436379.5</v>
      </c>
      <c r="R24" s="174">
        <f>[4]nama_gdk_k!R$66</f>
        <v>1467964.4</v>
      </c>
      <c r="S24" s="174">
        <f>[4]nama_gdk_k!S$66</f>
        <v>1492671.1</v>
      </c>
      <c r="T24" s="174">
        <f>[4]nama_gdk_k!T$66</f>
        <v>1475412.4</v>
      </c>
      <c r="U24" s="174">
        <f>[4]nama_gdk_k!U$66</f>
        <v>1394347.2</v>
      </c>
      <c r="V24" s="174">
        <f>[4]nama_gdk_k!V$66</f>
        <v>1418375.8</v>
      </c>
      <c r="W24" s="174">
        <f>[4]nama_gdk_k!W$66</f>
        <v>1423673.7</v>
      </c>
      <c r="X24" s="174">
        <f>[4]nama_gdk_k!X$66</f>
        <v>1389948</v>
      </c>
      <c r="Y24" s="174">
        <f>[4]nama_gdk_k!Y$66</f>
        <v>1371308.8</v>
      </c>
      <c r="Z24" s="174">
        <f>[4]nama_gdk_k!Z$66</f>
        <v>1381150</v>
      </c>
      <c r="AA24" s="212"/>
      <c r="AB24" s="168">
        <f t="shared" si="0"/>
        <v>3.7351878112978909E-3</v>
      </c>
    </row>
    <row r="25" spans="1:28" s="9" customFormat="1" x14ac:dyDescent="0.2">
      <c r="A25" s="26" t="s">
        <v>15</v>
      </c>
      <c r="B25" s="215">
        <f>C25/(1+'[5]GDP Growth'!F5/100)</f>
        <v>7731.1862573295048</v>
      </c>
      <c r="C25" s="215">
        <f>D25/(1+'[5]GDP Growth'!G5/100)</f>
        <v>7788.3583797024567</v>
      </c>
      <c r="D25" s="215">
        <f>E25/(1+'[5]GDP Growth'!H5/100)</f>
        <v>8520.4640673944868</v>
      </c>
      <c r="E25" s="215">
        <f>F25/(1+'[5]GDP Growth'!I5/100)</f>
        <v>8580.1073158662457</v>
      </c>
      <c r="F25" s="215">
        <f>G25/(1+'[5]GDP Growth'!J5/100)</f>
        <v>9086.3336475023571</v>
      </c>
      <c r="G25" s="143">
        <f>[4]nama_gdk_k!G$67</f>
        <v>9640.6</v>
      </c>
      <c r="H25" s="143">
        <f>[4]nama_gdk_k!H$67</f>
        <v>9815.7999999999993</v>
      </c>
      <c r="I25" s="143">
        <f>[4]nama_gdk_k!I$67</f>
        <v>10044.1</v>
      </c>
      <c r="J25" s="143">
        <f>[4]nama_gdk_k!J$67</f>
        <v>10544</v>
      </c>
      <c r="K25" s="143">
        <f>[4]nama_gdk_k!K$67</f>
        <v>11052.6</v>
      </c>
      <c r="L25" s="143">
        <f>[4]nama_gdk_k!L$67</f>
        <v>11606.7</v>
      </c>
      <c r="M25" s="143">
        <f>[4]nama_gdk_k!M$67</f>
        <v>12073.7</v>
      </c>
      <c r="N25" s="143">
        <f>[4]nama_gdk_k!N$67</f>
        <v>12330.7</v>
      </c>
      <c r="O25" s="143">
        <f>[4]nama_gdk_k!O$67</f>
        <v>12561</v>
      </c>
      <c r="P25" s="143">
        <f>[4]nama_gdk_k!P$67</f>
        <v>13093</v>
      </c>
      <c r="Q25" s="143">
        <f>[4]nama_gdk_k!Q$67</f>
        <v>13598.2</v>
      </c>
      <c r="R25" s="143">
        <f>[4]nama_gdk_k!R$67</f>
        <v>14159.7</v>
      </c>
      <c r="S25" s="143">
        <f>[4]nama_gdk_k!S$67</f>
        <v>14881</v>
      </c>
      <c r="T25" s="143">
        <f>[4]nama_gdk_k!T$67</f>
        <v>15414.6</v>
      </c>
      <c r="U25" s="143">
        <f>[4]nama_gdk_k!U$67</f>
        <v>15128.7</v>
      </c>
      <c r="V25" s="143">
        <f>[4]nama_gdk_k!V$67</f>
        <v>15326.7</v>
      </c>
      <c r="W25" s="143">
        <f>[4]nama_gdk_k!W$67</f>
        <v>15408.3</v>
      </c>
      <c r="X25" s="143">
        <f>[4]nama_gdk_k!X$67</f>
        <v>15034.6</v>
      </c>
      <c r="Y25" s="143">
        <f>[4]nama_gdk_k!Y$67</f>
        <v>13730.1</v>
      </c>
      <c r="Z25" s="143">
        <f>[4]nama_gdk_k!Z$67</f>
        <v>13192.6</v>
      </c>
      <c r="AA25" s="213"/>
      <c r="AB25" s="168">
        <f t="shared" si="0"/>
        <v>5.3240423574545392E-3</v>
      </c>
    </row>
    <row r="26" spans="1:28" s="9" customFormat="1" x14ac:dyDescent="0.2">
      <c r="A26" s="26" t="s">
        <v>16</v>
      </c>
      <c r="B26" s="174">
        <f>[4]nama_gdk_k!B$68</f>
        <v>12502.3</v>
      </c>
      <c r="C26" s="174">
        <f>[4]nama_gdk_k!C$68</f>
        <v>10927</v>
      </c>
      <c r="D26" s="174">
        <f>[4]nama_gdk_k!D$68</f>
        <v>7419.5</v>
      </c>
      <c r="E26" s="174">
        <f>[4]nama_gdk_k!E$68</f>
        <v>6573.7</v>
      </c>
      <c r="F26" s="174">
        <f>[4]nama_gdk_k!F$68</f>
        <v>6718.3</v>
      </c>
      <c r="G26" s="174">
        <f>[4]nama_gdk_k!G$68</f>
        <v>6661.6</v>
      </c>
      <c r="H26" s="174">
        <f>[4]nama_gdk_k!H$68</f>
        <v>6946.3</v>
      </c>
      <c r="I26" s="174">
        <f>[4]nama_gdk_k!I$68</f>
        <v>7579</v>
      </c>
      <c r="J26" s="174">
        <f>[4]nama_gdk_k!J$68</f>
        <v>7991</v>
      </c>
      <c r="K26" s="174">
        <f>[4]nama_gdk_k!K$68</f>
        <v>8234</v>
      </c>
      <c r="L26" s="174">
        <f>[4]nama_gdk_k!L$68</f>
        <v>8707.2999999999993</v>
      </c>
      <c r="M26" s="174">
        <f>[4]nama_gdk_k!M$68</f>
        <v>9347.2000000000007</v>
      </c>
      <c r="N26" s="174">
        <f>[4]nama_gdk_k!N$68</f>
        <v>10022.5</v>
      </c>
      <c r="O26" s="174">
        <f>[4]nama_gdk_k!O$68</f>
        <v>10784.2</v>
      </c>
      <c r="P26" s="174">
        <f>[4]nama_gdk_k!P$68</f>
        <v>11739.4</v>
      </c>
      <c r="Q26" s="174">
        <f>[4]nama_gdk_k!Q$68</f>
        <v>12927.8</v>
      </c>
      <c r="R26" s="174">
        <f>[4]nama_gdk_k!R$68</f>
        <v>14369.8</v>
      </c>
      <c r="S26" s="174">
        <f>[4]nama_gdk_k!S$68</f>
        <v>15749.4</v>
      </c>
      <c r="T26" s="174">
        <f>[4]nama_gdk_k!T$68</f>
        <v>15233.5</v>
      </c>
      <c r="U26" s="174">
        <f>[4]nama_gdk_k!U$68</f>
        <v>12532.7</v>
      </c>
      <c r="V26" s="174">
        <f>[4]nama_gdk_k!V$68</f>
        <v>12414.7</v>
      </c>
      <c r="W26" s="174">
        <f>[4]nama_gdk_k!W$68</f>
        <v>13094.7</v>
      </c>
      <c r="X26" s="174">
        <f>[4]nama_gdk_k!X$68</f>
        <v>13825.2</v>
      </c>
      <c r="Y26" s="174">
        <f>[4]nama_gdk_k!Y$68</f>
        <v>14356.9</v>
      </c>
      <c r="Z26" s="174">
        <f>[4]nama_gdk_k!Z$68</f>
        <v>14951.3</v>
      </c>
      <c r="AA26" s="212"/>
      <c r="AB26" s="168">
        <f t="shared" si="0"/>
        <v>5.4773776249124051E-2</v>
      </c>
    </row>
    <row r="27" spans="1:28" s="9" customFormat="1" x14ac:dyDescent="0.2">
      <c r="A27" s="26" t="s">
        <v>17</v>
      </c>
      <c r="B27" s="215">
        <f>C27/(1+'[5]GDP Growth'!F14/100)</f>
        <v>19784.558310099183</v>
      </c>
      <c r="C27" s="215">
        <f>D27/(1+'[5]GDP Growth'!G14/100)</f>
        <v>18661.653454923926</v>
      </c>
      <c r="D27" s="215">
        <f>E27/(1+'[5]GDP Growth'!H14/100)</f>
        <v>14694.378040349249</v>
      </c>
      <c r="E27" s="215">
        <f>F27/(1+'[5]GDP Growth'!I14/100)</f>
        <v>12309.941538361985</v>
      </c>
      <c r="F27" s="215">
        <f>G27/(1+'[5]GDP Growth'!J14/100)</f>
        <v>11107.746241998386</v>
      </c>
      <c r="G27" s="143">
        <f>[4]nama_gdk_k!G$69</f>
        <v>11473.2</v>
      </c>
      <c r="H27" s="143">
        <f>[4]nama_gdk_k!H$69</f>
        <v>12074.3</v>
      </c>
      <c r="I27" s="143">
        <f>[4]nama_gdk_k!I$69</f>
        <v>13057.2</v>
      </c>
      <c r="J27" s="143">
        <f>[4]nama_gdk_k!J$69</f>
        <v>14052.6</v>
      </c>
      <c r="K27" s="143">
        <f>[4]nama_gdk_k!K$69</f>
        <v>13909.1</v>
      </c>
      <c r="L27" s="143">
        <f>[4]nama_gdk_k!L$69</f>
        <v>14412.8</v>
      </c>
      <c r="M27" s="143">
        <f>[4]nama_gdk_k!M$69</f>
        <v>15378.4</v>
      </c>
      <c r="N27" s="143">
        <f>[4]nama_gdk_k!N$69</f>
        <v>16429.900000000001</v>
      </c>
      <c r="O27" s="143">
        <f>[4]nama_gdk_k!O$69</f>
        <v>18118.3</v>
      </c>
      <c r="P27" s="143">
        <f>[4]nama_gdk_k!P$69</f>
        <v>19453.400000000001</v>
      </c>
      <c r="Q27" s="143">
        <f>[4]nama_gdk_k!Q$69</f>
        <v>20969.099999999999</v>
      </c>
      <c r="R27" s="143">
        <f>[4]nama_gdk_k!R$69</f>
        <v>22606.5</v>
      </c>
      <c r="S27" s="143">
        <f>[4]nama_gdk_k!S$69</f>
        <v>24821.1</v>
      </c>
      <c r="T27" s="143">
        <f>[4]nama_gdk_k!T$69</f>
        <v>25544</v>
      </c>
      <c r="U27" s="143">
        <f>[4]nama_gdk_k!U$69</f>
        <v>21751.5</v>
      </c>
      <c r="V27" s="143">
        <f>[4]nama_gdk_k!V$69</f>
        <v>22082.3</v>
      </c>
      <c r="W27" s="143">
        <f>[4]nama_gdk_k!W$69</f>
        <v>23377.599999999999</v>
      </c>
      <c r="X27" s="143">
        <f>[4]nama_gdk_k!X$69</f>
        <v>24251.4</v>
      </c>
      <c r="Y27" s="143">
        <f>[4]nama_gdk_k!Y$69</f>
        <v>25003.200000000001</v>
      </c>
      <c r="Z27" s="143">
        <f>[4]nama_gdk_k!Z$69</f>
        <v>25893.5</v>
      </c>
      <c r="AA27" s="213"/>
      <c r="AB27" s="168">
        <f t="shared" si="0"/>
        <v>5.8657839083791075E-2</v>
      </c>
    </row>
    <row r="28" spans="1:28" s="9" customFormat="1" x14ac:dyDescent="0.2">
      <c r="A28" s="26" t="s">
        <v>80</v>
      </c>
      <c r="B28" s="215">
        <f>C28/(1+'[5]GDP Growth'!F15/100)</f>
        <v>15539.49481330743</v>
      </c>
      <c r="C28" s="215">
        <f>D28/(1+'[5]GDP Growth'!G15/100)</f>
        <v>16882.75835071988</v>
      </c>
      <c r="D28" s="215">
        <f>E28/(1+'[5]GDP Growth'!H15/100)</f>
        <v>17189.965928928272</v>
      </c>
      <c r="E28" s="215">
        <f>F28/(1+'[5]GDP Growth'!I15/100)</f>
        <v>17912.05588808205</v>
      </c>
      <c r="F28" s="215">
        <f>G28/(1+'[5]GDP Growth'!J15/100)</f>
        <v>18596.461433832439</v>
      </c>
      <c r="G28" s="143">
        <f>[4]nama_gdk_k!G$70</f>
        <v>18862.8</v>
      </c>
      <c r="H28" s="143">
        <f>[4]nama_gdk_k!H$70</f>
        <v>19148.599999999999</v>
      </c>
      <c r="I28" s="143">
        <f>[4]nama_gdk_k!I$70</f>
        <v>20285.599999999999</v>
      </c>
      <c r="J28" s="143">
        <f>[4]nama_gdk_k!J$70</f>
        <v>21602.400000000001</v>
      </c>
      <c r="K28" s="143">
        <f>[4]nama_gdk_k!K$70</f>
        <v>23421.4</v>
      </c>
      <c r="L28" s="143">
        <f>[4]nama_gdk_k!L$70</f>
        <v>25398.6</v>
      </c>
      <c r="M28" s="143">
        <f>[4]nama_gdk_k!M$70</f>
        <v>26038.1</v>
      </c>
      <c r="N28" s="143">
        <f>[4]nama_gdk_k!N$70</f>
        <v>27103.1</v>
      </c>
      <c r="O28" s="143">
        <f>[4]nama_gdk_k!O$70</f>
        <v>27554.5</v>
      </c>
      <c r="P28" s="143">
        <f>[4]nama_gdk_k!P$70</f>
        <v>28758.799999999999</v>
      </c>
      <c r="Q28" s="143">
        <f>[4]nama_gdk_k!Q$70</f>
        <v>30269.5</v>
      </c>
      <c r="R28" s="143">
        <f>[4]nama_gdk_k!R$70</f>
        <v>31763.599999999999</v>
      </c>
      <c r="S28" s="143">
        <f>[4]nama_gdk_k!S$70</f>
        <v>33856.199999999997</v>
      </c>
      <c r="T28" s="143">
        <f>[4]nama_gdk_k!T$70</f>
        <v>33607.5</v>
      </c>
      <c r="U28" s="143">
        <f>[4]nama_gdk_k!U$70</f>
        <v>32237.1</v>
      </c>
      <c r="V28" s="143">
        <f>[4]nama_gdk_k!V$70</f>
        <v>33176.800000000003</v>
      </c>
      <c r="W28" s="143">
        <f>[4]nama_gdk_k!W$70</f>
        <v>33726.400000000001</v>
      </c>
      <c r="X28" s="143">
        <f>[4]nama_gdk_k!X$70</f>
        <v>33832.1</v>
      </c>
      <c r="Y28" s="143">
        <f>[4]nama_gdk_k!Y$70</f>
        <v>34114.400000000001</v>
      </c>
      <c r="Z28" s="143">
        <f>[4]nama_gdk_k!Z$70</f>
        <v>34657.599999999999</v>
      </c>
      <c r="AA28" s="213"/>
      <c r="AB28" s="168">
        <f t="shared" si="0"/>
        <v>1.6565792963757708E-2</v>
      </c>
    </row>
    <row r="29" spans="1:28" s="9" customFormat="1" x14ac:dyDescent="0.2">
      <c r="A29" s="26" t="s">
        <v>18</v>
      </c>
      <c r="B29" s="215">
        <f>C29/(1+'[5]GDP Growth'!F28/100)</f>
        <v>70558.601669988595</v>
      </c>
      <c r="C29" s="215">
        <f>D29/(1+'[5]GDP Growth'!G28/100)</f>
        <v>62167.743927848256</v>
      </c>
      <c r="D29" s="215">
        <f>E29/(1+'[5]GDP Growth'!H28/100)</f>
        <v>60262.812131345068</v>
      </c>
      <c r="E29" s="215">
        <f>F29/(1+'[5]GDP Growth'!I28/100)</f>
        <v>59915.632942745891</v>
      </c>
      <c r="F29" s="215">
        <f>G29/(1+'[5]GDP Growth'!J28/100)</f>
        <v>61681.439248749019</v>
      </c>
      <c r="G29" s="143">
        <f>[4]nama_gdk_k!G$71</f>
        <v>62600.2</v>
      </c>
      <c r="H29" s="143">
        <f>[4]nama_gdk_k!H$71</f>
        <v>62700.9</v>
      </c>
      <c r="I29" s="143">
        <f>[4]nama_gdk_k!I$71</f>
        <v>64661.7</v>
      </c>
      <c r="J29" s="143">
        <f>[4]nama_gdk_k!J$71</f>
        <v>67295.7</v>
      </c>
      <c r="K29" s="143">
        <f>[4]nama_gdk_k!K$71</f>
        <v>69447.600000000006</v>
      </c>
      <c r="L29" s="143">
        <f>[4]nama_gdk_k!L$71</f>
        <v>72381.899999999994</v>
      </c>
      <c r="M29" s="143">
        <f>[4]nama_gdk_k!M$71</f>
        <v>75068.899999999994</v>
      </c>
      <c r="N29" s="143">
        <f>[4]nama_gdk_k!N$71</f>
        <v>78451.600000000006</v>
      </c>
      <c r="O29" s="143">
        <f>[4]nama_gdk_k!O$71</f>
        <v>81472.3</v>
      </c>
      <c r="P29" s="143">
        <f>[4]nama_gdk_k!P$71</f>
        <v>85380.6</v>
      </c>
      <c r="Q29" s="143">
        <f>[4]nama_gdk_k!Q$71</f>
        <v>88765.5</v>
      </c>
      <c r="R29" s="143">
        <f>[4]nama_gdk_k!R$71</f>
        <v>92221.8</v>
      </c>
      <c r="S29" s="143">
        <f>[4]nama_gdk_k!S$71</f>
        <v>92323.6</v>
      </c>
      <c r="T29" s="143">
        <f>[4]nama_gdk_k!T$71</f>
        <v>93148.2</v>
      </c>
      <c r="U29" s="143">
        <f>[4]nama_gdk_k!U$71</f>
        <v>86844.5</v>
      </c>
      <c r="V29" s="143">
        <f>[4]nama_gdk_k!V$71</f>
        <v>87988.1</v>
      </c>
      <c r="W29" s="143">
        <f>[4]nama_gdk_k!W$71</f>
        <v>89436.3</v>
      </c>
      <c r="X29" s="143">
        <f>[4]nama_gdk_k!X$71</f>
        <v>87890.5</v>
      </c>
      <c r="Y29" s="143">
        <f>[4]nama_gdk_k!Y$71</f>
        <v>88090.9</v>
      </c>
      <c r="Z29" s="143">
        <f>[4]nama_gdk_k!Z$71</f>
        <v>89317.2</v>
      </c>
      <c r="AA29" s="213"/>
      <c r="AB29" s="168">
        <f t="shared" si="0"/>
        <v>1.6459043893435554E-2</v>
      </c>
    </row>
    <row r="30" spans="1:28" s="149" customFormat="1" x14ac:dyDescent="0.2">
      <c r="A30" s="26" t="s">
        <v>19</v>
      </c>
      <c r="B30" s="215">
        <f>C30/(1+'[5]GDP Growth'!F29/100)</f>
        <v>2760.0900463443868</v>
      </c>
      <c r="C30" s="215">
        <f>D30/(1+'[5]GDP Growth'!G29/100)</f>
        <v>2932.7748075557006</v>
      </c>
      <c r="D30" s="215">
        <f>E30/(1+'[5]GDP Growth'!H29/100)</f>
        <v>3070.3493903757062</v>
      </c>
      <c r="E30" s="215">
        <f>F30/(1+'[5]GDP Growth'!I29/100)</f>
        <v>3207.9239720500123</v>
      </c>
      <c r="F30" s="215">
        <f>G30/(1+'[5]GDP Growth'!J29/100)</f>
        <v>3389.2071449740006</v>
      </c>
      <c r="G30" s="215">
        <f>H30/(1+'[5]GDP Growth'!K29/100)</f>
        <v>3604.1674286252737</v>
      </c>
      <c r="H30" s="215">
        <f>I30/(1+'[5]GDP Growth'!L29/100)</f>
        <v>3740.3089414898477</v>
      </c>
      <c r="I30" s="215">
        <f>J30/(1+'[5]GDP Growth'!M29/100)</f>
        <v>3936.9361894943045</v>
      </c>
      <c r="J30" s="215">
        <f>K30/(1+'[5]GDP Growth'!N29/100)</f>
        <v>4138.7279153942754</v>
      </c>
      <c r="K30" s="215">
        <f>L30/(1+'[5]GDP Growth'!O29/100)</f>
        <v>4334.0747402209627</v>
      </c>
      <c r="L30" s="143">
        <f>[4]nama_gdk_k!L$72</f>
        <v>4627.5</v>
      </c>
      <c r="M30" s="143">
        <f>[4]nama_gdk_k!M$72</f>
        <v>4627.3999999999996</v>
      </c>
      <c r="N30" s="143">
        <f>[4]nama_gdk_k!N$72</f>
        <v>4740</v>
      </c>
      <c r="O30" s="143">
        <f>[4]nama_gdk_k!O$72</f>
        <v>4774</v>
      </c>
      <c r="P30" s="143">
        <f>[4]nama_gdk_k!P$72</f>
        <v>4760.3</v>
      </c>
      <c r="Q30" s="143">
        <f>[4]nama_gdk_k!Q$72</f>
        <v>4930.8999999999996</v>
      </c>
      <c r="R30" s="143">
        <f>[4]nama_gdk_k!R$72</f>
        <v>5058.2</v>
      </c>
      <c r="S30" s="143">
        <f>[4]nama_gdk_k!S$72</f>
        <v>5264.1</v>
      </c>
      <c r="T30" s="143">
        <f>[4]nama_gdk_k!T$72</f>
        <v>5468.5</v>
      </c>
      <c r="U30" s="143">
        <f>[4]nama_gdk_k!U$72</f>
        <v>5314.7</v>
      </c>
      <c r="V30" s="143">
        <f>[4]nama_gdk_k!V$72</f>
        <v>5484.1</v>
      </c>
      <c r="W30" s="143">
        <f>[4]nama_gdk_k!W$72</f>
        <v>5583.9</v>
      </c>
      <c r="X30" s="143">
        <f>[4]nama_gdk_k!X$72</f>
        <v>5641.8</v>
      </c>
      <c r="Y30" s="143">
        <f>[4]nama_gdk_k!Y$72</f>
        <v>5720.8</v>
      </c>
      <c r="Z30" s="143">
        <f>[4]nama_gdk_k!Z$72</f>
        <v>5822.4</v>
      </c>
      <c r="AA30" s="213"/>
      <c r="AB30" s="168">
        <f t="shared" si="0"/>
        <v>1.8198063492642191E-2</v>
      </c>
    </row>
    <row r="31" spans="1:28" s="9" customFormat="1" x14ac:dyDescent="0.2">
      <c r="A31" s="26" t="s">
        <v>20</v>
      </c>
      <c r="B31" s="174">
        <f>[4]nama_gdk_k!B$73</f>
        <v>352065</v>
      </c>
      <c r="C31" s="174">
        <f>[4]nama_gdk_k!C$73</f>
        <v>360652</v>
      </c>
      <c r="D31" s="174">
        <f>[4]nama_gdk_k!D$73</f>
        <v>366805</v>
      </c>
      <c r="E31" s="174">
        <f>[4]nama_gdk_k!E$73</f>
        <v>371418</v>
      </c>
      <c r="F31" s="174">
        <f>[4]nama_gdk_k!F$73</f>
        <v>382416</v>
      </c>
      <c r="G31" s="174">
        <f>[4]nama_gdk_k!G$73</f>
        <v>394332</v>
      </c>
      <c r="H31" s="174">
        <f>[4]nama_gdk_k!H$73</f>
        <v>407765</v>
      </c>
      <c r="I31" s="174">
        <f>[4]nama_gdk_k!I$73</f>
        <v>425211</v>
      </c>
      <c r="J31" s="174">
        <f>[4]nama_gdk_k!J$73</f>
        <v>441894</v>
      </c>
      <c r="K31" s="174">
        <f>[4]nama_gdk_k!K$73</f>
        <v>462594</v>
      </c>
      <c r="L31" s="174">
        <f>[4]nama_gdk_k!L$73</f>
        <v>480825</v>
      </c>
      <c r="M31" s="174">
        <f>[4]nama_gdk_k!M$73</f>
        <v>490085</v>
      </c>
      <c r="N31" s="174">
        <f>[4]nama_gdk_k!N$73</f>
        <v>490459</v>
      </c>
      <c r="O31" s="174">
        <f>[4]nama_gdk_k!O$73</f>
        <v>492105</v>
      </c>
      <c r="P31" s="174">
        <f>[4]nama_gdk_k!P$73</f>
        <v>503111</v>
      </c>
      <c r="Q31" s="174">
        <f>[4]nama_gdk_k!Q$73</f>
        <v>513407</v>
      </c>
      <c r="R31" s="174">
        <f>[4]nama_gdk_k!R$73</f>
        <v>530833</v>
      </c>
      <c r="S31" s="174">
        <f>[4]nama_gdk_k!S$73</f>
        <v>551645</v>
      </c>
      <c r="T31" s="174">
        <f>[4]nama_gdk_k!T$73</f>
        <v>561597</v>
      </c>
      <c r="U31" s="174">
        <f>[4]nama_gdk_k!U$73</f>
        <v>541000</v>
      </c>
      <c r="V31" s="174">
        <f>[4]nama_gdk_k!V$73</f>
        <v>549814</v>
      </c>
      <c r="W31" s="174">
        <f>[4]nama_gdk_k!W$73</f>
        <v>555271</v>
      </c>
      <c r="X31" s="174">
        <f>[4]nama_gdk_k!X$73</f>
        <v>549959</v>
      </c>
      <c r="Y31" s="174">
        <f>[4]nama_gdk_k!Y$73</f>
        <v>545614.30000000005</v>
      </c>
      <c r="Z31" s="174">
        <f>[4]nama_gdk_k!Z$73</f>
        <v>550502.69999999995</v>
      </c>
      <c r="AA31" s="212"/>
      <c r="AB31" s="168">
        <f t="shared" si="0"/>
        <v>9.925174695442518E-3</v>
      </c>
    </row>
    <row r="32" spans="1:28" s="9" customFormat="1" x14ac:dyDescent="0.2">
      <c r="A32" s="26" t="s">
        <v>21</v>
      </c>
      <c r="B32" s="174">
        <f>[4]nama_gdk_k!B$74</f>
        <v>173119.2</v>
      </c>
      <c r="C32" s="174">
        <f>[4]nama_gdk_k!C$74</f>
        <v>179077.3</v>
      </c>
      <c r="D32" s="174">
        <f>[4]nama_gdk_k!D$74</f>
        <v>182826.3</v>
      </c>
      <c r="E32" s="174">
        <f>[4]nama_gdk_k!E$74</f>
        <v>183789.4</v>
      </c>
      <c r="F32" s="174">
        <f>[4]nama_gdk_k!F$74</f>
        <v>188204.3</v>
      </c>
      <c r="G32" s="174">
        <f>[4]nama_gdk_k!G$74</f>
        <v>193225.5</v>
      </c>
      <c r="H32" s="174">
        <f>[4]nama_gdk_k!H$74</f>
        <v>197991.7</v>
      </c>
      <c r="I32" s="174">
        <f>[4]nama_gdk_k!I$74</f>
        <v>202563.20000000001</v>
      </c>
      <c r="J32" s="174">
        <f>[4]nama_gdk_k!J$74</f>
        <v>210231.3</v>
      </c>
      <c r="K32" s="174">
        <f>[4]nama_gdk_k!K$74</f>
        <v>217671.7</v>
      </c>
      <c r="L32" s="174">
        <f>[4]nama_gdk_k!L$74</f>
        <v>225655</v>
      </c>
      <c r="M32" s="174">
        <f>[4]nama_gdk_k!M$74</f>
        <v>227589.7</v>
      </c>
      <c r="N32" s="174">
        <f>[4]nama_gdk_k!N$74</f>
        <v>231444.5</v>
      </c>
      <c r="O32" s="174">
        <f>[4]nama_gdk_k!O$74</f>
        <v>233448.6</v>
      </c>
      <c r="P32" s="174">
        <f>[4]nama_gdk_k!P$74</f>
        <v>239493.9</v>
      </c>
      <c r="Q32" s="174">
        <f>[4]nama_gdk_k!Q$74</f>
        <v>245243.4</v>
      </c>
      <c r="R32" s="174">
        <f>[4]nama_gdk_k!R$74</f>
        <v>254243.3</v>
      </c>
      <c r="S32" s="174">
        <f>[4]nama_gdk_k!S$74</f>
        <v>263665.5</v>
      </c>
      <c r="T32" s="174">
        <f>[4]nama_gdk_k!T$74</f>
        <v>267452.40000000002</v>
      </c>
      <c r="U32" s="174">
        <f>[4]nama_gdk_k!U$74</f>
        <v>257335.6</v>
      </c>
      <c r="V32" s="174">
        <f>[4]nama_gdk_k!V$74</f>
        <v>262613.3</v>
      </c>
      <c r="W32" s="174">
        <f>[4]nama_gdk_k!W$74</f>
        <v>269694.5</v>
      </c>
      <c r="X32" s="174">
        <f>[4]nama_gdk_k!X$74</f>
        <v>271986.59999999998</v>
      </c>
      <c r="Y32" s="174">
        <f>[4]nama_gdk_k!Y$74</f>
        <v>273574.40000000002</v>
      </c>
      <c r="Z32" s="174">
        <f>[4]nama_gdk_k!Z$74</f>
        <v>278371.5</v>
      </c>
      <c r="AA32" s="212"/>
      <c r="AB32" s="168">
        <f t="shared" si="0"/>
        <v>2.6964361667897396E-2</v>
      </c>
    </row>
    <row r="33" spans="1:29" s="9" customFormat="1" x14ac:dyDescent="0.2">
      <c r="A33" s="26" t="s">
        <v>22</v>
      </c>
      <c r="B33" s="215">
        <f>C33/(1+'[5]GDP Growth'!F19/100)</f>
        <v>144876.75276593564</v>
      </c>
      <c r="C33" s="215">
        <f>D33/(1+'[5]GDP Growth'!G19/100)</f>
        <v>134712.80999812734</v>
      </c>
      <c r="D33" s="215">
        <f>E33/(1+'[5]GDP Growth'!H19/100)</f>
        <v>138100.80837510232</v>
      </c>
      <c r="E33" s="215">
        <f>F33/(1+'[5]GDP Growth'!I19/100)</f>
        <v>143263.44514028885</v>
      </c>
      <c r="F33" s="215">
        <f>G33/(1+'[5]GDP Growth'!J19/100)</f>
        <v>150846.09570706211</v>
      </c>
      <c r="G33" s="143">
        <f>[4]nama_gdk_k!G$75</f>
        <v>161332.70000000001</v>
      </c>
      <c r="H33" s="143">
        <f>[4]nama_gdk_k!H$75</f>
        <v>171398.1</v>
      </c>
      <c r="I33" s="143">
        <f>[4]nama_gdk_k!I$75</f>
        <v>183543.8</v>
      </c>
      <c r="J33" s="143">
        <f>[4]nama_gdk_k!J$75</f>
        <v>192687.3</v>
      </c>
      <c r="K33" s="143">
        <f>[4]nama_gdk_k!K$75</f>
        <v>201404.79999999999</v>
      </c>
      <c r="L33" s="143">
        <f>[4]nama_gdk_k!L$75</f>
        <v>209984.3</v>
      </c>
      <c r="M33" s="143">
        <f>[4]nama_gdk_k!M$75</f>
        <v>212515.20000000001</v>
      </c>
      <c r="N33" s="143">
        <f>[4]nama_gdk_k!N$75</f>
        <v>215582.9</v>
      </c>
      <c r="O33" s="143">
        <f>[4]nama_gdk_k!O$75</f>
        <v>223919.8</v>
      </c>
      <c r="P33" s="143">
        <f>[4]nama_gdk_k!P$75</f>
        <v>235887.9</v>
      </c>
      <c r="Q33" s="143">
        <f>[4]nama_gdk_k!Q$75</f>
        <v>244420.1</v>
      </c>
      <c r="R33" s="143">
        <f>[4]nama_gdk_k!R$75</f>
        <v>259641.3</v>
      </c>
      <c r="S33" s="143">
        <f>[4]nama_gdk_k!S$75</f>
        <v>277258.7</v>
      </c>
      <c r="T33" s="143">
        <f>[4]nama_gdk_k!T$75</f>
        <v>291472.5</v>
      </c>
      <c r="U33" s="143">
        <f>[4]nama_gdk_k!U$75</f>
        <v>296218.5</v>
      </c>
      <c r="V33" s="143">
        <f>[4]nama_gdk_k!V$75</f>
        <v>307696.2</v>
      </c>
      <c r="W33" s="143">
        <f>[4]nama_gdk_k!W$75</f>
        <v>321606.5</v>
      </c>
      <c r="X33" s="143">
        <f>[4]nama_gdk_k!X$75</f>
        <v>327604.40000000002</v>
      </c>
      <c r="Y33" s="143">
        <f>[4]nama_gdk_k!Y$75</f>
        <v>331253.8</v>
      </c>
      <c r="Z33" s="143">
        <f>[4]nama_gdk_k!Z$75</f>
        <v>338555.1</v>
      </c>
      <c r="AA33" s="213"/>
      <c r="AB33" s="168">
        <f t="shared" si="0"/>
        <v>4.5207903120025428E-2</v>
      </c>
    </row>
    <row r="34" spans="1:29" s="9" customFormat="1" x14ac:dyDescent="0.2">
      <c r="A34" s="26" t="s">
        <v>23</v>
      </c>
      <c r="B34" s="215">
        <f>C34/(1+'[5]GDP Growth'!F18/100)</f>
        <v>110520.82347525971</v>
      </c>
      <c r="C34" s="215">
        <f>D34/(1+'[5]GDP Growth'!G18/100)</f>
        <v>115348.60123586224</v>
      </c>
      <c r="D34" s="215">
        <f>E34/(1+'[5]GDP Growth'!H18/100)</f>
        <v>116605.2971083009</v>
      </c>
      <c r="E34" s="215">
        <f>F34/(1+'[5]GDP Growth'!I18/100)</f>
        <v>114222.72784340754</v>
      </c>
      <c r="F34" s="215">
        <f>G34/(1+'[5]GDP Growth'!J18/100)</f>
        <v>115324.79239129492</v>
      </c>
      <c r="G34" s="143">
        <f>[4]nama_gdk_k!G$76</f>
        <v>120263.9</v>
      </c>
      <c r="H34" s="143">
        <f>[4]nama_gdk_k!H$76</f>
        <v>124699.8</v>
      </c>
      <c r="I34" s="143">
        <f>[4]nama_gdk_k!I$76</f>
        <v>130195.2</v>
      </c>
      <c r="J34" s="143">
        <f>[4]nama_gdk_k!J$76</f>
        <v>136885.1</v>
      </c>
      <c r="K34" s="143">
        <f>[4]nama_gdk_k!K$76</f>
        <v>142460.70000000001</v>
      </c>
      <c r="L34" s="143">
        <f>[4]nama_gdk_k!L$76</f>
        <v>148038.9</v>
      </c>
      <c r="M34" s="143">
        <f>[4]nama_gdk_k!M$76</f>
        <v>150962.29999999999</v>
      </c>
      <c r="N34" s="143">
        <f>[4]nama_gdk_k!N$76</f>
        <v>152116.29999999999</v>
      </c>
      <c r="O34" s="143">
        <f>[4]nama_gdk_k!O$76</f>
        <v>150730.29999999999</v>
      </c>
      <c r="P34" s="143">
        <f>[4]nama_gdk_k!P$76</f>
        <v>153082.20000000001</v>
      </c>
      <c r="Q34" s="143">
        <f>[4]nama_gdk_k!Q$76</f>
        <v>154268.70000000001</v>
      </c>
      <c r="R34" s="143">
        <f>[4]nama_gdk_k!R$76</f>
        <v>156503</v>
      </c>
      <c r="S34" s="143">
        <f>[4]nama_gdk_k!S$76</f>
        <v>160204.79999999999</v>
      </c>
      <c r="T34" s="143">
        <f>[4]nama_gdk_k!T$76</f>
        <v>160191.20000000001</v>
      </c>
      <c r="U34" s="143">
        <f>[4]nama_gdk_k!U$76</f>
        <v>155532.29999999999</v>
      </c>
      <c r="V34" s="143">
        <f>[4]nama_gdk_k!V$76</f>
        <v>158544</v>
      </c>
      <c r="W34" s="143">
        <f>[4]nama_gdk_k!W$76</f>
        <v>156078.9</v>
      </c>
      <c r="X34" s="143">
        <f>[4]nama_gdk_k!X$76</f>
        <v>151008.1</v>
      </c>
      <c r="Y34" s="143">
        <f>[4]nama_gdk_k!Y$76</f>
        <v>147469.79999999999</v>
      </c>
      <c r="Z34" s="143">
        <f>[4]nama_gdk_k!Z$76</f>
        <v>148293.6</v>
      </c>
      <c r="AA34" s="213"/>
      <c r="AB34" s="168">
        <f t="shared" si="0"/>
        <v>-1.5548365122615815E-2</v>
      </c>
    </row>
    <row r="35" spans="1:29" s="9" customFormat="1" x14ac:dyDescent="0.2">
      <c r="A35" s="26" t="s">
        <v>30</v>
      </c>
      <c r="B35" s="215">
        <f>C35/(1+'[5]GDP Growth'!F10/100)</f>
        <v>57109.72941975118</v>
      </c>
      <c r="C35" s="215">
        <f>D35/(1+'[5]GDP Growth'!G10/100)</f>
        <v>60027.043745796909</v>
      </c>
      <c r="D35" s="215">
        <f>E35/(1+'[5]GDP Growth'!H10/100)</f>
        <v>61174.692961219458</v>
      </c>
      <c r="E35" s="215">
        <f>F35/(1+'[5]GDP Growth'!I10/100)</f>
        <v>60561.662945527911</v>
      </c>
      <c r="F35" s="215">
        <f>G35/(1+'[5]GDP Growth'!J10/100)</f>
        <v>62058.596704774711</v>
      </c>
      <c r="G35" s="215">
        <f>H35/(1+'[5]GDP Growth'!K10/100)</f>
        <v>63099.32208025107</v>
      </c>
      <c r="H35" s="143">
        <f>[4]nama_gdk_k!H$77</f>
        <v>63598.3</v>
      </c>
      <c r="I35" s="143">
        <f>[4]nama_gdk_k!I$77</f>
        <v>60510</v>
      </c>
      <c r="J35" s="143">
        <f>[4]nama_gdk_k!J$77</f>
        <v>59236.5</v>
      </c>
      <c r="K35" s="143">
        <f>[4]nama_gdk_k!K$77</f>
        <v>59012.4</v>
      </c>
      <c r="L35" s="143">
        <f>[4]nama_gdk_k!L$77</f>
        <v>60434.5</v>
      </c>
      <c r="M35" s="143">
        <f>[4]nama_gdk_k!M$77</f>
        <v>63866.5</v>
      </c>
      <c r="N35" s="143">
        <f>[4]nama_gdk_k!N$77</f>
        <v>67109</v>
      </c>
      <c r="O35" s="143">
        <f>[4]nama_gdk_k!O$77</f>
        <v>70623.3</v>
      </c>
      <c r="P35" s="143">
        <f>[4]nama_gdk_k!P$77</f>
        <v>76619.399999999994</v>
      </c>
      <c r="Q35" s="143">
        <f>[4]nama_gdk_k!Q$77</f>
        <v>79801.899999999994</v>
      </c>
      <c r="R35" s="143">
        <f>[4]nama_gdk_k!R$77</f>
        <v>86086.1</v>
      </c>
      <c r="S35" s="143">
        <f>[4]nama_gdk_k!S$77</f>
        <v>91524.3</v>
      </c>
      <c r="T35" s="143">
        <f>[4]nama_gdk_k!T$77</f>
        <v>98250.3</v>
      </c>
      <c r="U35" s="143">
        <f>[4]nama_gdk_k!U$77</f>
        <v>91789.3</v>
      </c>
      <c r="V35" s="143">
        <f>[4]nama_gdk_k!V$77</f>
        <v>90734.7</v>
      </c>
      <c r="W35" s="143">
        <f>[4]nama_gdk_k!W$77</f>
        <v>92692.6</v>
      </c>
      <c r="X35" s="143">
        <f>[4]nama_gdk_k!X$77</f>
        <v>93331.4</v>
      </c>
      <c r="Y35" s="143">
        <f>[4]nama_gdk_k!Y$77</f>
        <v>94827.9</v>
      </c>
      <c r="Z35" s="143">
        <f>[4]nama_gdk_k!Z$77</f>
        <v>96927.7</v>
      </c>
      <c r="AA35" s="213"/>
      <c r="AB35" s="168">
        <f t="shared" si="0"/>
        <v>2.1578293640690971E-2</v>
      </c>
    </row>
    <row r="36" spans="1:29" s="9" customFormat="1" x14ac:dyDescent="0.2">
      <c r="A36" s="26" t="s">
        <v>24</v>
      </c>
      <c r="B36" s="174">
        <f>[4]nama_gdk_k!B$78</f>
        <v>19413</v>
      </c>
      <c r="C36" s="174">
        <f>[4]nama_gdk_k!C$78</f>
        <v>17685.2</v>
      </c>
      <c r="D36" s="174">
        <f>[4]nama_gdk_k!D$78</f>
        <v>16718.900000000001</v>
      </c>
      <c r="E36" s="174">
        <f>[4]nama_gdk_k!E$78</f>
        <v>17194.3</v>
      </c>
      <c r="F36" s="174">
        <f>[4]nama_gdk_k!F$78</f>
        <v>18110.3</v>
      </c>
      <c r="G36" s="174">
        <f>[4]nama_gdk_k!G$78</f>
        <v>19448.8</v>
      </c>
      <c r="H36" s="174">
        <f>[4]nama_gdk_k!H$78</f>
        <v>20158.2</v>
      </c>
      <c r="I36" s="174">
        <f>[4]nama_gdk_k!I$78</f>
        <v>21157.5</v>
      </c>
      <c r="J36" s="174">
        <f>[4]nama_gdk_k!J$78</f>
        <v>21901.200000000001</v>
      </c>
      <c r="K36" s="174">
        <f>[4]nama_gdk_k!K$78</f>
        <v>23067.599999999999</v>
      </c>
      <c r="L36" s="174">
        <f>[4]nama_gdk_k!L$78</f>
        <v>24051.5</v>
      </c>
      <c r="M36" s="174">
        <f>[4]nama_gdk_k!M$78</f>
        <v>24758.6</v>
      </c>
      <c r="N36" s="174">
        <f>[4]nama_gdk_k!N$78</f>
        <v>25706</v>
      </c>
      <c r="O36" s="174">
        <f>[4]nama_gdk_k!O$78</f>
        <v>26459.200000000001</v>
      </c>
      <c r="P36" s="174">
        <f>[4]nama_gdk_k!P$78</f>
        <v>27623.9</v>
      </c>
      <c r="Q36" s="174">
        <f>[4]nama_gdk_k!Q$78</f>
        <v>28730.9</v>
      </c>
      <c r="R36" s="174">
        <f>[4]nama_gdk_k!R$78</f>
        <v>30411.5</v>
      </c>
      <c r="S36" s="174">
        <f>[4]nama_gdk_k!S$78</f>
        <v>32528.2</v>
      </c>
      <c r="T36" s="174">
        <f>[4]nama_gdk_k!T$78</f>
        <v>33628.800000000003</v>
      </c>
      <c r="U36" s="174">
        <f>[4]nama_gdk_k!U$78</f>
        <v>30992.1</v>
      </c>
      <c r="V36" s="174">
        <f>[4]nama_gdk_k!V$78</f>
        <v>31376.2</v>
      </c>
      <c r="W36" s="174">
        <f>[4]nama_gdk_k!W$78</f>
        <v>31564.400000000001</v>
      </c>
      <c r="X36" s="174">
        <f>[4]nama_gdk_k!X$78</f>
        <v>30826.799999999999</v>
      </c>
      <c r="Y36" s="174">
        <f>[4]nama_gdk_k!Y$78</f>
        <v>30223.7</v>
      </c>
      <c r="Z36" s="174">
        <f>[4]nama_gdk_k!Z$78</f>
        <v>30202.400000000001</v>
      </c>
      <c r="AA36" s="212"/>
      <c r="AB36" s="168">
        <f t="shared" si="0"/>
        <v>5.9981769621559877E-3</v>
      </c>
    </row>
    <row r="37" spans="1:29" s="149" customFormat="1" x14ac:dyDescent="0.2">
      <c r="A37" s="26" t="s">
        <v>25</v>
      </c>
      <c r="B37" s="215">
        <f>C37/(1+'[5]GDP Growth'!F22/100)</f>
        <v>26192.115311696401</v>
      </c>
      <c r="C37" s="215">
        <f>D37/(1+'[5]GDP Growth'!G22/100)</f>
        <v>22374.927996370716</v>
      </c>
      <c r="D37" s="143">
        <f>[4]nama_gdk_k!D$79</f>
        <v>20871</v>
      </c>
      <c r="E37" s="143">
        <f>[4]nama_gdk_k!E$79</f>
        <v>22369.3</v>
      </c>
      <c r="F37" s="143">
        <f>[4]nama_gdk_k!F$79</f>
        <v>23757.4</v>
      </c>
      <c r="G37" s="143">
        <f>[4]nama_gdk_k!G$79</f>
        <v>25627.599999999999</v>
      </c>
      <c r="H37" s="143">
        <f>[4]nama_gdk_k!H$79</f>
        <v>27406.5</v>
      </c>
      <c r="I37" s="143">
        <f>[4]nama_gdk_k!I$79</f>
        <v>28624.6</v>
      </c>
      <c r="J37" s="143">
        <f>[4]nama_gdk_k!J$79</f>
        <v>29872.9</v>
      </c>
      <c r="K37" s="143">
        <f>[4]nama_gdk_k!K$79</f>
        <v>29884.2</v>
      </c>
      <c r="L37" s="143">
        <f>[4]nama_gdk_k!L$79</f>
        <v>30293.1</v>
      </c>
      <c r="M37" s="143">
        <f>[4]nama_gdk_k!M$79</f>
        <v>31347.9</v>
      </c>
      <c r="N37" s="143">
        <f>[4]nama_gdk_k!N$79</f>
        <v>32784.6</v>
      </c>
      <c r="O37" s="143">
        <f>[4]nama_gdk_k!O$79</f>
        <v>34350</v>
      </c>
      <c r="P37" s="143">
        <f>[4]nama_gdk_k!P$79</f>
        <v>36087.4</v>
      </c>
      <c r="Q37" s="143">
        <f>[4]nama_gdk_k!Q$79</f>
        <v>38489.1</v>
      </c>
      <c r="R37" s="143">
        <f>[4]nama_gdk_k!R$79</f>
        <v>41701.199999999997</v>
      </c>
      <c r="S37" s="143">
        <f>[4]nama_gdk_k!S$79</f>
        <v>46077.3</v>
      </c>
      <c r="T37" s="143">
        <f>[4]nama_gdk_k!T$79</f>
        <v>48726.9</v>
      </c>
      <c r="U37" s="143">
        <f>[4]nama_gdk_k!U$79</f>
        <v>46321.9</v>
      </c>
      <c r="V37" s="143">
        <f>[4]nama_gdk_k!V$79</f>
        <v>48351.8</v>
      </c>
      <c r="W37" s="143">
        <f>[4]nama_gdk_k!W$79</f>
        <v>49911.8</v>
      </c>
      <c r="X37" s="143">
        <f>[4]nama_gdk_k!X$79</f>
        <v>50923.4</v>
      </c>
      <c r="Y37" s="143">
        <f>[4]nama_gdk_k!Y$79</f>
        <v>51416</v>
      </c>
      <c r="Z37" s="143">
        <f>[4]nama_gdk_k!Z$79</f>
        <v>52874.3</v>
      </c>
      <c r="AA37" s="213"/>
      <c r="AB37" s="168">
        <f t="shared" si="0"/>
        <v>3.2263535173457925E-2</v>
      </c>
    </row>
    <row r="38" spans="1:29" s="9" customFormat="1" x14ac:dyDescent="0.2">
      <c r="A38" s="26" t="s">
        <v>26</v>
      </c>
      <c r="B38" s="174">
        <f>[4]nama_gdk_k!B$80</f>
        <v>112763.9</v>
      </c>
      <c r="C38" s="174">
        <f>[4]nama_gdk_k!C$80</f>
        <v>105998.2</v>
      </c>
      <c r="D38" s="174">
        <f>[4]nama_gdk_k!D$80</f>
        <v>102304.2</v>
      </c>
      <c r="E38" s="174">
        <f>[4]nama_gdk_k!E$80</f>
        <v>101474.8</v>
      </c>
      <c r="F38" s="174">
        <f>[4]nama_gdk_k!F$80</f>
        <v>105182.39999999999</v>
      </c>
      <c r="G38" s="174">
        <f>[4]nama_gdk_k!G$80</f>
        <v>109350.2</v>
      </c>
      <c r="H38" s="174">
        <f>[4]nama_gdk_k!H$80</f>
        <v>113253.4</v>
      </c>
      <c r="I38" s="174">
        <f>[4]nama_gdk_k!I$80</f>
        <v>120281.7</v>
      </c>
      <c r="J38" s="174">
        <f>[4]nama_gdk_k!J$80</f>
        <v>126333.1</v>
      </c>
      <c r="K38" s="174">
        <f>[4]nama_gdk_k!K$80</f>
        <v>131270.70000000001</v>
      </c>
      <c r="L38" s="174">
        <f>[4]nama_gdk_k!L$80</f>
        <v>138259.20000000001</v>
      </c>
      <c r="M38" s="174">
        <f>[4]nama_gdk_k!M$80</f>
        <v>141416.70000000001</v>
      </c>
      <c r="N38" s="174">
        <f>[4]nama_gdk_k!N$80</f>
        <v>144010.4</v>
      </c>
      <c r="O38" s="174">
        <f>[4]nama_gdk_k!O$80</f>
        <v>146908.6</v>
      </c>
      <c r="P38" s="174">
        <f>[4]nama_gdk_k!P$80</f>
        <v>152968.4</v>
      </c>
      <c r="Q38" s="174">
        <f>[4]nama_gdk_k!Q$80</f>
        <v>157429</v>
      </c>
      <c r="R38" s="174">
        <f>[4]nama_gdk_k!R$80</f>
        <v>164372.6</v>
      </c>
      <c r="S38" s="174">
        <f>[4]nama_gdk_k!S$80</f>
        <v>173142.2</v>
      </c>
      <c r="T38" s="174">
        <f>[4]nama_gdk_k!T$80</f>
        <v>173650.5</v>
      </c>
      <c r="U38" s="174">
        <f>[4]nama_gdk_k!U$80</f>
        <v>158823.1</v>
      </c>
      <c r="V38" s="174">
        <f>[4]nama_gdk_k!V$80</f>
        <v>164102.70000000001</v>
      </c>
      <c r="W38" s="174">
        <f>[4]nama_gdk_k!W$80</f>
        <v>168660.6</v>
      </c>
      <c r="X38" s="174">
        <f>[4]nama_gdk_k!X$80</f>
        <v>168308.2</v>
      </c>
      <c r="Y38" s="174">
        <f>[4]nama_gdk_k!Y$80</f>
        <v>168791.4</v>
      </c>
      <c r="Z38" s="174">
        <f>[4]nama_gdk_k!Z$80</f>
        <v>170486.5</v>
      </c>
      <c r="AA38" s="212"/>
      <c r="AB38" s="168">
        <f t="shared" si="0"/>
        <v>2.777468012409301E-2</v>
      </c>
    </row>
    <row r="39" spans="1:29" s="9" customFormat="1" x14ac:dyDescent="0.2">
      <c r="A39" s="26" t="s">
        <v>27</v>
      </c>
      <c r="B39" s="174">
        <f>[4]nama_gdk_k!B$81</f>
        <v>212419.7</v>
      </c>
      <c r="C39" s="174">
        <f>[4]nama_gdk_k!C$81</f>
        <v>210083.1</v>
      </c>
      <c r="D39" s="174">
        <f>[4]nama_gdk_k!D$81</f>
        <v>207562.1</v>
      </c>
      <c r="E39" s="174">
        <f>[4]nama_gdk_k!E$81</f>
        <v>203270.3</v>
      </c>
      <c r="F39" s="174">
        <f>[4]nama_gdk_k!F$81</f>
        <v>211426.8</v>
      </c>
      <c r="G39" s="174">
        <f>[4]nama_gdk_k!G$81</f>
        <v>219753.9</v>
      </c>
      <c r="H39" s="174">
        <f>[4]nama_gdk_k!H$81</f>
        <v>223296.8</v>
      </c>
      <c r="I39" s="174">
        <f>[4]nama_gdk_k!I$81</f>
        <v>229344.7</v>
      </c>
      <c r="J39" s="174">
        <f>[4]nama_gdk_k!J$81</f>
        <v>238988.5</v>
      </c>
      <c r="K39" s="174">
        <f>[4]nama_gdk_k!K$81</f>
        <v>250125</v>
      </c>
      <c r="L39" s="174">
        <f>[4]nama_gdk_k!L$81</f>
        <v>261261</v>
      </c>
      <c r="M39" s="174">
        <f>[4]nama_gdk_k!M$81</f>
        <v>264558.90000000002</v>
      </c>
      <c r="N39" s="174">
        <f>[4]nama_gdk_k!N$81</f>
        <v>271129</v>
      </c>
      <c r="O39" s="174">
        <f>[4]nama_gdk_k!O$81</f>
        <v>277461.8</v>
      </c>
      <c r="P39" s="174">
        <f>[4]nama_gdk_k!P$81</f>
        <v>289211.90000000002</v>
      </c>
      <c r="Q39" s="174">
        <f>[4]nama_gdk_k!Q$81</f>
        <v>298353.3</v>
      </c>
      <c r="R39" s="174">
        <f>[4]nama_gdk_k!R$81</f>
        <v>311174.09999999998</v>
      </c>
      <c r="S39" s="174">
        <f>[4]nama_gdk_k!S$81</f>
        <v>321487.09999999998</v>
      </c>
      <c r="T39" s="174">
        <f>[4]nama_gdk_k!T$81</f>
        <v>319515.09999999998</v>
      </c>
      <c r="U39" s="174">
        <f>[4]nama_gdk_k!U$81</f>
        <v>303450.7</v>
      </c>
      <c r="V39" s="174">
        <f>[4]nama_gdk_k!V$81</f>
        <v>323347.5</v>
      </c>
      <c r="W39" s="174">
        <f>[4]nama_gdk_k!W$81</f>
        <v>335332.90000000002</v>
      </c>
      <c r="X39" s="174">
        <f>[4]nama_gdk_k!X$81</f>
        <v>337818</v>
      </c>
      <c r="Y39" s="174">
        <f>[4]nama_gdk_k!Y$81</f>
        <v>342932.3</v>
      </c>
      <c r="Z39" s="174">
        <f>[4]nama_gdk_k!Z$81</f>
        <v>351364.7</v>
      </c>
      <c r="AA39" s="212"/>
      <c r="AB39" s="168">
        <f t="shared" si="0"/>
        <v>3.7066623369594653E-2</v>
      </c>
    </row>
    <row r="40" spans="1:29" s="9" customFormat="1" x14ac:dyDescent="0.2">
      <c r="A40" s="26" t="s">
        <v>28</v>
      </c>
      <c r="B40" s="174">
        <f>[4]nama_gdk_k!B$82</f>
        <v>1214788.8</v>
      </c>
      <c r="C40" s="174">
        <f>[4]nama_gdk_k!C$82</f>
        <v>1193187.7</v>
      </c>
      <c r="D40" s="174">
        <f>[4]nama_gdk_k!D$82</f>
        <v>1203420.8</v>
      </c>
      <c r="E40" s="174">
        <f>[4]nama_gdk_k!E$82</f>
        <v>1240618.7</v>
      </c>
      <c r="F40" s="174">
        <f>[4]nama_gdk_k!F$82</f>
        <v>1297395.7</v>
      </c>
      <c r="G40" s="174">
        <f>[4]nama_gdk_k!G$82</f>
        <v>1338645.2</v>
      </c>
      <c r="H40" s="174">
        <f>[4]nama_gdk_k!H$82</f>
        <v>1380325</v>
      </c>
      <c r="I40" s="174">
        <f>[4]nama_gdk_k!I$82</f>
        <v>1433608.4</v>
      </c>
      <c r="J40" s="174">
        <f>[4]nama_gdk_k!J$82</f>
        <v>1483994.9</v>
      </c>
      <c r="K40" s="174">
        <f>[4]nama_gdk_k!K$82</f>
        <v>1530989</v>
      </c>
      <c r="L40" s="174">
        <f>[4]nama_gdk_k!L$82</f>
        <v>1595833.5</v>
      </c>
      <c r="M40" s="174">
        <f>[4]nama_gdk_k!M$82</f>
        <v>1641879.3</v>
      </c>
      <c r="N40" s="174">
        <f>[4]nama_gdk_k!N$82</f>
        <v>1681824.8</v>
      </c>
      <c r="O40" s="174">
        <f>[4]nama_gdk_k!O$82</f>
        <v>1745984.7</v>
      </c>
      <c r="P40" s="174">
        <f>[4]nama_gdk_k!P$82</f>
        <v>1796760.1</v>
      </c>
      <c r="Q40" s="174">
        <f>[4]nama_gdk_k!Q$82</f>
        <v>1846607.2</v>
      </c>
      <c r="R40" s="174">
        <f>[4]nama_gdk_k!R$82</f>
        <v>1894626.9</v>
      </c>
      <c r="S40" s="174">
        <f>[4]nama_gdk_k!S$82</f>
        <v>1963452.5</v>
      </c>
      <c r="T40" s="174">
        <f>[4]nama_gdk_k!T$82</f>
        <v>1944448.6</v>
      </c>
      <c r="U40" s="174">
        <f>[4]nama_gdk_k!U$82</f>
        <v>1867168</v>
      </c>
      <c r="V40" s="174">
        <f>[4]nama_gdk_k!V$82</f>
        <v>1900764.4</v>
      </c>
      <c r="W40" s="174">
        <f>[4]nama_gdk_k!W$82</f>
        <v>1919625.7</v>
      </c>
      <c r="X40" s="174">
        <f>[4]nama_gdk_k!X$82</f>
        <v>1924860.1</v>
      </c>
      <c r="Y40" s="174">
        <f>[4]nama_gdk_k!Y$82</f>
        <v>1935563.4</v>
      </c>
      <c r="Z40" s="174">
        <f>[4]nama_gdk_k!Z$82</f>
        <v>1968657</v>
      </c>
      <c r="AA40" s="212"/>
      <c r="AB40" s="168">
        <f t="shared" si="0"/>
        <v>9.9230078172760638E-3</v>
      </c>
    </row>
    <row r="41" spans="1:29" s="9" customFormat="1" x14ac:dyDescent="0.2">
      <c r="A41" s="26" t="s">
        <v>31</v>
      </c>
      <c r="B41" s="174">
        <f>[4]nama_gdk_k!B$89</f>
        <v>216053.2</v>
      </c>
      <c r="C41" s="174">
        <f>[4]nama_gdk_k!C$89</f>
        <v>218055</v>
      </c>
      <c r="D41" s="174">
        <f>[4]nama_gdk_k!D$89</f>
        <v>231104.2</v>
      </c>
      <c r="E41" s="174">
        <f>[4]nama_gdk_k!E$89</f>
        <v>249689.4</v>
      </c>
      <c r="F41" s="174">
        <f>[4]nama_gdk_k!F$89</f>
        <v>236067.3</v>
      </c>
      <c r="G41" s="174">
        <f>[4]nama_gdk_k!G$89</f>
        <v>253043.5</v>
      </c>
      <c r="H41" s="174">
        <f>[4]nama_gdk_k!H$89</f>
        <v>270769.8</v>
      </c>
      <c r="I41" s="174">
        <f>[4]nama_gdk_k!I$89</f>
        <v>291155.59999999998</v>
      </c>
      <c r="J41" s="174">
        <f>[4]nama_gdk_k!J$89</f>
        <v>304484.09999999998</v>
      </c>
      <c r="K41" s="174">
        <f>[4]nama_gdk_k!K$89</f>
        <v>294237.2</v>
      </c>
      <c r="L41" s="174">
        <f>[4]nama_gdk_k!L$89</f>
        <v>314170.2</v>
      </c>
      <c r="M41" s="174">
        <f>[4]nama_gdk_k!M$89</f>
        <v>296270.40000000002</v>
      </c>
      <c r="N41" s="174">
        <f>[4]nama_gdk_k!N$89</f>
        <v>314532</v>
      </c>
      <c r="O41" s="174">
        <f>[4]nama_gdk_k!O$89</f>
        <v>331093</v>
      </c>
      <c r="P41" s="174">
        <f>[4]nama_gdk_k!P$89</f>
        <v>362092.6</v>
      </c>
      <c r="Q41" s="174">
        <f>[4]nama_gdk_k!Q$89</f>
        <v>392514.2</v>
      </c>
      <c r="R41" s="174">
        <f>[4]nama_gdk_k!R$89</f>
        <v>419572.1</v>
      </c>
      <c r="S41" s="174">
        <f>[4]nama_gdk_k!S$89</f>
        <v>439160.2</v>
      </c>
      <c r="T41" s="174">
        <f>[4]nama_gdk_k!T$89</f>
        <v>442053.5</v>
      </c>
      <c r="U41" s="174">
        <f>[4]nama_gdk_k!U$89</f>
        <v>420720.6</v>
      </c>
      <c r="V41" s="174">
        <f>[4]nama_gdk_k!V$89</f>
        <v>458608.9</v>
      </c>
      <c r="W41" s="174">
        <f>[4]nama_gdk_k!W$89</f>
        <v>498841.5</v>
      </c>
      <c r="X41" s="174">
        <f>[4]nama_gdk_k!X$89</f>
        <v>510011.5</v>
      </c>
      <c r="Y41" s="174">
        <f>[4]nama_gdk_k!Y$89</f>
        <v>526545.6</v>
      </c>
      <c r="Z41" s="174">
        <f>[4]nama_gdk_k!Z$89</f>
        <v>547778.4</v>
      </c>
      <c r="AA41" s="212"/>
      <c r="AB41" s="168">
        <f t="shared" si="0"/>
        <v>8.7727473234819442E-2</v>
      </c>
    </row>
    <row r="42" spans="1:29" s="9" customFormat="1" x14ac:dyDescent="0.2">
      <c r="A42" s="26" t="s">
        <v>32</v>
      </c>
      <c r="B42" s="174">
        <f>[4]nama_gdk_k!B$83</f>
        <v>8271.7000000000007</v>
      </c>
      <c r="C42" s="174">
        <f>[4]nama_gdk_k!C$83</f>
        <v>8253.2000000000007</v>
      </c>
      <c r="D42" s="174">
        <f>[4]nama_gdk_k!D$83</f>
        <v>7974.7</v>
      </c>
      <c r="E42" s="174">
        <f>[4]nama_gdk_k!E$83</f>
        <v>8079.5</v>
      </c>
      <c r="F42" s="174">
        <f>[4]nama_gdk_k!F$83</f>
        <v>8371</v>
      </c>
      <c r="G42" s="174">
        <f>[4]nama_gdk_k!G$83</f>
        <v>8380.7999999999993</v>
      </c>
      <c r="H42" s="174">
        <f>[4]nama_gdk_k!H$83</f>
        <v>8781.7999999999993</v>
      </c>
      <c r="I42" s="174">
        <f>[4]nama_gdk_k!I$83</f>
        <v>9213.2999999999993</v>
      </c>
      <c r="J42" s="174">
        <f>[4]nama_gdk_k!J$83</f>
        <v>9795.2999999999993</v>
      </c>
      <c r="K42" s="174">
        <f>[4]nama_gdk_k!K$83</f>
        <v>10196.299999999999</v>
      </c>
      <c r="L42" s="174">
        <f>[4]nama_gdk_k!L$83</f>
        <v>10637.3</v>
      </c>
      <c r="M42" s="174">
        <f>[4]nama_gdk_k!M$83</f>
        <v>11054.4</v>
      </c>
      <c r="N42" s="174">
        <f>[4]nama_gdk_k!N$83</f>
        <v>11069.8</v>
      </c>
      <c r="O42" s="174">
        <f>[4]nama_gdk_k!O$83</f>
        <v>11339.3</v>
      </c>
      <c r="P42" s="174">
        <f>[4]nama_gdk_k!P$83</f>
        <v>12227.8</v>
      </c>
      <c r="Q42" s="174">
        <f>[4]nama_gdk_k!Q$83</f>
        <v>13111.9</v>
      </c>
      <c r="R42" s="174">
        <f>[4]nama_gdk_k!R$83</f>
        <v>13729.3</v>
      </c>
      <c r="S42" s="174">
        <f>[4]nama_gdk_k!S$83</f>
        <v>14551</v>
      </c>
      <c r="T42" s="174">
        <f>[4]nama_gdk_k!T$83</f>
        <v>14723.9</v>
      </c>
      <c r="U42" s="174">
        <f>[4]nama_gdk_k!U$83</f>
        <v>13757.2</v>
      </c>
      <c r="V42" s="174">
        <f>[4]nama_gdk_k!V$83</f>
        <v>13193.4</v>
      </c>
      <c r="W42" s="174">
        <f>[4]nama_gdk_k!W$83</f>
        <v>13574.7</v>
      </c>
      <c r="X42" s="174">
        <f>[4]nama_gdk_k!X$83</f>
        <v>13797.2</v>
      </c>
      <c r="Y42" s="174">
        <f>[4]nama_gdk_k!Y$83</f>
        <v>14045.7</v>
      </c>
      <c r="Z42" s="174">
        <f>[4]nama_gdk_k!Z$83</f>
        <v>14468.6</v>
      </c>
      <c r="AA42" s="212"/>
      <c r="AB42" s="168">
        <f t="shared" si="0"/>
        <v>2.8900814043385514E-2</v>
      </c>
    </row>
    <row r="43" spans="1:29" s="9" customFormat="1" x14ac:dyDescent="0.2">
      <c r="A43" s="26" t="s">
        <v>33</v>
      </c>
      <c r="B43" s="174">
        <f>[4]nama_gdk_k!B$84</f>
        <v>152471.5</v>
      </c>
      <c r="C43" s="174">
        <f>[4]nama_gdk_k!C$84</f>
        <v>157206.5</v>
      </c>
      <c r="D43" s="174">
        <f>[4]nama_gdk_k!D$84</f>
        <v>162745.1</v>
      </c>
      <c r="E43" s="174">
        <f>[4]nama_gdk_k!E$84</f>
        <v>167280.1</v>
      </c>
      <c r="F43" s="174">
        <f>[4]nama_gdk_k!F$84</f>
        <v>175730.2</v>
      </c>
      <c r="G43" s="174">
        <f>[4]nama_gdk_k!G$84</f>
        <v>183086.8</v>
      </c>
      <c r="H43" s="174">
        <f>[4]nama_gdk_k!H$84</f>
        <v>192423.8</v>
      </c>
      <c r="I43" s="174">
        <f>[4]nama_gdk_k!I$84</f>
        <v>202800.5</v>
      </c>
      <c r="J43" s="174">
        <f>[4]nama_gdk_k!J$84</f>
        <v>208241.3</v>
      </c>
      <c r="K43" s="174">
        <f>[4]nama_gdk_k!K$84</f>
        <v>212459.7</v>
      </c>
      <c r="L43" s="174">
        <f>[4]nama_gdk_k!L$84</f>
        <v>219372.2</v>
      </c>
      <c r="M43" s="174">
        <f>[4]nama_gdk_k!M$84</f>
        <v>223737.8</v>
      </c>
      <c r="N43" s="174">
        <f>[4]nama_gdk_k!N$84</f>
        <v>227098.6</v>
      </c>
      <c r="O43" s="174">
        <f>[4]nama_gdk_k!O$84</f>
        <v>229326.1</v>
      </c>
      <c r="P43" s="174">
        <f>[4]nama_gdk_k!P$84</f>
        <v>238409.8</v>
      </c>
      <c r="Q43" s="174">
        <f>[4]nama_gdk_k!Q$84</f>
        <v>244582.1</v>
      </c>
      <c r="R43" s="174">
        <f>[4]nama_gdk_k!R$84</f>
        <v>250204.5</v>
      </c>
      <c r="S43" s="174">
        <f>[4]nama_gdk_k!S$84</f>
        <v>256842.5</v>
      </c>
      <c r="T43" s="174">
        <f>[4]nama_gdk_k!T$84</f>
        <v>257016.1</v>
      </c>
      <c r="U43" s="174">
        <f>[4]nama_gdk_k!U$84</f>
        <v>252814.1</v>
      </c>
      <c r="V43" s="174">
        <f>[4]nama_gdk_k!V$84</f>
        <v>254022.9</v>
      </c>
      <c r="W43" s="174">
        <f>[4]nama_gdk_k!W$84</f>
        <v>257116.4</v>
      </c>
      <c r="X43" s="174">
        <f>[4]nama_gdk_k!X$84</f>
        <v>265064.7</v>
      </c>
      <c r="Y43" s="174">
        <f>[4]nama_gdk_k!Y$84</f>
        <v>272039.90000000002</v>
      </c>
      <c r="Z43" s="174">
        <f>[4]nama_gdk_k!Z$84</f>
        <v>278946.5</v>
      </c>
      <c r="AA43" s="212"/>
      <c r="AB43" s="168">
        <f t="shared" si="0"/>
        <v>1.217803591723432E-2</v>
      </c>
    </row>
    <row r="44" spans="1:29" s="9" customFormat="1" x14ac:dyDescent="0.2">
      <c r="A44" s="26" t="s">
        <v>58</v>
      </c>
      <c r="B44" s="174">
        <f>[4]nama_gdk_k!B$85</f>
        <v>260169.2</v>
      </c>
      <c r="C44" s="174">
        <f>[4]nama_gdk_k!C$85</f>
        <v>257786.5</v>
      </c>
      <c r="D44" s="174">
        <f>[4]nama_gdk_k!D$85</f>
        <v>257673.8</v>
      </c>
      <c r="E44" s="174">
        <f>[4]nama_gdk_k!E$85</f>
        <v>257349.2</v>
      </c>
      <c r="F44" s="174">
        <f>[4]nama_gdk_k!F$85</f>
        <v>260616.9</v>
      </c>
      <c r="G44" s="174">
        <f>[4]nama_gdk_k!G$85</f>
        <v>261870.1</v>
      </c>
      <c r="H44" s="174">
        <f>[4]nama_gdk_k!H$85</f>
        <v>263139.3</v>
      </c>
      <c r="I44" s="174">
        <f>[4]nama_gdk_k!I$85</f>
        <v>268513.2</v>
      </c>
      <c r="J44" s="174">
        <f>[4]nama_gdk_k!J$85</f>
        <v>275854.8</v>
      </c>
      <c r="K44" s="174">
        <f>[4]nama_gdk_k!K$85</f>
        <v>279706</v>
      </c>
      <c r="L44" s="174">
        <f>[4]nama_gdk_k!L$85</f>
        <v>289974.59999999998</v>
      </c>
      <c r="M44" s="174">
        <f>[4]nama_gdk_k!M$85</f>
        <v>293579.40000000002</v>
      </c>
      <c r="N44" s="174">
        <f>[4]nama_gdk_k!N$85</f>
        <v>294123.59999999998</v>
      </c>
      <c r="O44" s="174">
        <f>[4]nama_gdk_k!O$85</f>
        <v>294185.59999999998</v>
      </c>
      <c r="P44" s="174">
        <f>[4]nama_gdk_k!P$85</f>
        <v>301308.3</v>
      </c>
      <c r="Q44" s="174">
        <f>[4]nama_gdk_k!Q$85</f>
        <v>309428.40000000002</v>
      </c>
      <c r="R44" s="174">
        <f>[4]nama_gdk_k!R$85</f>
        <v>321036.79999999999</v>
      </c>
      <c r="S44" s="174">
        <f>[4]nama_gdk_k!S$85</f>
        <v>333382.90000000002</v>
      </c>
      <c r="T44" s="174">
        <f>[4]nama_gdk_k!T$85</f>
        <v>340598.2</v>
      </c>
      <c r="U44" s="174">
        <f>[4]nama_gdk_k!U$85</f>
        <v>334001.40000000002</v>
      </c>
      <c r="V44" s="174">
        <f>[4]nama_gdk_k!V$85</f>
        <v>344134</v>
      </c>
      <c r="W44" s="174">
        <f>[4]nama_gdk_k!W$85</f>
        <v>350765.6</v>
      </c>
      <c r="X44" s="174">
        <f>[4]nama_gdk_k!X$85</f>
        <v>354202.8</v>
      </c>
      <c r="Y44" s="174">
        <f>[4]nama_gdk_k!Y$85</f>
        <v>359276.9</v>
      </c>
      <c r="Z44" s="174">
        <f>[4]nama_gdk_k!Z$85</f>
        <v>366196</v>
      </c>
      <c r="AA44" s="212"/>
      <c r="AB44" s="168">
        <f t="shared" si="0"/>
        <v>1.9270400483532457E-2</v>
      </c>
    </row>
    <row r="45" spans="1:29" s="9" customFormat="1" x14ac:dyDescent="0.2"/>
    <row r="46" spans="1:29" s="9" customFormat="1" ht="13.5" thickBot="1" x14ac:dyDescent="0.25">
      <c r="A46" s="26" t="s">
        <v>64</v>
      </c>
      <c r="B46" s="143">
        <f>SUM(B14:B40)</f>
        <v>8018465.4906193418</v>
      </c>
      <c r="C46" s="143">
        <f t="shared" ref="C46:W46" si="1">SUM(C14:C40)</f>
        <v>8120825.8592531551</v>
      </c>
      <c r="D46" s="143">
        <f t="shared" si="1"/>
        <v>8207219.4625290399</v>
      </c>
      <c r="E46" s="143">
        <f t="shared" si="1"/>
        <v>8197952.7610635003</v>
      </c>
      <c r="F46" s="143">
        <f t="shared" si="1"/>
        <v>8436246.0422233902</v>
      </c>
      <c r="G46" s="143">
        <f t="shared" si="1"/>
        <v>8719491.7895088755</v>
      </c>
      <c r="H46" s="143">
        <f t="shared" si="1"/>
        <v>8887207.2089414895</v>
      </c>
      <c r="I46" s="143">
        <f t="shared" si="1"/>
        <v>9140584.0361894928</v>
      </c>
      <c r="J46" s="143">
        <f t="shared" si="1"/>
        <v>9411367.9279153924</v>
      </c>
      <c r="K46" s="143">
        <f t="shared" si="1"/>
        <v>9694266.5747402199</v>
      </c>
      <c r="L46" s="143">
        <f t="shared" si="1"/>
        <v>10072422.600000001</v>
      </c>
      <c r="M46" s="143">
        <f t="shared" si="1"/>
        <v>10288820.300000003</v>
      </c>
      <c r="N46" s="143">
        <f t="shared" si="1"/>
        <v>10423156</v>
      </c>
      <c r="O46" s="143">
        <f t="shared" si="1"/>
        <v>10574323.799999999</v>
      </c>
      <c r="P46" s="143">
        <f t="shared" si="1"/>
        <v>10845014.700000001</v>
      </c>
      <c r="Q46" s="143">
        <f t="shared" si="1"/>
        <v>11072291.1</v>
      </c>
      <c r="R46" s="143">
        <f t="shared" si="1"/>
        <v>11441756</v>
      </c>
      <c r="S46" s="143">
        <f>SUM(S14:S40)</f>
        <v>11811015.199999997</v>
      </c>
      <c r="T46" s="143">
        <f t="shared" si="1"/>
        <v>11848238.100000001</v>
      </c>
      <c r="U46" s="143">
        <f t="shared" si="1"/>
        <v>11338825.9</v>
      </c>
      <c r="V46" s="143">
        <f t="shared" si="1"/>
        <v>11579057.099999998</v>
      </c>
      <c r="W46" s="143">
        <f t="shared" si="1"/>
        <v>11764071.300000001</v>
      </c>
      <c r="X46" s="143">
        <f t="shared" ref="X46:Y46" si="2">SUM(X14:X40)</f>
        <v>11726771.699999999</v>
      </c>
      <c r="Y46" s="143">
        <f t="shared" si="2"/>
        <v>11714013.800000003</v>
      </c>
      <c r="Z46" s="143">
        <f t="shared" ref="Z46" si="3">SUM(Z14:Z40)</f>
        <v>11879985.499999998</v>
      </c>
      <c r="AB46" s="168">
        <f t="shared" si="0"/>
        <v>1.597834766701367E-2</v>
      </c>
    </row>
    <row r="47" spans="1:29" s="9" customFormat="1" ht="13.5" thickBot="1" x14ac:dyDescent="0.25">
      <c r="A47" s="32" t="s">
        <v>5</v>
      </c>
      <c r="B47" s="143">
        <f>B46+B41+B42+B43+B44</f>
        <v>8655431.0906193405</v>
      </c>
      <c r="C47" s="143">
        <f t="shared" ref="C47:W47" si="4">C46+C41+C42+C43+C44</f>
        <v>8762127.0592531562</v>
      </c>
      <c r="D47" s="143">
        <f t="shared" si="4"/>
        <v>8866717.2625290398</v>
      </c>
      <c r="E47" s="143">
        <f t="shared" si="4"/>
        <v>8880350.9610634986</v>
      </c>
      <c r="F47" s="143">
        <f t="shared" si="4"/>
        <v>9117031.4422233906</v>
      </c>
      <c r="G47" s="143">
        <f t="shared" si="4"/>
        <v>9425872.9895088766</v>
      </c>
      <c r="H47" s="143">
        <f t="shared" si="4"/>
        <v>9622321.9089414924</v>
      </c>
      <c r="I47" s="143">
        <f t="shared" si="4"/>
        <v>9912266.6361894924</v>
      </c>
      <c r="J47" s="143">
        <f t="shared" si="4"/>
        <v>10209743.427915394</v>
      </c>
      <c r="K47" s="143">
        <f t="shared" si="4"/>
        <v>10490865.774740219</v>
      </c>
      <c r="L47" s="143">
        <f t="shared" si="4"/>
        <v>10906576.9</v>
      </c>
      <c r="M47" s="143">
        <f t="shared" si="4"/>
        <v>11113462.300000004</v>
      </c>
      <c r="N47" s="143">
        <f t="shared" si="4"/>
        <v>11269980</v>
      </c>
      <c r="O47" s="143">
        <f t="shared" si="4"/>
        <v>11440267.799999999</v>
      </c>
      <c r="P47" s="143">
        <f t="shared" si="4"/>
        <v>11759053.200000003</v>
      </c>
      <c r="Q47" s="143">
        <f t="shared" si="4"/>
        <v>12031927.699999999</v>
      </c>
      <c r="R47" s="143">
        <f t="shared" si="4"/>
        <v>12446298.700000001</v>
      </c>
      <c r="S47" s="143">
        <f>S46+S41+S42+S43+S44</f>
        <v>12854951.799999997</v>
      </c>
      <c r="T47" s="143">
        <f t="shared" si="4"/>
        <v>12902629.800000001</v>
      </c>
      <c r="U47" s="143">
        <f t="shared" si="4"/>
        <v>12360119.199999999</v>
      </c>
      <c r="V47" s="143">
        <f t="shared" si="4"/>
        <v>12649016.299999999</v>
      </c>
      <c r="W47" s="143">
        <f t="shared" si="4"/>
        <v>12884369.5</v>
      </c>
      <c r="X47" s="143">
        <f>X46+X41+X42+X43+X44</f>
        <v>12869847.899999999</v>
      </c>
      <c r="Y47" s="143">
        <f>Y46+Y41+Y42+Y43+Y44</f>
        <v>12885921.900000002</v>
      </c>
      <c r="Z47" s="143">
        <f>Z46+Z41+Z42+Z43+Z44</f>
        <v>13087374.999999998</v>
      </c>
      <c r="AB47" s="195" t="s">
        <v>204</v>
      </c>
      <c r="AC47" s="196" t="s">
        <v>205</v>
      </c>
    </row>
    <row r="48" spans="1:29" ht="13.5" thickBot="1" x14ac:dyDescent="0.25">
      <c r="A48" s="32" t="s">
        <v>174</v>
      </c>
      <c r="B48" s="151">
        <f>B41+B42+B43+B44</f>
        <v>636965.60000000009</v>
      </c>
      <c r="C48" s="151">
        <f t="shared" ref="C48:Y48" si="5">C41+C42+C43+C44</f>
        <v>641301.19999999995</v>
      </c>
      <c r="D48" s="151">
        <f t="shared" si="5"/>
        <v>659497.80000000005</v>
      </c>
      <c r="E48" s="151">
        <f t="shared" si="5"/>
        <v>682398.2</v>
      </c>
      <c r="F48" s="151">
        <f t="shared" si="5"/>
        <v>680785.4</v>
      </c>
      <c r="G48" s="151">
        <f t="shared" si="5"/>
        <v>706381.2</v>
      </c>
      <c r="H48" s="151">
        <f t="shared" si="5"/>
        <v>735114.7</v>
      </c>
      <c r="I48" s="151">
        <f t="shared" si="5"/>
        <v>771682.6</v>
      </c>
      <c r="J48" s="151">
        <f t="shared" si="5"/>
        <v>798375.5</v>
      </c>
      <c r="K48" s="151">
        <f t="shared" si="5"/>
        <v>796599.2</v>
      </c>
      <c r="L48" s="151">
        <f t="shared" si="5"/>
        <v>834154.29999999993</v>
      </c>
      <c r="M48" s="151">
        <f t="shared" si="5"/>
        <v>824642.00000000012</v>
      </c>
      <c r="N48" s="151">
        <f t="shared" si="5"/>
        <v>846824</v>
      </c>
      <c r="O48" s="151">
        <f t="shared" si="5"/>
        <v>865944</v>
      </c>
      <c r="P48" s="151">
        <f t="shared" si="5"/>
        <v>914038.5</v>
      </c>
      <c r="Q48" s="151">
        <f t="shared" si="5"/>
        <v>959636.60000000009</v>
      </c>
      <c r="R48" s="151">
        <f t="shared" si="5"/>
        <v>1004542.7</v>
      </c>
      <c r="S48" s="151">
        <f t="shared" si="5"/>
        <v>1043936.6</v>
      </c>
      <c r="T48" s="151">
        <f t="shared" si="5"/>
        <v>1054391.7</v>
      </c>
      <c r="U48" s="151">
        <f t="shared" si="5"/>
        <v>1021293.3</v>
      </c>
      <c r="V48" s="151">
        <f t="shared" si="5"/>
        <v>1069959.2000000002</v>
      </c>
      <c r="W48" s="151">
        <f t="shared" si="5"/>
        <v>1120298.2</v>
      </c>
      <c r="X48" s="151">
        <f t="shared" si="5"/>
        <v>1143076.2</v>
      </c>
      <c r="Y48" s="151">
        <f t="shared" si="5"/>
        <v>1171908.1000000001</v>
      </c>
      <c r="Z48" s="151">
        <f t="shared" ref="Z48" si="6">Z41+Z42+Z43+Z44</f>
        <v>1207389.5</v>
      </c>
      <c r="AB48" s="193">
        <f>((W48/B48)^(1/21))-1</f>
        <v>2.7252085000075255E-2</v>
      </c>
      <c r="AC48" s="194">
        <f>((W48/Q48)^(1/6))-1</f>
        <v>2.6134932528118604E-2</v>
      </c>
    </row>
    <row r="50" spans="1:28" s="9" customFormat="1" ht="18" x14ac:dyDescent="0.25">
      <c r="A50" s="25" t="s">
        <v>113</v>
      </c>
    </row>
    <row r="51" spans="1:28" s="9" customFormat="1" x14ac:dyDescent="0.2"/>
    <row r="52" spans="1:28" s="9" customFormat="1" x14ac:dyDescent="0.2">
      <c r="A52" s="9" t="s">
        <v>66</v>
      </c>
      <c r="B52" s="171">
        <v>41316.507141203707</v>
      </c>
    </row>
    <row r="53" spans="1:28" s="9" customFormat="1" x14ac:dyDescent="0.2">
      <c r="A53" s="9" t="s">
        <v>61</v>
      </c>
      <c r="B53" s="171">
        <v>41333.58963584491</v>
      </c>
    </row>
    <row r="54" spans="1:28" s="9" customFormat="1" x14ac:dyDescent="0.2">
      <c r="A54" s="9" t="s">
        <v>67</v>
      </c>
      <c r="B54" s="9" t="s">
        <v>68</v>
      </c>
    </row>
    <row r="55" spans="1:28" s="9" customFormat="1" x14ac:dyDescent="0.2"/>
    <row r="56" spans="1:28" s="9" customFormat="1" x14ac:dyDescent="0.2">
      <c r="A56" s="9" t="s">
        <v>60</v>
      </c>
      <c r="B56" s="9" t="s">
        <v>114</v>
      </c>
    </row>
    <row r="57" spans="1:28" s="9" customFormat="1" x14ac:dyDescent="0.2">
      <c r="A57" s="9" t="s">
        <v>115</v>
      </c>
      <c r="B57" s="9" t="s">
        <v>116</v>
      </c>
      <c r="D57" s="9">
        <v>100800</v>
      </c>
    </row>
    <row r="58" spans="1:28" s="9" customFormat="1" x14ac:dyDescent="0.2">
      <c r="A58" s="9" t="s">
        <v>69</v>
      </c>
      <c r="B58" s="9" t="s">
        <v>70</v>
      </c>
      <c r="C58" s="9" t="s">
        <v>117</v>
      </c>
    </row>
    <row r="59" spans="1:28" s="9" customFormat="1" x14ac:dyDescent="0.2"/>
    <row r="60" spans="1:28" s="9" customFormat="1" x14ac:dyDescent="0.2"/>
    <row r="61" spans="1:28" s="9" customFormat="1" x14ac:dyDescent="0.2">
      <c r="A61" s="23" t="s">
        <v>72</v>
      </c>
      <c r="B61" s="23" t="s">
        <v>40</v>
      </c>
      <c r="C61" s="23" t="s">
        <v>49</v>
      </c>
      <c r="D61" s="23" t="s">
        <v>50</v>
      </c>
      <c r="E61" s="23" t="s">
        <v>51</v>
      </c>
      <c r="F61" s="23" t="s">
        <v>52</v>
      </c>
      <c r="G61" s="23" t="s">
        <v>41</v>
      </c>
      <c r="H61" s="23" t="s">
        <v>53</v>
      </c>
      <c r="I61" s="23" t="s">
        <v>54</v>
      </c>
      <c r="J61" s="23" t="s">
        <v>55</v>
      </c>
      <c r="K61" s="23" t="s">
        <v>56</v>
      </c>
      <c r="L61" s="23" t="s">
        <v>42</v>
      </c>
      <c r="M61" s="23" t="s">
        <v>43</v>
      </c>
      <c r="N61" s="23" t="s">
        <v>44</v>
      </c>
      <c r="O61" s="23" t="s">
        <v>45</v>
      </c>
      <c r="P61" s="23" t="s">
        <v>46</v>
      </c>
      <c r="Q61" s="23" t="s">
        <v>47</v>
      </c>
      <c r="R61" s="23" t="s">
        <v>59</v>
      </c>
      <c r="S61" s="23" t="s">
        <v>63</v>
      </c>
      <c r="T61" s="23" t="s">
        <v>73</v>
      </c>
      <c r="U61" s="23" t="s">
        <v>74</v>
      </c>
      <c r="V61" s="23" t="s">
        <v>75</v>
      </c>
      <c r="W61" s="23">
        <v>2011</v>
      </c>
      <c r="AB61" s="197" t="s">
        <v>201</v>
      </c>
    </row>
    <row r="62" spans="1:28" x14ac:dyDescent="0.2">
      <c r="V62" s="9"/>
      <c r="AB62" s="168"/>
    </row>
    <row r="63" spans="1:28" s="9" customFormat="1" x14ac:dyDescent="0.2">
      <c r="A63" s="23" t="s">
        <v>6</v>
      </c>
      <c r="B63" s="218">
        <f>[4]nrg_100a!B13</f>
        <v>48788</v>
      </c>
      <c r="C63" s="218">
        <f>[4]nrg_100a!C13</f>
        <v>50871</v>
      </c>
      <c r="D63" s="218">
        <f>[4]nrg_100a!D13</f>
        <v>51434</v>
      </c>
      <c r="E63" s="218">
        <f>[4]nrg_100a!E13</f>
        <v>50110</v>
      </c>
      <c r="F63" s="218">
        <f>[4]nrg_100a!F13</f>
        <v>53129</v>
      </c>
      <c r="G63" s="218">
        <f>[4]nrg_100a!G13</f>
        <v>54137</v>
      </c>
      <c r="H63" s="218">
        <f>[4]nrg_100a!H13</f>
        <v>57071</v>
      </c>
      <c r="I63" s="218">
        <f>[4]nrg_100a!I13</f>
        <v>57336</v>
      </c>
      <c r="J63" s="218">
        <f>[4]nrg_100a!J13</f>
        <v>58514</v>
      </c>
      <c r="K63" s="218">
        <f>[4]nrg_100a!K13</f>
        <v>58961</v>
      </c>
      <c r="L63" s="218">
        <f>[4]nrg_100a!L13</f>
        <v>59212</v>
      </c>
      <c r="M63" s="218">
        <f>[4]nrg_100a!M13</f>
        <v>58647</v>
      </c>
      <c r="N63" s="218">
        <f>[4]nrg_100a!N13</f>
        <v>56391</v>
      </c>
      <c r="O63" s="218">
        <f>[4]nrg_100a!O13</f>
        <v>59599</v>
      </c>
      <c r="P63" s="218">
        <f>[4]nrg_100a!P13</f>
        <v>59163</v>
      </c>
      <c r="Q63" s="218">
        <f>[4]nrg_100a!Q13</f>
        <v>58981</v>
      </c>
      <c r="R63" s="218">
        <f>[4]nrg_100a!R13</f>
        <v>58353</v>
      </c>
      <c r="S63" s="218">
        <f>[4]nrg_100a!S13</f>
        <v>57003</v>
      </c>
      <c r="T63" s="218">
        <f>[4]nrg_100a!T13</f>
        <v>59622</v>
      </c>
      <c r="U63" s="218">
        <f>[4]nrg_100a!U13</f>
        <v>58109</v>
      </c>
      <c r="V63" s="218">
        <f>[4]nrg_100a!V13</f>
        <v>61503</v>
      </c>
      <c r="W63" s="218">
        <f>[4]nrg_100a!W13</f>
        <v>59687</v>
      </c>
      <c r="AB63" s="168">
        <f>W63/V63-1</f>
        <v>-2.9527014942360541E-2</v>
      </c>
    </row>
    <row r="64" spans="1:28" s="9" customFormat="1" x14ac:dyDescent="0.2">
      <c r="A64" s="23" t="s">
        <v>29</v>
      </c>
      <c r="B64" s="218">
        <f>[4]nrg_100a!B14</f>
        <v>28199</v>
      </c>
      <c r="C64" s="218">
        <f>[4]nrg_100a!C14</f>
        <v>22224</v>
      </c>
      <c r="D64" s="218">
        <f>[4]nrg_100a!D14</f>
        <v>20740</v>
      </c>
      <c r="E64" s="218">
        <f>[4]nrg_100a!E14</f>
        <v>22254</v>
      </c>
      <c r="F64" s="218">
        <f>[4]nrg_100a!F14</f>
        <v>21514</v>
      </c>
      <c r="G64" s="218">
        <f>[4]nrg_100a!G14</f>
        <v>23410</v>
      </c>
      <c r="H64" s="218">
        <f>[4]nrg_100a!H14</f>
        <v>23180</v>
      </c>
      <c r="I64" s="218">
        <f>[4]nrg_100a!I14</f>
        <v>20927</v>
      </c>
      <c r="J64" s="218">
        <f>[4]nrg_100a!J14</f>
        <v>20200</v>
      </c>
      <c r="K64" s="218">
        <f>[4]nrg_100a!K14</f>
        <v>18293</v>
      </c>
      <c r="L64" s="218">
        <f>[4]nrg_100a!L14</f>
        <v>18706</v>
      </c>
      <c r="M64" s="218">
        <f>[4]nrg_100a!M14</f>
        <v>19449</v>
      </c>
      <c r="N64" s="218">
        <f>[4]nrg_100a!N14</f>
        <v>19063</v>
      </c>
      <c r="O64" s="218">
        <f>[4]nrg_100a!O14</f>
        <v>19469</v>
      </c>
      <c r="P64" s="218">
        <f>[4]nrg_100a!P14</f>
        <v>19040</v>
      </c>
      <c r="Q64" s="218">
        <f>[4]nrg_100a!Q14</f>
        <v>20077</v>
      </c>
      <c r="R64" s="218">
        <f>[4]nrg_100a!R14</f>
        <v>20645</v>
      </c>
      <c r="S64" s="218">
        <f>[4]nrg_100a!S14</f>
        <v>20312</v>
      </c>
      <c r="T64" s="218">
        <f>[4]nrg_100a!T14</f>
        <v>20108</v>
      </c>
      <c r="U64" s="218">
        <f>[4]nrg_100a!U14</f>
        <v>17594</v>
      </c>
      <c r="V64" s="218">
        <f>[4]nrg_100a!V14</f>
        <v>17937</v>
      </c>
      <c r="W64" s="218">
        <f>[4]nrg_100a!W14</f>
        <v>19278</v>
      </c>
      <c r="AB64" s="168">
        <f t="shared" ref="AB64:AB89" si="7">W64/V64-1</f>
        <v>7.4761665830406443E-2</v>
      </c>
    </row>
    <row r="65" spans="1:28" s="9" customFormat="1" x14ac:dyDescent="0.2">
      <c r="A65" s="23" t="s">
        <v>7</v>
      </c>
      <c r="B65" s="218">
        <f>[4]nrg_100a!B15</f>
        <v>49880</v>
      </c>
      <c r="C65" s="218">
        <f>[4]nrg_100a!C15</f>
        <v>45104</v>
      </c>
      <c r="D65" s="218">
        <f>[4]nrg_100a!D15</f>
        <v>43779</v>
      </c>
      <c r="E65" s="218">
        <f>[4]nrg_100a!E15</f>
        <v>42465</v>
      </c>
      <c r="F65" s="218">
        <f>[4]nrg_100a!F15</f>
        <v>41109</v>
      </c>
      <c r="G65" s="218">
        <f>[4]nrg_100a!G15</f>
        <v>41698</v>
      </c>
      <c r="H65" s="218">
        <f>[4]nrg_100a!H15</f>
        <v>42984</v>
      </c>
      <c r="I65" s="218">
        <f>[4]nrg_100a!I15</f>
        <v>43258</v>
      </c>
      <c r="J65" s="218">
        <f>[4]nrg_100a!J15</f>
        <v>41875</v>
      </c>
      <c r="K65" s="218">
        <f>[4]nrg_100a!K15</f>
        <v>39228</v>
      </c>
      <c r="L65" s="218">
        <f>[4]nrg_100a!L15</f>
        <v>41267</v>
      </c>
      <c r="M65" s="218">
        <f>[4]nrg_100a!M15</f>
        <v>42341</v>
      </c>
      <c r="N65" s="218">
        <f>[4]nrg_100a!N15</f>
        <v>42745</v>
      </c>
      <c r="O65" s="218">
        <f>[4]nrg_100a!O15</f>
        <v>44656</v>
      </c>
      <c r="P65" s="218">
        <f>[4]nrg_100a!P15</f>
        <v>45776</v>
      </c>
      <c r="Q65" s="218">
        <f>[4]nrg_100a!Q15</f>
        <v>45276</v>
      </c>
      <c r="R65" s="218">
        <f>[4]nrg_100a!R15</f>
        <v>46322</v>
      </c>
      <c r="S65" s="218">
        <f>[4]nrg_100a!S15</f>
        <v>46284</v>
      </c>
      <c r="T65" s="218">
        <f>[4]nrg_100a!T15</f>
        <v>45264</v>
      </c>
      <c r="U65" s="218">
        <f>[4]nrg_100a!U15</f>
        <v>42414</v>
      </c>
      <c r="V65" s="218">
        <f>[4]nrg_100a!V15</f>
        <v>44786</v>
      </c>
      <c r="W65" s="218">
        <f>[4]nrg_100a!W15</f>
        <v>43318</v>
      </c>
      <c r="AB65" s="168">
        <f t="shared" si="7"/>
        <v>-3.2778100299200696E-2</v>
      </c>
    </row>
    <row r="66" spans="1:28" s="9" customFormat="1" x14ac:dyDescent="0.2">
      <c r="A66" s="23" t="s">
        <v>8</v>
      </c>
      <c r="B66" s="218">
        <f>[4]nrg_100a!B16</f>
        <v>17991</v>
      </c>
      <c r="C66" s="218">
        <f>[4]nrg_100a!C16</f>
        <v>19857</v>
      </c>
      <c r="D66" s="218">
        <f>[4]nrg_100a!D16</f>
        <v>19031</v>
      </c>
      <c r="E66" s="218">
        <f>[4]nrg_100a!E16</f>
        <v>19506</v>
      </c>
      <c r="F66" s="218">
        <f>[4]nrg_100a!F16</f>
        <v>20226</v>
      </c>
      <c r="G66" s="218">
        <f>[4]nrg_100a!G16</f>
        <v>20279</v>
      </c>
      <c r="H66" s="218">
        <f>[4]nrg_100a!H16</f>
        <v>23066</v>
      </c>
      <c r="I66" s="218">
        <f>[4]nrg_100a!I16</f>
        <v>21470</v>
      </c>
      <c r="J66" s="218">
        <f>[4]nrg_100a!J16</f>
        <v>21097</v>
      </c>
      <c r="K66" s="218">
        <f>[4]nrg_100a!K16</f>
        <v>20332</v>
      </c>
      <c r="L66" s="218">
        <f>[4]nrg_100a!L16</f>
        <v>19795</v>
      </c>
      <c r="M66" s="218">
        <f>[4]nrg_100a!M16</f>
        <v>20346</v>
      </c>
      <c r="N66" s="218">
        <f>[4]nrg_100a!N16</f>
        <v>19957</v>
      </c>
      <c r="O66" s="218">
        <f>[4]nrg_100a!O16</f>
        <v>20841</v>
      </c>
      <c r="P66" s="218">
        <f>[4]nrg_100a!P16</f>
        <v>20253</v>
      </c>
      <c r="Q66" s="218">
        <f>[4]nrg_100a!Q16</f>
        <v>19759</v>
      </c>
      <c r="R66" s="218">
        <f>[4]nrg_100a!R16</f>
        <v>21142</v>
      </c>
      <c r="S66" s="218">
        <f>[4]nrg_100a!S16</f>
        <v>20680</v>
      </c>
      <c r="T66" s="218">
        <f>[4]nrg_100a!T16</f>
        <v>20199</v>
      </c>
      <c r="U66" s="218">
        <f>[4]nrg_100a!U16</f>
        <v>19254</v>
      </c>
      <c r="V66" s="218">
        <f>[4]nrg_100a!V16</f>
        <v>20286</v>
      </c>
      <c r="W66" s="218">
        <f>[4]nrg_100a!W16</f>
        <v>18993</v>
      </c>
      <c r="AB66" s="168">
        <f t="shared" si="7"/>
        <v>-6.3738538893818419E-2</v>
      </c>
    </row>
    <row r="67" spans="1:28" s="9" customFormat="1" x14ac:dyDescent="0.2">
      <c r="A67" s="23" t="s">
        <v>79</v>
      </c>
      <c r="B67" s="218">
        <f>[4]nrg_100a!B17</f>
        <v>356713</v>
      </c>
      <c r="C67" s="218">
        <f>[4]nrg_100a!C17</f>
        <v>348842</v>
      </c>
      <c r="D67" s="218">
        <f>[4]nrg_100a!D17</f>
        <v>342582</v>
      </c>
      <c r="E67" s="218">
        <f>[4]nrg_100a!E17</f>
        <v>339629</v>
      </c>
      <c r="F67" s="218">
        <f>[4]nrg_100a!F17</f>
        <v>338466</v>
      </c>
      <c r="G67" s="218">
        <f>[4]nrg_100a!G17</f>
        <v>342171</v>
      </c>
      <c r="H67" s="218">
        <f>[4]nrg_100a!H17</f>
        <v>353566</v>
      </c>
      <c r="I67" s="218">
        <f>[4]nrg_100a!I17</f>
        <v>350750</v>
      </c>
      <c r="J67" s="218">
        <f>[4]nrg_100a!J17</f>
        <v>348811</v>
      </c>
      <c r="K67" s="218">
        <f>[4]nrg_100a!K17</f>
        <v>341539</v>
      </c>
      <c r="L67" s="218">
        <f>[4]nrg_100a!L17</f>
        <v>343622</v>
      </c>
      <c r="M67" s="218">
        <f>[4]nrg_100a!M17</f>
        <v>353333</v>
      </c>
      <c r="N67" s="218">
        <f>[4]nrg_100a!N17</f>
        <v>345440</v>
      </c>
      <c r="O67" s="218">
        <f>[4]nrg_100a!O17</f>
        <v>348452</v>
      </c>
      <c r="P67" s="218">
        <f>[4]nrg_100a!P17</f>
        <v>350111</v>
      </c>
      <c r="Q67" s="218">
        <f>[4]nrg_100a!Q17</f>
        <v>345995</v>
      </c>
      <c r="R67" s="218">
        <f>[4]nrg_100a!R17</f>
        <v>348905</v>
      </c>
      <c r="S67" s="218">
        <f>[4]nrg_100a!S17</f>
        <v>339793</v>
      </c>
      <c r="T67" s="218">
        <f>[4]nrg_100a!T17</f>
        <v>342868</v>
      </c>
      <c r="U67" s="218">
        <f>[4]nrg_100a!U17</f>
        <v>326446</v>
      </c>
      <c r="V67" s="218">
        <f>[4]nrg_100a!V17</f>
        <v>336095</v>
      </c>
      <c r="W67" s="218">
        <f>[4]nrg_100a!W17</f>
        <v>316310</v>
      </c>
      <c r="AB67" s="168">
        <f t="shared" si="7"/>
        <v>-5.8867284547523768E-2</v>
      </c>
    </row>
    <row r="68" spans="1:28" s="9" customFormat="1" x14ac:dyDescent="0.2">
      <c r="A68" s="23" t="s">
        <v>9</v>
      </c>
      <c r="B68" s="218">
        <f>[4]nrg_100a!B18</f>
        <v>10050</v>
      </c>
      <c r="C68" s="218">
        <f>[4]nrg_100a!C18</f>
        <v>9343</v>
      </c>
      <c r="D68" s="218">
        <f>[4]nrg_100a!D18</f>
        <v>6837</v>
      </c>
      <c r="E68" s="218">
        <f>[4]nrg_100a!E18</f>
        <v>5708</v>
      </c>
      <c r="F68" s="218">
        <f>[4]nrg_100a!F18</f>
        <v>5827</v>
      </c>
      <c r="G68" s="218">
        <f>[4]nrg_100a!G18</f>
        <v>5538</v>
      </c>
      <c r="H68" s="218">
        <f>[4]nrg_100a!H18</f>
        <v>6069</v>
      </c>
      <c r="I68" s="218">
        <f>[4]nrg_100a!I18</f>
        <v>5985</v>
      </c>
      <c r="J68" s="218">
        <f>[4]nrg_100a!J18</f>
        <v>5346</v>
      </c>
      <c r="K68" s="218">
        <f>[4]nrg_100a!K18</f>
        <v>4990</v>
      </c>
      <c r="L68" s="218">
        <f>[4]nrg_100a!L18</f>
        <v>4965</v>
      </c>
      <c r="M68" s="218">
        <f>[4]nrg_100a!M18</f>
        <v>5178</v>
      </c>
      <c r="N68" s="218">
        <f>[4]nrg_100a!N18</f>
        <v>4992</v>
      </c>
      <c r="O68" s="218">
        <f>[4]nrg_100a!O18</f>
        <v>5496</v>
      </c>
      <c r="P68" s="218">
        <f>[4]nrg_100a!P18</f>
        <v>5654</v>
      </c>
      <c r="Q68" s="218">
        <f>[4]nrg_100a!Q18</f>
        <v>5562</v>
      </c>
      <c r="R68" s="218">
        <f>[4]nrg_100a!R18</f>
        <v>5426</v>
      </c>
      <c r="S68" s="218">
        <f>[4]nrg_100a!S18</f>
        <v>6072</v>
      </c>
      <c r="T68" s="218">
        <f>[4]nrg_100a!T18</f>
        <v>5882</v>
      </c>
      <c r="U68" s="218">
        <f>[4]nrg_100a!U18</f>
        <v>5309</v>
      </c>
      <c r="V68" s="218">
        <f>[4]nrg_100a!V18</f>
        <v>6114</v>
      </c>
      <c r="W68" s="218">
        <f>[4]nrg_100a!W18</f>
        <v>6163</v>
      </c>
      <c r="AB68" s="168">
        <f t="shared" si="7"/>
        <v>8.0143931959437698E-3</v>
      </c>
    </row>
    <row r="69" spans="1:28" s="9" customFormat="1" x14ac:dyDescent="0.2">
      <c r="A69" s="23" t="s">
        <v>13</v>
      </c>
      <c r="B69" s="218">
        <f>[4]nrg_100a!B19</f>
        <v>10227</v>
      </c>
      <c r="C69" s="218">
        <f>[4]nrg_100a!C19</f>
        <v>10299</v>
      </c>
      <c r="D69" s="218">
        <f>[4]nrg_100a!D19</f>
        <v>10144</v>
      </c>
      <c r="E69" s="218">
        <f>[4]nrg_100a!E19</f>
        <v>10461</v>
      </c>
      <c r="F69" s="218">
        <f>[4]nrg_100a!F19</f>
        <v>10897</v>
      </c>
      <c r="G69" s="218">
        <f>[4]nrg_100a!G19</f>
        <v>10973</v>
      </c>
      <c r="H69" s="218">
        <f>[4]nrg_100a!H19</f>
        <v>11685</v>
      </c>
      <c r="I69" s="218">
        <f>[4]nrg_100a!I19</f>
        <v>12288</v>
      </c>
      <c r="J69" s="218">
        <f>[4]nrg_100a!J19</f>
        <v>13081</v>
      </c>
      <c r="K69" s="218">
        <f>[4]nrg_100a!K19</f>
        <v>13734</v>
      </c>
      <c r="L69" s="218">
        <f>[4]nrg_100a!L19</f>
        <v>14204</v>
      </c>
      <c r="M69" s="218">
        <f>[4]nrg_100a!M19</f>
        <v>15095</v>
      </c>
      <c r="N69" s="218">
        <f>[4]nrg_100a!N19</f>
        <v>15223</v>
      </c>
      <c r="O69" s="218">
        <f>[4]nrg_100a!O19</f>
        <v>14882</v>
      </c>
      <c r="P69" s="218">
        <f>[4]nrg_100a!P19</f>
        <v>15106</v>
      </c>
      <c r="Q69" s="218">
        <f>[4]nrg_100a!Q19</f>
        <v>15110</v>
      </c>
      <c r="R69" s="218">
        <f>[4]nrg_100a!R19</f>
        <v>15394</v>
      </c>
      <c r="S69" s="218">
        <f>[4]nrg_100a!S19</f>
        <v>15963</v>
      </c>
      <c r="T69" s="218">
        <f>[4]nrg_100a!T19</f>
        <v>15787</v>
      </c>
      <c r="U69" s="218">
        <f>[4]nrg_100a!U19</f>
        <v>14720</v>
      </c>
      <c r="V69" s="218">
        <f>[4]nrg_100a!V19</f>
        <v>14994</v>
      </c>
      <c r="W69" s="218">
        <f>[4]nrg_100a!W19</f>
        <v>13852</v>
      </c>
      <c r="AB69" s="168">
        <f t="shared" si="7"/>
        <v>-7.6163798852874498E-2</v>
      </c>
    </row>
    <row r="70" spans="1:28" s="9" customFormat="1" x14ac:dyDescent="0.2">
      <c r="A70" s="23" t="s">
        <v>10</v>
      </c>
      <c r="B70" s="218">
        <f>[4]nrg_100a!B20</f>
        <v>22353</v>
      </c>
      <c r="C70" s="218">
        <f>[4]nrg_100a!C20</f>
        <v>22600</v>
      </c>
      <c r="D70" s="218">
        <f>[4]nrg_100a!D20</f>
        <v>23201</v>
      </c>
      <c r="E70" s="218">
        <f>[4]nrg_100a!E20</f>
        <v>22949</v>
      </c>
      <c r="F70" s="218">
        <f>[4]nrg_100a!F20</f>
        <v>23737</v>
      </c>
      <c r="G70" s="218">
        <f>[4]nrg_100a!G20</f>
        <v>23868</v>
      </c>
      <c r="H70" s="218">
        <f>[4]nrg_100a!H20</f>
        <v>24555</v>
      </c>
      <c r="I70" s="218">
        <f>[4]nrg_100a!I20</f>
        <v>25483</v>
      </c>
      <c r="J70" s="218">
        <f>[4]nrg_100a!J20</f>
        <v>26809</v>
      </c>
      <c r="K70" s="218">
        <f>[4]nrg_100a!K20</f>
        <v>26950</v>
      </c>
      <c r="L70" s="218">
        <f>[4]nrg_100a!L20</f>
        <v>28265</v>
      </c>
      <c r="M70" s="218">
        <f>[4]nrg_100a!M20</f>
        <v>29103</v>
      </c>
      <c r="N70" s="218">
        <f>[4]nrg_100a!N20</f>
        <v>29551</v>
      </c>
      <c r="O70" s="218">
        <f>[4]nrg_100a!O20</f>
        <v>30340</v>
      </c>
      <c r="P70" s="218">
        <f>[4]nrg_100a!P20</f>
        <v>30810</v>
      </c>
      <c r="Q70" s="218">
        <f>[4]nrg_100a!Q20</f>
        <v>31387</v>
      </c>
      <c r="R70" s="218">
        <f>[4]nrg_100a!R20</f>
        <v>31566</v>
      </c>
      <c r="S70" s="218">
        <f>[4]nrg_100a!S20</f>
        <v>31607</v>
      </c>
      <c r="T70" s="218">
        <f>[4]nrg_100a!T20</f>
        <v>31845</v>
      </c>
      <c r="U70" s="218">
        <f>[4]nrg_100a!U20</f>
        <v>30695</v>
      </c>
      <c r="V70" s="218">
        <f>[4]nrg_100a!V20</f>
        <v>28841</v>
      </c>
      <c r="W70" s="218">
        <f>[4]nrg_100a!W20</f>
        <v>27920</v>
      </c>
      <c r="AB70" s="168">
        <f t="shared" si="7"/>
        <v>-3.1933705488713993E-2</v>
      </c>
    </row>
    <row r="71" spans="1:28" s="9" customFormat="1" x14ac:dyDescent="0.2">
      <c r="A71" s="23" t="s">
        <v>11</v>
      </c>
      <c r="B71" s="218">
        <f>[4]nrg_100a!B21</f>
        <v>90738</v>
      </c>
      <c r="C71" s="218">
        <f>[4]nrg_100a!C21</f>
        <v>94172</v>
      </c>
      <c r="D71" s="218">
        <f>[4]nrg_100a!D21</f>
        <v>96159</v>
      </c>
      <c r="E71" s="218">
        <f>[4]nrg_100a!E21</f>
        <v>92327</v>
      </c>
      <c r="F71" s="218">
        <f>[4]nrg_100a!F21</f>
        <v>97549</v>
      </c>
      <c r="G71" s="218">
        <f>[4]nrg_100a!G21</f>
        <v>102151</v>
      </c>
      <c r="H71" s="218">
        <f>[4]nrg_100a!H21</f>
        <v>100857</v>
      </c>
      <c r="I71" s="218">
        <f>[4]nrg_100a!I21</f>
        <v>107096</v>
      </c>
      <c r="J71" s="218">
        <f>[4]nrg_100a!J21</f>
        <v>112409</v>
      </c>
      <c r="K71" s="218">
        <f>[4]nrg_100a!K21</f>
        <v>117963</v>
      </c>
      <c r="L71" s="218">
        <f>[4]nrg_100a!L21</f>
        <v>123849</v>
      </c>
      <c r="M71" s="218">
        <f>[4]nrg_100a!M21</f>
        <v>127041</v>
      </c>
      <c r="N71" s="218">
        <f>[4]nrg_100a!N21</f>
        <v>130730</v>
      </c>
      <c r="O71" s="218">
        <f>[4]nrg_100a!O21</f>
        <v>135284</v>
      </c>
      <c r="P71" s="218">
        <f>[4]nrg_100a!P21</f>
        <v>141334</v>
      </c>
      <c r="Q71" s="218">
        <f>[4]nrg_100a!Q21</f>
        <v>144381</v>
      </c>
      <c r="R71" s="218">
        <f>[4]nrg_100a!R21</f>
        <v>144621</v>
      </c>
      <c r="S71" s="218">
        <f>[4]nrg_100a!S21</f>
        <v>146406</v>
      </c>
      <c r="T71" s="218">
        <f>[4]nrg_100a!T21</f>
        <v>141934</v>
      </c>
      <c r="U71" s="218">
        <f>[4]nrg_100a!U21</f>
        <v>130438</v>
      </c>
      <c r="V71" s="218">
        <f>[4]nrg_100a!V21</f>
        <v>129970</v>
      </c>
      <c r="W71" s="218">
        <f>[4]nrg_100a!W21</f>
        <v>128536</v>
      </c>
      <c r="AB71" s="168">
        <f t="shared" si="7"/>
        <v>-1.1033315380472364E-2</v>
      </c>
    </row>
    <row r="72" spans="1:28" s="9" customFormat="1" x14ac:dyDescent="0.2">
      <c r="A72" s="23" t="s">
        <v>12</v>
      </c>
      <c r="B72" s="218">
        <f>[4]nrg_100a!B22</f>
        <v>227544</v>
      </c>
      <c r="C72" s="218">
        <f>[4]nrg_100a!C22</f>
        <v>240446</v>
      </c>
      <c r="D72" s="218">
        <f>[4]nrg_100a!D22</f>
        <v>236626</v>
      </c>
      <c r="E72" s="218">
        <f>[4]nrg_100a!E22</f>
        <v>240644</v>
      </c>
      <c r="F72" s="218">
        <f>[4]nrg_100a!F22</f>
        <v>231924</v>
      </c>
      <c r="G72" s="218">
        <f>[4]nrg_100a!G22</f>
        <v>241632</v>
      </c>
      <c r="H72" s="218">
        <f>[4]nrg_100a!H22</f>
        <v>255390</v>
      </c>
      <c r="I72" s="218">
        <f>[4]nrg_100a!I22</f>
        <v>247916</v>
      </c>
      <c r="J72" s="218">
        <f>[4]nrg_100a!J22</f>
        <v>255319</v>
      </c>
      <c r="K72" s="218">
        <f>[4]nrg_100a!K22</f>
        <v>255146</v>
      </c>
      <c r="L72" s="218">
        <f>[4]nrg_100a!L22</f>
        <v>257952</v>
      </c>
      <c r="M72" s="218">
        <f>[4]nrg_100a!M22</f>
        <v>266401</v>
      </c>
      <c r="N72" s="218">
        <f>[4]nrg_100a!N22</f>
        <v>266801</v>
      </c>
      <c r="O72" s="218">
        <f>[4]nrg_100a!O22</f>
        <v>271598</v>
      </c>
      <c r="P72" s="218">
        <f>[4]nrg_100a!P22</f>
        <v>275754</v>
      </c>
      <c r="Q72" s="218">
        <f>[4]nrg_100a!Q22</f>
        <v>276623</v>
      </c>
      <c r="R72" s="218">
        <f>[4]nrg_100a!R22</f>
        <v>273042</v>
      </c>
      <c r="S72" s="218">
        <f>[4]nrg_100a!S22</f>
        <v>270241</v>
      </c>
      <c r="T72" s="218">
        <f>[4]nrg_100a!T22</f>
        <v>271809</v>
      </c>
      <c r="U72" s="218">
        <f>[4]nrg_100a!U22</f>
        <v>259870</v>
      </c>
      <c r="V72" s="218">
        <f>[4]nrg_100a!V22</f>
        <v>267462</v>
      </c>
      <c r="W72" s="218">
        <f>[4]nrg_100a!W22</f>
        <v>259325</v>
      </c>
      <c r="AB72" s="168">
        <f t="shared" si="7"/>
        <v>-3.0423013362645857E-2</v>
      </c>
    </row>
    <row r="73" spans="1:28" s="9" customFormat="1" x14ac:dyDescent="0.2">
      <c r="A73" s="23" t="s">
        <v>14</v>
      </c>
      <c r="B73" s="218">
        <f>[4]nrg_100a!B23</f>
        <v>153898</v>
      </c>
      <c r="C73" s="218">
        <f>[4]nrg_100a!C23</f>
        <v>157817</v>
      </c>
      <c r="D73" s="218">
        <f>[4]nrg_100a!D23</f>
        <v>157221</v>
      </c>
      <c r="E73" s="218">
        <f>[4]nrg_100a!E23</f>
        <v>156592</v>
      </c>
      <c r="F73" s="218">
        <f>[4]nrg_100a!F23</f>
        <v>154844</v>
      </c>
      <c r="G73" s="218">
        <f>[4]nrg_100a!G23</f>
        <v>162946</v>
      </c>
      <c r="H73" s="218">
        <f>[4]nrg_100a!H23</f>
        <v>163112</v>
      </c>
      <c r="I73" s="218">
        <f>[4]nrg_100a!I23</f>
        <v>165260</v>
      </c>
      <c r="J73" s="218">
        <f>[4]nrg_100a!J23</f>
        <v>169991</v>
      </c>
      <c r="K73" s="218">
        <f>[4]nrg_100a!K23</f>
        <v>172593</v>
      </c>
      <c r="L73" s="218">
        <f>[4]nrg_100a!L23</f>
        <v>175799</v>
      </c>
      <c r="M73" s="218">
        <f>[4]nrg_100a!M23</f>
        <v>176257</v>
      </c>
      <c r="N73" s="218">
        <f>[4]nrg_100a!N23</f>
        <v>176737</v>
      </c>
      <c r="O73" s="218">
        <f>[4]nrg_100a!O23</f>
        <v>184175</v>
      </c>
      <c r="P73" s="218">
        <f>[4]nrg_100a!P23</f>
        <v>186639</v>
      </c>
      <c r="Q73" s="218">
        <f>[4]nrg_100a!Q23</f>
        <v>188524</v>
      </c>
      <c r="R73" s="218">
        <f>[4]nrg_100a!R23</f>
        <v>186917</v>
      </c>
      <c r="S73" s="218">
        <f>[4]nrg_100a!S23</f>
        <v>185149</v>
      </c>
      <c r="T73" s="218">
        <f>[4]nrg_100a!T23</f>
        <v>181653</v>
      </c>
      <c r="U73" s="218">
        <f>[4]nrg_100a!U23</f>
        <v>169966</v>
      </c>
      <c r="V73" s="218">
        <f>[4]nrg_100a!V23</f>
        <v>175529</v>
      </c>
      <c r="W73" s="218">
        <f>[4]nrg_100a!W23</f>
        <v>172940</v>
      </c>
      <c r="AB73" s="168">
        <f t="shared" si="7"/>
        <v>-1.4749699479858047E-2</v>
      </c>
    </row>
    <row r="74" spans="1:28" s="9" customFormat="1" x14ac:dyDescent="0.2">
      <c r="A74" s="23" t="s">
        <v>15</v>
      </c>
      <c r="B74" s="218">
        <f>[4]nrg_100a!B24</f>
        <v>1605</v>
      </c>
      <c r="C74" s="218">
        <f>[4]nrg_100a!C24</f>
        <v>1676</v>
      </c>
      <c r="D74" s="218">
        <f>[4]nrg_100a!D24</f>
        <v>1840</v>
      </c>
      <c r="E74" s="218">
        <f>[4]nrg_100a!E24</f>
        <v>1909</v>
      </c>
      <c r="F74" s="218">
        <f>[4]nrg_100a!F24</f>
        <v>2158</v>
      </c>
      <c r="G74" s="218">
        <f>[4]nrg_100a!G24</f>
        <v>1949</v>
      </c>
      <c r="H74" s="218">
        <f>[4]nrg_100a!H24</f>
        <v>2128</v>
      </c>
      <c r="I74" s="218">
        <f>[4]nrg_100a!I24</f>
        <v>2082</v>
      </c>
      <c r="J74" s="218">
        <f>[4]nrg_100a!J24</f>
        <v>2224</v>
      </c>
      <c r="K74" s="218">
        <f>[4]nrg_100a!K24</f>
        <v>2239</v>
      </c>
      <c r="L74" s="218">
        <f>[4]nrg_100a!L24</f>
        <v>2393</v>
      </c>
      <c r="M74" s="218">
        <f>[4]nrg_100a!M24</f>
        <v>2418</v>
      </c>
      <c r="N74" s="218">
        <f>[4]nrg_100a!N24</f>
        <v>2437</v>
      </c>
      <c r="O74" s="218">
        <f>[4]nrg_100a!O24</f>
        <v>2651</v>
      </c>
      <c r="P74" s="218">
        <f>[4]nrg_100a!P24</f>
        <v>2484</v>
      </c>
      <c r="Q74" s="218">
        <f>[4]nrg_100a!Q24</f>
        <v>2518</v>
      </c>
      <c r="R74" s="218">
        <f>[4]nrg_100a!R24</f>
        <v>2616</v>
      </c>
      <c r="S74" s="218">
        <f>[4]nrg_100a!S24</f>
        <v>2732</v>
      </c>
      <c r="T74" s="218">
        <f>[4]nrg_100a!T24</f>
        <v>2869</v>
      </c>
      <c r="U74" s="218">
        <f>[4]nrg_100a!U24</f>
        <v>2799</v>
      </c>
      <c r="V74" s="218">
        <f>[4]nrg_100a!V24</f>
        <v>2711</v>
      </c>
      <c r="W74" s="218">
        <f>[4]nrg_100a!W24</f>
        <v>2672</v>
      </c>
      <c r="AB74" s="168">
        <f t="shared" si="7"/>
        <v>-1.4385835485060894E-2</v>
      </c>
    </row>
    <row r="75" spans="1:28" s="9" customFormat="1" x14ac:dyDescent="0.2">
      <c r="A75" s="23" t="s">
        <v>16</v>
      </c>
      <c r="B75" s="218">
        <f>[4]nrg_100a!B25</f>
        <v>7935</v>
      </c>
      <c r="C75" s="218">
        <f>[4]nrg_100a!C25</f>
        <v>7500</v>
      </c>
      <c r="D75" s="218">
        <f>[4]nrg_100a!D25</f>
        <v>6134</v>
      </c>
      <c r="E75" s="218">
        <f>[4]nrg_100a!E25</f>
        <v>5306</v>
      </c>
      <c r="F75" s="218">
        <f>[4]nrg_100a!F25</f>
        <v>4802</v>
      </c>
      <c r="G75" s="218">
        <f>[4]nrg_100a!G25</f>
        <v>4624</v>
      </c>
      <c r="H75" s="218">
        <f>[4]nrg_100a!H25</f>
        <v>4571</v>
      </c>
      <c r="I75" s="218">
        <f>[4]nrg_100a!I25</f>
        <v>4436</v>
      </c>
      <c r="J75" s="218">
        <f>[4]nrg_100a!J25</f>
        <v>4336</v>
      </c>
      <c r="K75" s="218">
        <f>[4]nrg_100a!K25</f>
        <v>3962</v>
      </c>
      <c r="L75" s="218">
        <f>[4]nrg_100a!L25</f>
        <v>3742</v>
      </c>
      <c r="M75" s="218">
        <f>[4]nrg_100a!M25</f>
        <v>4100</v>
      </c>
      <c r="N75" s="218">
        <f>[4]nrg_100a!N25</f>
        <v>4031</v>
      </c>
      <c r="O75" s="218">
        <f>[4]nrg_100a!O25</f>
        <v>4283</v>
      </c>
      <c r="P75" s="218">
        <f>[4]nrg_100a!P25</f>
        <v>4400</v>
      </c>
      <c r="Q75" s="218">
        <f>[4]nrg_100a!Q25</f>
        <v>4484</v>
      </c>
      <c r="R75" s="218">
        <f>[4]nrg_100a!R25</f>
        <v>4624</v>
      </c>
      <c r="S75" s="218">
        <f>[4]nrg_100a!S25</f>
        <v>4761</v>
      </c>
      <c r="T75" s="218">
        <f>[4]nrg_100a!T25</f>
        <v>4593</v>
      </c>
      <c r="U75" s="218">
        <f>[4]nrg_100a!U25</f>
        <v>4329</v>
      </c>
      <c r="V75" s="218">
        <f>[4]nrg_100a!V25</f>
        <v>4538</v>
      </c>
      <c r="W75" s="218">
        <f>[4]nrg_100a!W25</f>
        <v>4243</v>
      </c>
      <c r="AB75" s="168">
        <f t="shared" si="7"/>
        <v>-6.5006610841780499E-2</v>
      </c>
    </row>
    <row r="76" spans="1:28" s="9" customFormat="1" x14ac:dyDescent="0.2">
      <c r="A76" s="23" t="s">
        <v>17</v>
      </c>
      <c r="B76" s="218">
        <f>[4]nrg_100a!B26</f>
        <v>16095</v>
      </c>
      <c r="C76" s="218">
        <f>[4]nrg_100a!C26</f>
        <v>16858</v>
      </c>
      <c r="D76" s="218">
        <f>[4]nrg_100a!D26</f>
        <v>10896</v>
      </c>
      <c r="E76" s="218">
        <f>[4]nrg_100a!E26</f>
        <v>9022</v>
      </c>
      <c r="F76" s="218">
        <f>[4]nrg_100a!F26</f>
        <v>8087</v>
      </c>
      <c r="G76" s="218">
        <f>[4]nrg_100a!G26</f>
        <v>8719</v>
      </c>
      <c r="H76" s="218">
        <f>[4]nrg_100a!H26</f>
        <v>9405</v>
      </c>
      <c r="I76" s="218">
        <f>[4]nrg_100a!I26</f>
        <v>8882</v>
      </c>
      <c r="J76" s="218">
        <f>[4]nrg_100a!J26</f>
        <v>9308</v>
      </c>
      <c r="K76" s="218">
        <f>[4]nrg_100a!K26</f>
        <v>7895</v>
      </c>
      <c r="L76" s="218">
        <f>[4]nrg_100a!L26</f>
        <v>7153</v>
      </c>
      <c r="M76" s="218">
        <f>[4]nrg_100a!M26</f>
        <v>8245</v>
      </c>
      <c r="N76" s="218">
        <f>[4]nrg_100a!N26</f>
        <v>8770</v>
      </c>
      <c r="O76" s="218">
        <f>[4]nrg_100a!O26</f>
        <v>9127</v>
      </c>
      <c r="P76" s="218">
        <f>[4]nrg_100a!P26</f>
        <v>9309</v>
      </c>
      <c r="Q76" s="218">
        <f>[4]nrg_100a!Q26</f>
        <v>8773</v>
      </c>
      <c r="R76" s="218">
        <f>[4]nrg_100a!R26</f>
        <v>8608</v>
      </c>
      <c r="S76" s="218">
        <f>[4]nrg_100a!S26</f>
        <v>9316</v>
      </c>
      <c r="T76" s="218">
        <f>[4]nrg_100a!T26</f>
        <v>9358</v>
      </c>
      <c r="U76" s="218">
        <f>[4]nrg_100a!U26</f>
        <v>8536</v>
      </c>
      <c r="V76" s="218">
        <f>[4]nrg_100a!V26</f>
        <v>6871</v>
      </c>
      <c r="W76" s="218">
        <f>[4]nrg_100a!W26</f>
        <v>7067</v>
      </c>
      <c r="AB76" s="168">
        <f t="shared" si="7"/>
        <v>2.8525687672827926E-2</v>
      </c>
    </row>
    <row r="77" spans="1:28" s="9" customFormat="1" x14ac:dyDescent="0.2">
      <c r="A77" s="23" t="s">
        <v>80</v>
      </c>
      <c r="B77" s="218">
        <f>[4]nrg_100a!B27</f>
        <v>3519</v>
      </c>
      <c r="C77" s="218">
        <f>[4]nrg_100a!C27</f>
        <v>3755</v>
      </c>
      <c r="D77" s="218">
        <f>[4]nrg_100a!D27</f>
        <v>3764</v>
      </c>
      <c r="E77" s="218">
        <f>[4]nrg_100a!E27</f>
        <v>3814</v>
      </c>
      <c r="F77" s="218">
        <f>[4]nrg_100a!F27</f>
        <v>3721</v>
      </c>
      <c r="G77" s="218">
        <f>[4]nrg_100a!G27</f>
        <v>3338</v>
      </c>
      <c r="H77" s="218">
        <f>[4]nrg_100a!H27</f>
        <v>3400</v>
      </c>
      <c r="I77" s="218">
        <f>[4]nrg_100a!I27</f>
        <v>3359</v>
      </c>
      <c r="J77" s="218">
        <f>[4]nrg_100a!J27</f>
        <v>3284</v>
      </c>
      <c r="K77" s="218">
        <f>[4]nrg_100a!K27</f>
        <v>3461</v>
      </c>
      <c r="L77" s="218">
        <f>[4]nrg_100a!L27</f>
        <v>3656</v>
      </c>
      <c r="M77" s="218">
        <f>[4]nrg_100a!M27</f>
        <v>3856</v>
      </c>
      <c r="N77" s="218">
        <f>[4]nrg_100a!N27</f>
        <v>4021</v>
      </c>
      <c r="O77" s="218">
        <f>[4]nrg_100a!O27</f>
        <v>4234</v>
      </c>
      <c r="P77" s="218">
        <f>[4]nrg_100a!P27</f>
        <v>4708</v>
      </c>
      <c r="Q77" s="218">
        <f>[4]nrg_100a!Q27</f>
        <v>4814</v>
      </c>
      <c r="R77" s="218">
        <f>[4]nrg_100a!R27</f>
        <v>4734</v>
      </c>
      <c r="S77" s="218">
        <f>[4]nrg_100a!S27</f>
        <v>4650</v>
      </c>
      <c r="T77" s="218">
        <f>[4]nrg_100a!T27</f>
        <v>4648</v>
      </c>
      <c r="U77" s="218">
        <f>[4]nrg_100a!U27</f>
        <v>4381</v>
      </c>
      <c r="V77" s="218">
        <f>[4]nrg_100a!V27</f>
        <v>4657</v>
      </c>
      <c r="W77" s="218">
        <f>[4]nrg_100a!W27</f>
        <v>4586</v>
      </c>
      <c r="AB77" s="168">
        <f t="shared" si="7"/>
        <v>-1.5245866437620825E-2</v>
      </c>
    </row>
    <row r="78" spans="1:28" s="9" customFormat="1" x14ac:dyDescent="0.2">
      <c r="A78" s="23" t="s">
        <v>18</v>
      </c>
      <c r="B78" s="218">
        <f>[4]nrg_100a!B28</f>
        <v>29208</v>
      </c>
      <c r="C78" s="218">
        <f>[4]nrg_100a!C28</f>
        <v>27853</v>
      </c>
      <c r="D78" s="218">
        <f>[4]nrg_100a!D28</f>
        <v>25447</v>
      </c>
      <c r="E78" s="218">
        <f>[4]nrg_100a!E28</f>
        <v>26038</v>
      </c>
      <c r="F78" s="218">
        <f>[4]nrg_100a!F28</f>
        <v>25291</v>
      </c>
      <c r="G78" s="218">
        <f>[4]nrg_100a!G28</f>
        <v>26271</v>
      </c>
      <c r="H78" s="218">
        <f>[4]nrg_100a!H28</f>
        <v>26891</v>
      </c>
      <c r="I78" s="218">
        <f>[4]nrg_100a!I28</f>
        <v>26421</v>
      </c>
      <c r="J78" s="218">
        <f>[4]nrg_100a!J28</f>
        <v>26114</v>
      </c>
      <c r="K78" s="218">
        <f>[4]nrg_100a!K28</f>
        <v>25920</v>
      </c>
      <c r="L78" s="218">
        <f>[4]nrg_100a!L28</f>
        <v>25300</v>
      </c>
      <c r="M78" s="218">
        <f>[4]nrg_100a!M28</f>
        <v>25901</v>
      </c>
      <c r="N78" s="218">
        <f>[4]nrg_100a!N28</f>
        <v>25949</v>
      </c>
      <c r="O78" s="218">
        <f>[4]nrg_100a!O28</f>
        <v>26467</v>
      </c>
      <c r="P78" s="218">
        <f>[4]nrg_100a!P28</f>
        <v>26211</v>
      </c>
      <c r="Q78" s="218">
        <f>[4]nrg_100a!Q28</f>
        <v>27704</v>
      </c>
      <c r="R78" s="218">
        <f>[4]nrg_100a!R28</f>
        <v>27485</v>
      </c>
      <c r="S78" s="218">
        <f>[4]nrg_100a!S28</f>
        <v>26954</v>
      </c>
      <c r="T78" s="218">
        <f>[4]nrg_100a!T28</f>
        <v>26804</v>
      </c>
      <c r="U78" s="218">
        <f>[4]nrg_100a!U28</f>
        <v>25354</v>
      </c>
      <c r="V78" s="218">
        <f>[4]nrg_100a!V28</f>
        <v>25979</v>
      </c>
      <c r="W78" s="218">
        <f>[4]nrg_100a!W28</f>
        <v>25234</v>
      </c>
      <c r="AB78" s="168">
        <f t="shared" si="7"/>
        <v>-2.8677008352900435E-2</v>
      </c>
    </row>
    <row r="79" spans="1:28" s="9" customFormat="1" x14ac:dyDescent="0.2">
      <c r="A79" s="23" t="s">
        <v>19</v>
      </c>
      <c r="B79" s="218">
        <f>[4]nrg_100a!B29</f>
        <v>582</v>
      </c>
      <c r="C79" s="218">
        <f>[4]nrg_100a!C29</f>
        <v>604</v>
      </c>
      <c r="D79" s="218">
        <f>[4]nrg_100a!D29</f>
        <v>619</v>
      </c>
      <c r="E79" s="218">
        <f>[4]nrg_100a!E29</f>
        <v>746</v>
      </c>
      <c r="F79" s="218">
        <f>[4]nrg_100a!F29</f>
        <v>726</v>
      </c>
      <c r="G79" s="218">
        <f>[4]nrg_100a!G29</f>
        <v>751</v>
      </c>
      <c r="H79" s="218">
        <f>[4]nrg_100a!H29</f>
        <v>740</v>
      </c>
      <c r="I79" s="218">
        <f>[4]nrg_100a!I29</f>
        <v>938</v>
      </c>
      <c r="J79" s="218">
        <f>[4]nrg_100a!J29</f>
        <v>749</v>
      </c>
      <c r="K79" s="218">
        <f>[4]nrg_100a!K29</f>
        <v>811</v>
      </c>
      <c r="L79" s="218">
        <f>[4]nrg_100a!L29</f>
        <v>799</v>
      </c>
      <c r="M79" s="218">
        <f>[4]nrg_100a!M29</f>
        <v>879</v>
      </c>
      <c r="N79" s="218">
        <f>[4]nrg_100a!N29</f>
        <v>822</v>
      </c>
      <c r="O79" s="218">
        <f>[4]nrg_100a!O29</f>
        <v>904</v>
      </c>
      <c r="P79" s="218">
        <f>[4]nrg_100a!P29</f>
        <v>931</v>
      </c>
      <c r="Q79" s="218">
        <f>[4]nrg_100a!Q29</f>
        <v>969</v>
      </c>
      <c r="R79" s="218">
        <f>[4]nrg_100a!R29</f>
        <v>910</v>
      </c>
      <c r="S79" s="218">
        <f>[4]nrg_100a!S29</f>
        <v>967</v>
      </c>
      <c r="T79" s="218">
        <f>[4]nrg_100a!T29</f>
        <v>964</v>
      </c>
      <c r="U79" s="218">
        <f>[4]nrg_100a!U29</f>
        <v>844</v>
      </c>
      <c r="V79" s="218">
        <f>[4]nrg_100a!V29</f>
        <v>951</v>
      </c>
      <c r="W79" s="218">
        <f>[4]nrg_100a!W29</f>
        <v>1127</v>
      </c>
      <c r="AB79" s="168">
        <f t="shared" si="7"/>
        <v>0.18506834910620396</v>
      </c>
    </row>
    <row r="80" spans="1:28" s="9" customFormat="1" x14ac:dyDescent="0.2">
      <c r="A80" s="23" t="s">
        <v>20</v>
      </c>
      <c r="B80" s="218">
        <f>[4]nrg_100a!B30</f>
        <v>67001</v>
      </c>
      <c r="C80" s="218">
        <f>[4]nrg_100a!C30</f>
        <v>70791</v>
      </c>
      <c r="D80" s="218">
        <f>[4]nrg_100a!D30</f>
        <v>70161</v>
      </c>
      <c r="E80" s="218">
        <f>[4]nrg_100a!E30</f>
        <v>70937</v>
      </c>
      <c r="F80" s="218">
        <f>[4]nrg_100a!F30</f>
        <v>71537</v>
      </c>
      <c r="G80" s="218">
        <f>[4]nrg_100a!G30</f>
        <v>73261</v>
      </c>
      <c r="H80" s="218">
        <f>[4]nrg_100a!H30</f>
        <v>76218</v>
      </c>
      <c r="I80" s="218">
        <f>[4]nrg_100a!I30</f>
        <v>74463</v>
      </c>
      <c r="J80" s="218">
        <f>[4]nrg_100a!J30</f>
        <v>75336</v>
      </c>
      <c r="K80" s="218">
        <f>[4]nrg_100a!K30</f>
        <v>74777</v>
      </c>
      <c r="L80" s="218">
        <f>[4]nrg_100a!L30</f>
        <v>76571</v>
      </c>
      <c r="M80" s="218">
        <f>[4]nrg_100a!M30</f>
        <v>78944</v>
      </c>
      <c r="N80" s="218">
        <f>[4]nrg_100a!N30</f>
        <v>79020</v>
      </c>
      <c r="O80" s="218">
        <f>[4]nrg_100a!O30</f>
        <v>81334</v>
      </c>
      <c r="P80" s="218">
        <f>[4]nrg_100a!P30</f>
        <v>82664</v>
      </c>
      <c r="Q80" s="218">
        <f>[4]nrg_100a!Q30</f>
        <v>82525</v>
      </c>
      <c r="R80" s="218">
        <f>[4]nrg_100a!R30</f>
        <v>80205</v>
      </c>
      <c r="S80" s="218">
        <f>[4]nrg_100a!S30</f>
        <v>85914</v>
      </c>
      <c r="T80" s="218">
        <f>[4]nrg_100a!T30</f>
        <v>83932</v>
      </c>
      <c r="U80" s="218">
        <f>[4]nrg_100a!U30</f>
        <v>81610</v>
      </c>
      <c r="V80" s="218">
        <f>[4]nrg_100a!V30</f>
        <v>87029</v>
      </c>
      <c r="W80" s="218">
        <f>[4]nrg_100a!W30</f>
        <v>81312</v>
      </c>
      <c r="AB80" s="168">
        <f t="shared" si="7"/>
        <v>-6.569074676257336E-2</v>
      </c>
    </row>
    <row r="81" spans="1:29" s="9" customFormat="1" x14ac:dyDescent="0.2">
      <c r="A81" s="23" t="s">
        <v>21</v>
      </c>
      <c r="B81" s="218">
        <f>[4]nrg_100a!B31</f>
        <v>25400</v>
      </c>
      <c r="C81" s="218">
        <f>[4]nrg_100a!C31</f>
        <v>27015</v>
      </c>
      <c r="D81" s="218">
        <f>[4]nrg_100a!D31</f>
        <v>25980</v>
      </c>
      <c r="E81" s="218">
        <f>[4]nrg_100a!E31</f>
        <v>26287</v>
      </c>
      <c r="F81" s="218">
        <f>[4]nrg_100a!F31</f>
        <v>26168</v>
      </c>
      <c r="G81" s="218">
        <f>[4]nrg_100a!G31</f>
        <v>27322</v>
      </c>
      <c r="H81" s="218">
        <f>[4]nrg_100a!H31</f>
        <v>29097</v>
      </c>
      <c r="I81" s="218">
        <f>[4]nrg_100a!I31</f>
        <v>28911</v>
      </c>
      <c r="J81" s="218">
        <f>[4]nrg_100a!J31</f>
        <v>29413</v>
      </c>
      <c r="K81" s="218">
        <f>[4]nrg_100a!K31</f>
        <v>29172</v>
      </c>
      <c r="L81" s="218">
        <f>[4]nrg_100a!L31</f>
        <v>29179</v>
      </c>
      <c r="M81" s="218">
        <f>[4]nrg_100a!M31</f>
        <v>30672</v>
      </c>
      <c r="N81" s="218">
        <f>[4]nrg_100a!N31</f>
        <v>30970</v>
      </c>
      <c r="O81" s="218">
        <f>[4]nrg_100a!O31</f>
        <v>32764</v>
      </c>
      <c r="P81" s="218">
        <f>[4]nrg_100a!P31</f>
        <v>33379</v>
      </c>
      <c r="Q81" s="218">
        <f>[4]nrg_100a!Q31</f>
        <v>34399</v>
      </c>
      <c r="R81" s="218">
        <f>[4]nrg_100a!R31</f>
        <v>34546</v>
      </c>
      <c r="S81" s="218">
        <f>[4]nrg_100a!S31</f>
        <v>34145</v>
      </c>
      <c r="T81" s="218">
        <f>[4]nrg_100a!T31</f>
        <v>34333</v>
      </c>
      <c r="U81" s="218">
        <f>[4]nrg_100a!U31</f>
        <v>32681</v>
      </c>
      <c r="V81" s="218">
        <f>[4]nrg_100a!V31</f>
        <v>35020</v>
      </c>
      <c r="W81" s="218">
        <f>[4]nrg_100a!W31</f>
        <v>33951</v>
      </c>
      <c r="AB81" s="168">
        <f t="shared" si="7"/>
        <v>-3.0525414049114796E-2</v>
      </c>
    </row>
    <row r="82" spans="1:29" s="9" customFormat="1" x14ac:dyDescent="0.2">
      <c r="A82" s="23" t="s">
        <v>22</v>
      </c>
      <c r="B82" s="218">
        <f>[4]nrg_100a!B32</f>
        <v>103588</v>
      </c>
      <c r="C82" s="218">
        <f>[4]nrg_100a!C32</f>
        <v>101286</v>
      </c>
      <c r="D82" s="218">
        <f>[4]nrg_100a!D32</f>
        <v>99059</v>
      </c>
      <c r="E82" s="218">
        <f>[4]nrg_100a!E32</f>
        <v>101453</v>
      </c>
      <c r="F82" s="218">
        <f>[4]nrg_100a!F32</f>
        <v>96689</v>
      </c>
      <c r="G82" s="218">
        <f>[4]nrg_100a!G32</f>
        <v>99999</v>
      </c>
      <c r="H82" s="218">
        <f>[4]nrg_100a!H32</f>
        <v>103800</v>
      </c>
      <c r="I82" s="218">
        <f>[4]nrg_100a!I32</f>
        <v>102440</v>
      </c>
      <c r="J82" s="218">
        <f>[4]nrg_100a!J32</f>
        <v>95997</v>
      </c>
      <c r="K82" s="218">
        <f>[4]nrg_100a!K32</f>
        <v>93455</v>
      </c>
      <c r="L82" s="218">
        <f>[4]nrg_100a!L32</f>
        <v>89818</v>
      </c>
      <c r="M82" s="218">
        <f>[4]nrg_100a!M32</f>
        <v>90476</v>
      </c>
      <c r="N82" s="218">
        <f>[4]nrg_100a!N32</f>
        <v>89358</v>
      </c>
      <c r="O82" s="218">
        <f>[4]nrg_100a!O32</f>
        <v>91644</v>
      </c>
      <c r="P82" s="218">
        <f>[4]nrg_100a!P32</f>
        <v>91891</v>
      </c>
      <c r="Q82" s="218">
        <f>[4]nrg_100a!Q32</f>
        <v>93076</v>
      </c>
      <c r="R82" s="218">
        <f>[4]nrg_100a!R32</f>
        <v>97896</v>
      </c>
      <c r="S82" s="218">
        <f>[4]nrg_100a!S32</f>
        <v>97437</v>
      </c>
      <c r="T82" s="218">
        <f>[4]nrg_100a!T32</f>
        <v>99008</v>
      </c>
      <c r="U82" s="218">
        <f>[4]nrg_100a!U32</f>
        <v>95316</v>
      </c>
      <c r="V82" s="218">
        <f>[4]nrg_100a!V32</f>
        <v>101775</v>
      </c>
      <c r="W82" s="218">
        <f>[4]nrg_100a!W32</f>
        <v>102175</v>
      </c>
      <c r="AB82" s="168">
        <f t="shared" si="7"/>
        <v>3.9302382706951633E-3</v>
      </c>
    </row>
    <row r="83" spans="1:29" s="9" customFormat="1" x14ac:dyDescent="0.2">
      <c r="A83" s="23" t="s">
        <v>23</v>
      </c>
      <c r="B83" s="218">
        <f>[4]nrg_100a!B33</f>
        <v>17682</v>
      </c>
      <c r="C83" s="218">
        <f>[4]nrg_100a!C33</f>
        <v>17854</v>
      </c>
      <c r="D83" s="218">
        <f>[4]nrg_100a!D33</f>
        <v>19136</v>
      </c>
      <c r="E83" s="218">
        <f>[4]nrg_100a!E33</f>
        <v>18814</v>
      </c>
      <c r="F83" s="218">
        <f>[4]nrg_100a!F33</f>
        <v>19443</v>
      </c>
      <c r="G83" s="218">
        <f>[4]nrg_100a!G33</f>
        <v>20652</v>
      </c>
      <c r="H83" s="218">
        <f>[4]nrg_100a!H33</f>
        <v>20470</v>
      </c>
      <c r="I83" s="218">
        <f>[4]nrg_100a!I33</f>
        <v>21573</v>
      </c>
      <c r="J83" s="218">
        <f>[4]nrg_100a!J33</f>
        <v>23293</v>
      </c>
      <c r="K83" s="218">
        <f>[4]nrg_100a!K33</f>
        <v>24955</v>
      </c>
      <c r="L83" s="218">
        <f>[4]nrg_100a!L33</f>
        <v>25107</v>
      </c>
      <c r="M83" s="218">
        <f>[4]nrg_100a!M33</f>
        <v>25255</v>
      </c>
      <c r="N83" s="218">
        <f>[4]nrg_100a!N33</f>
        <v>26318</v>
      </c>
      <c r="O83" s="218">
        <f>[4]nrg_100a!O33</f>
        <v>25660</v>
      </c>
      <c r="P83" s="218">
        <f>[4]nrg_100a!P33</f>
        <v>26700</v>
      </c>
      <c r="Q83" s="218">
        <f>[4]nrg_100a!Q33</f>
        <v>27402</v>
      </c>
      <c r="R83" s="218">
        <f>[4]nrg_100a!R33</f>
        <v>25692</v>
      </c>
      <c r="S83" s="218">
        <f>[4]nrg_100a!S33</f>
        <v>26273</v>
      </c>
      <c r="T83" s="218">
        <f>[4]nrg_100a!T33</f>
        <v>25207</v>
      </c>
      <c r="U83" s="218">
        <f>[4]nrg_100a!U33</f>
        <v>24928</v>
      </c>
      <c r="V83" s="218">
        <f>[4]nrg_100a!V33</f>
        <v>24374</v>
      </c>
      <c r="W83" s="218">
        <f>[4]nrg_100a!W33</f>
        <v>23900</v>
      </c>
      <c r="AB83" s="168">
        <f t="shared" si="7"/>
        <v>-1.944695166981214E-2</v>
      </c>
    </row>
    <row r="84" spans="1:29" s="9" customFormat="1" x14ac:dyDescent="0.2">
      <c r="A84" s="23" t="s">
        <v>30</v>
      </c>
      <c r="B84" s="218">
        <f>[4]nrg_100a!B34</f>
        <v>62299</v>
      </c>
      <c r="C84" s="218">
        <f>[4]nrg_100a!C34</f>
        <v>50840</v>
      </c>
      <c r="D84" s="218">
        <f>[4]nrg_100a!D34</f>
        <v>46831</v>
      </c>
      <c r="E84" s="218">
        <f>[4]nrg_100a!E34</f>
        <v>46311</v>
      </c>
      <c r="F84" s="218">
        <f>[4]nrg_100a!F34</f>
        <v>43683</v>
      </c>
      <c r="G84" s="218">
        <f>[4]nrg_100a!G34</f>
        <v>47203</v>
      </c>
      <c r="H84" s="218">
        <f>[4]nrg_100a!H34</f>
        <v>48294</v>
      </c>
      <c r="I84" s="218">
        <f>[4]nrg_100a!I34</f>
        <v>45431</v>
      </c>
      <c r="J84" s="218">
        <f>[4]nrg_100a!J34</f>
        <v>41358</v>
      </c>
      <c r="K84" s="218">
        <f>[4]nrg_100a!K34</f>
        <v>36694</v>
      </c>
      <c r="L84" s="218">
        <f>[4]nrg_100a!L34</f>
        <v>36832</v>
      </c>
      <c r="M84" s="218">
        <f>[4]nrg_100a!M34</f>
        <v>37342</v>
      </c>
      <c r="N84" s="218">
        <f>[4]nrg_100a!N34</f>
        <v>38719</v>
      </c>
      <c r="O84" s="218">
        <f>[4]nrg_100a!O34</f>
        <v>40337</v>
      </c>
      <c r="P84" s="218">
        <f>[4]nrg_100a!P34</f>
        <v>39517</v>
      </c>
      <c r="Q84" s="218">
        <f>[4]nrg_100a!Q34</f>
        <v>39350</v>
      </c>
      <c r="R84" s="218">
        <f>[4]nrg_100a!R34</f>
        <v>40811</v>
      </c>
      <c r="S84" s="218">
        <f>[4]nrg_100a!S34</f>
        <v>40576</v>
      </c>
      <c r="T84" s="218">
        <f>[4]nrg_100a!T34</f>
        <v>40496</v>
      </c>
      <c r="U84" s="218">
        <f>[4]nrg_100a!U34</f>
        <v>35507</v>
      </c>
      <c r="V84" s="218">
        <f>[4]nrg_100a!V34</f>
        <v>35655</v>
      </c>
      <c r="W84" s="218">
        <f>[4]nrg_100a!W34</f>
        <v>36349</v>
      </c>
      <c r="AB84" s="168">
        <f t="shared" si="7"/>
        <v>1.9464310755854752E-2</v>
      </c>
    </row>
    <row r="85" spans="1:29" s="9" customFormat="1" x14ac:dyDescent="0.2">
      <c r="A85" s="23" t="s">
        <v>24</v>
      </c>
      <c r="B85" s="218">
        <f>[4]nrg_100a!B35</f>
        <v>5718</v>
      </c>
      <c r="C85" s="218">
        <f>[4]nrg_100a!C35</f>
        <v>5544</v>
      </c>
      <c r="D85" s="218">
        <f>[4]nrg_100a!D35</f>
        <v>5155</v>
      </c>
      <c r="E85" s="218">
        <f>[4]nrg_100a!E35</f>
        <v>5408</v>
      </c>
      <c r="F85" s="218">
        <f>[4]nrg_100a!F35</f>
        <v>5625</v>
      </c>
      <c r="G85" s="218">
        <f>[4]nrg_100a!G35</f>
        <v>6063</v>
      </c>
      <c r="H85" s="218">
        <f>[4]nrg_100a!H35</f>
        <v>6322</v>
      </c>
      <c r="I85" s="218">
        <f>[4]nrg_100a!I35</f>
        <v>6566</v>
      </c>
      <c r="J85" s="218">
        <f>[4]nrg_100a!J35</f>
        <v>6447</v>
      </c>
      <c r="K85" s="218">
        <f>[4]nrg_100a!K35</f>
        <v>6428</v>
      </c>
      <c r="L85" s="218">
        <f>[4]nrg_100a!L35</f>
        <v>6426</v>
      </c>
      <c r="M85" s="218">
        <f>[4]nrg_100a!M35</f>
        <v>6747</v>
      </c>
      <c r="N85" s="218">
        <f>[4]nrg_100a!N35</f>
        <v>6842</v>
      </c>
      <c r="O85" s="218">
        <f>[4]nrg_100a!O35</f>
        <v>6923</v>
      </c>
      <c r="P85" s="218">
        <f>[4]nrg_100a!P35</f>
        <v>7136</v>
      </c>
      <c r="Q85" s="218">
        <f>[4]nrg_100a!Q35</f>
        <v>7301</v>
      </c>
      <c r="R85" s="218">
        <f>[4]nrg_100a!R35</f>
        <v>7330</v>
      </c>
      <c r="S85" s="218">
        <f>[4]nrg_100a!S35</f>
        <v>7339</v>
      </c>
      <c r="T85" s="218">
        <f>[4]nrg_100a!T35</f>
        <v>7760</v>
      </c>
      <c r="U85" s="218">
        <f>[4]nrg_100a!U35</f>
        <v>7115</v>
      </c>
      <c r="V85" s="218">
        <f>[4]nrg_100a!V35</f>
        <v>7248</v>
      </c>
      <c r="W85" s="218">
        <f>[4]nrg_100a!W35</f>
        <v>7267</v>
      </c>
      <c r="AB85" s="168">
        <f t="shared" si="7"/>
        <v>2.6214128035320083E-3</v>
      </c>
    </row>
    <row r="86" spans="1:29" s="9" customFormat="1" x14ac:dyDescent="0.2">
      <c r="A86" s="23" t="s">
        <v>25</v>
      </c>
      <c r="B86" s="218">
        <f>[4]nrg_100a!B36</f>
        <v>21303</v>
      </c>
      <c r="C86" s="218">
        <f>[4]nrg_100a!C36</f>
        <v>19143</v>
      </c>
      <c r="D86" s="218">
        <f>[4]nrg_100a!D36</f>
        <v>18145</v>
      </c>
      <c r="E86" s="218">
        <f>[4]nrg_100a!E36</f>
        <v>17811</v>
      </c>
      <c r="F86" s="218">
        <f>[4]nrg_100a!F36</f>
        <v>17569</v>
      </c>
      <c r="G86" s="218">
        <f>[4]nrg_100a!G36</f>
        <v>17950</v>
      </c>
      <c r="H86" s="218">
        <f>[4]nrg_100a!H36</f>
        <v>18229</v>
      </c>
      <c r="I86" s="218">
        <f>[4]nrg_100a!I36</f>
        <v>18250</v>
      </c>
      <c r="J86" s="218">
        <f>[4]nrg_100a!J36</f>
        <v>17708</v>
      </c>
      <c r="K86" s="218">
        <f>[4]nrg_100a!K36</f>
        <v>17792</v>
      </c>
      <c r="L86" s="218">
        <f>[4]nrg_100a!L36</f>
        <v>17977</v>
      </c>
      <c r="M86" s="218">
        <f>[4]nrg_100a!M36</f>
        <v>18814</v>
      </c>
      <c r="N86" s="218">
        <f>[4]nrg_100a!N36</f>
        <v>18972</v>
      </c>
      <c r="O86" s="218">
        <f>[4]nrg_100a!O36</f>
        <v>18865</v>
      </c>
      <c r="P86" s="218">
        <f>[4]nrg_100a!P36</f>
        <v>18601</v>
      </c>
      <c r="Q86" s="218">
        <f>[4]nrg_100a!Q36</f>
        <v>19094</v>
      </c>
      <c r="R86" s="218">
        <f>[4]nrg_100a!R36</f>
        <v>18925</v>
      </c>
      <c r="S86" s="218">
        <f>[4]nrg_100a!S36</f>
        <v>17901</v>
      </c>
      <c r="T86" s="218">
        <f>[4]nrg_100a!T36</f>
        <v>18409</v>
      </c>
      <c r="U86" s="218">
        <f>[4]nrg_100a!U36</f>
        <v>16807</v>
      </c>
      <c r="V86" s="218">
        <f>[4]nrg_100a!V36</f>
        <v>17897</v>
      </c>
      <c r="W86" s="218">
        <f>[4]nrg_100a!W36</f>
        <v>17424</v>
      </c>
      <c r="AB86" s="168">
        <f t="shared" si="7"/>
        <v>-2.6429010448678514E-2</v>
      </c>
    </row>
    <row r="87" spans="1:29" s="9" customFormat="1" x14ac:dyDescent="0.2">
      <c r="A87" s="23" t="s">
        <v>26</v>
      </c>
      <c r="B87" s="218">
        <f>[4]nrg_100a!B37</f>
        <v>28898</v>
      </c>
      <c r="C87" s="218">
        <f>[4]nrg_100a!C37</f>
        <v>29337</v>
      </c>
      <c r="D87" s="218">
        <f>[4]nrg_100a!D37</f>
        <v>27662</v>
      </c>
      <c r="E87" s="218">
        <f>[4]nrg_100a!E37</f>
        <v>29056</v>
      </c>
      <c r="F87" s="218">
        <f>[4]nrg_100a!F37</f>
        <v>31059</v>
      </c>
      <c r="G87" s="218">
        <f>[4]nrg_100a!G37</f>
        <v>29553</v>
      </c>
      <c r="H87" s="218">
        <f>[4]nrg_100a!H37</f>
        <v>31792</v>
      </c>
      <c r="I87" s="218">
        <f>[4]nrg_100a!I37</f>
        <v>32985</v>
      </c>
      <c r="J87" s="218">
        <f>[4]nrg_100a!J37</f>
        <v>33324</v>
      </c>
      <c r="K87" s="218">
        <f>[4]nrg_100a!K37</f>
        <v>33251</v>
      </c>
      <c r="L87" s="218">
        <f>[4]nrg_100a!L37</f>
        <v>32921</v>
      </c>
      <c r="M87" s="218">
        <f>[4]nrg_100a!M37</f>
        <v>33786</v>
      </c>
      <c r="N87" s="218">
        <f>[4]nrg_100a!N37</f>
        <v>35562</v>
      </c>
      <c r="O87" s="218">
        <f>[4]nrg_100a!O37</f>
        <v>37493</v>
      </c>
      <c r="P87" s="218">
        <f>[4]nrg_100a!P37</f>
        <v>37914</v>
      </c>
      <c r="Q87" s="218">
        <f>[4]nrg_100a!Q37</f>
        <v>35066</v>
      </c>
      <c r="R87" s="218">
        <f>[4]nrg_100a!R37</f>
        <v>38245</v>
      </c>
      <c r="S87" s="218">
        <f>[4]nrg_100a!S37</f>
        <v>37841</v>
      </c>
      <c r="T87" s="218">
        <f>[4]nrg_100a!T37</f>
        <v>36337</v>
      </c>
      <c r="U87" s="218">
        <f>[4]nrg_100a!U37</f>
        <v>34352</v>
      </c>
      <c r="V87" s="218">
        <f>[4]nrg_100a!V37</f>
        <v>37425</v>
      </c>
      <c r="W87" s="218">
        <f>[4]nrg_100a!W37</f>
        <v>35745</v>
      </c>
      <c r="AB87" s="168">
        <f t="shared" si="7"/>
        <v>-4.4889779559118215E-2</v>
      </c>
    </row>
    <row r="88" spans="1:29" s="9" customFormat="1" x14ac:dyDescent="0.2">
      <c r="A88" s="23" t="s">
        <v>27</v>
      </c>
      <c r="B88" s="218">
        <f>[4]nrg_100a!B38</f>
        <v>47332</v>
      </c>
      <c r="C88" s="218">
        <f>[4]nrg_100a!C38</f>
        <v>48692</v>
      </c>
      <c r="D88" s="218">
        <f>[4]nrg_100a!D38</f>
        <v>46293</v>
      </c>
      <c r="E88" s="218">
        <f>[4]nrg_100a!E38</f>
        <v>46456</v>
      </c>
      <c r="F88" s="218">
        <f>[4]nrg_100a!F38</f>
        <v>49650</v>
      </c>
      <c r="G88" s="218">
        <f>[4]nrg_100a!G38</f>
        <v>50311</v>
      </c>
      <c r="H88" s="218">
        <f>[4]nrg_100a!H38</f>
        <v>51512</v>
      </c>
      <c r="I88" s="218">
        <f>[4]nrg_100a!I38</f>
        <v>50267</v>
      </c>
      <c r="J88" s="218">
        <f>[4]nrg_100a!J38</f>
        <v>51118</v>
      </c>
      <c r="K88" s="218">
        <f>[4]nrg_100a!K38</f>
        <v>50179</v>
      </c>
      <c r="L88" s="218">
        <f>[4]nrg_100a!L38</f>
        <v>47660</v>
      </c>
      <c r="M88" s="218">
        <f>[4]nrg_100a!M38</f>
        <v>50618</v>
      </c>
      <c r="N88" s="218">
        <f>[4]nrg_100a!N38</f>
        <v>51710</v>
      </c>
      <c r="O88" s="218">
        <f>[4]nrg_100a!O38</f>
        <v>50727</v>
      </c>
      <c r="P88" s="218">
        <f>[4]nrg_100a!P38</f>
        <v>52769</v>
      </c>
      <c r="Q88" s="218">
        <f>[4]nrg_100a!Q38</f>
        <v>51739</v>
      </c>
      <c r="R88" s="218">
        <f>[4]nrg_100a!R38</f>
        <v>50454</v>
      </c>
      <c r="S88" s="218">
        <f>[4]nrg_100a!S38</f>
        <v>50258</v>
      </c>
      <c r="T88" s="218">
        <f>[4]nrg_100a!T38</f>
        <v>49984</v>
      </c>
      <c r="U88" s="218">
        <f>[4]nrg_100a!U38</f>
        <v>45732</v>
      </c>
      <c r="V88" s="218">
        <f>[4]nrg_100a!V38</f>
        <v>51521</v>
      </c>
      <c r="W88" s="218">
        <f>[4]nrg_100a!W38</f>
        <v>49511</v>
      </c>
      <c r="AB88" s="168">
        <f t="shared" si="7"/>
        <v>-3.9013217911142983E-2</v>
      </c>
    </row>
    <row r="89" spans="1:29" s="9" customFormat="1" x14ac:dyDescent="0.2">
      <c r="A89" s="172" t="s">
        <v>28</v>
      </c>
      <c r="B89" s="218">
        <f>[4]nrg_100a!B39</f>
        <v>210549</v>
      </c>
      <c r="C89" s="218">
        <f>[4]nrg_100a!C39</f>
        <v>217237</v>
      </c>
      <c r="D89" s="218">
        <f>[4]nrg_100a!D39</f>
        <v>217147</v>
      </c>
      <c r="E89" s="218">
        <f>[4]nrg_100a!E39</f>
        <v>219482</v>
      </c>
      <c r="F89" s="218">
        <f>[4]nrg_100a!F39</f>
        <v>221311</v>
      </c>
      <c r="G89" s="218">
        <f>[4]nrg_100a!G39</f>
        <v>221890</v>
      </c>
      <c r="H89" s="218">
        <f>[4]nrg_100a!H39</f>
        <v>231515</v>
      </c>
      <c r="I89" s="218">
        <f>[4]nrg_100a!I39</f>
        <v>225742</v>
      </c>
      <c r="J89" s="218">
        <f>[4]nrg_100a!J39</f>
        <v>228678</v>
      </c>
      <c r="K89" s="218">
        <f>[4]nrg_100a!K39</f>
        <v>229987</v>
      </c>
      <c r="L89" s="218">
        <f>[4]nrg_100a!L39</f>
        <v>231729</v>
      </c>
      <c r="M89" s="218">
        <f>[4]nrg_100a!M39</f>
        <v>232435</v>
      </c>
      <c r="N89" s="218">
        <f>[4]nrg_100a!N39</f>
        <v>227001</v>
      </c>
      <c r="O89" s="218">
        <f>[4]nrg_100a!O39</f>
        <v>230922</v>
      </c>
      <c r="P89" s="218">
        <f>[4]nrg_100a!P39</f>
        <v>232015</v>
      </c>
      <c r="Q89" s="218">
        <f>[4]nrg_100a!Q39</f>
        <v>233906</v>
      </c>
      <c r="R89" s="218">
        <f>[4]nrg_100a!R39</f>
        <v>230349</v>
      </c>
      <c r="S89" s="218">
        <f>[4]nrg_100a!S39</f>
        <v>222321</v>
      </c>
      <c r="T89" s="218">
        <f>[4]nrg_100a!T39</f>
        <v>219293</v>
      </c>
      <c r="U89" s="218">
        <f>[4]nrg_100a!U39</f>
        <v>206959</v>
      </c>
      <c r="V89" s="218">
        <f>[4]nrg_100a!V39</f>
        <v>212222</v>
      </c>
      <c r="W89" s="218">
        <f>[4]nrg_100a!W39</f>
        <v>198777</v>
      </c>
      <c r="AB89" s="168">
        <f t="shared" si="7"/>
        <v>-6.3353469480072699E-2</v>
      </c>
    </row>
    <row r="90" spans="1:29" s="9" customFormat="1" x14ac:dyDescent="0.2">
      <c r="A90" s="23" t="s">
        <v>31</v>
      </c>
      <c r="B90" s="218">
        <f>[4]nrg_100a!B45</f>
        <v>52316</v>
      </c>
      <c r="C90" s="218">
        <f>[4]nrg_100a!C45</f>
        <v>53128</v>
      </c>
      <c r="D90" s="218">
        <f>[4]nrg_100a!D45</f>
        <v>54776</v>
      </c>
      <c r="E90" s="218">
        <f>[4]nrg_100a!E45</f>
        <v>57950</v>
      </c>
      <c r="F90" s="218">
        <f>[4]nrg_100a!F45</f>
        <v>56799</v>
      </c>
      <c r="G90" s="218">
        <f>[4]nrg_100a!G45</f>
        <v>62155</v>
      </c>
      <c r="H90" s="218">
        <f>[4]nrg_100a!H45</f>
        <v>67546</v>
      </c>
      <c r="I90" s="218">
        <f>[4]nrg_100a!I45</f>
        <v>71183</v>
      </c>
      <c r="J90" s="218">
        <f>[4]nrg_100a!J45</f>
        <v>72525</v>
      </c>
      <c r="K90" s="218">
        <f>[4]nrg_100a!K45</f>
        <v>71197</v>
      </c>
      <c r="L90" s="218">
        <f>[4]nrg_100a!L45</f>
        <v>76721</v>
      </c>
      <c r="M90" s="218">
        <f>[4]nrg_100a!M45</f>
        <v>70979</v>
      </c>
      <c r="N90" s="218">
        <f>[4]nrg_100a!N45</f>
        <v>75493</v>
      </c>
      <c r="O90" s="218">
        <f>[4]nrg_100a!O45</f>
        <v>79249</v>
      </c>
      <c r="P90" s="218">
        <f>[4]nrg_100a!P45</f>
        <v>81951</v>
      </c>
      <c r="Q90" s="218">
        <f>[4]nrg_100a!Q45</f>
        <v>85679</v>
      </c>
      <c r="R90" s="218">
        <f>[4]nrg_100a!R45</f>
        <v>94417</v>
      </c>
      <c r="S90" s="218">
        <f>[4]nrg_100a!S45</f>
        <v>101512</v>
      </c>
      <c r="T90" s="218">
        <f>[4]nrg_100a!T45</f>
        <v>100259</v>
      </c>
      <c r="U90" s="218">
        <f>[4]nrg_100a!U45</f>
        <v>100032</v>
      </c>
      <c r="V90" s="218">
        <f>[4]nrg_100a!V45</f>
        <v>106907</v>
      </c>
      <c r="W90" s="218">
        <f>[4]nrg_100a!W45</f>
        <v>115728</v>
      </c>
      <c r="AB90" s="168"/>
      <c r="AC90" s="152"/>
    </row>
    <row r="91" spans="1:29" s="71" customFormat="1" x14ac:dyDescent="0.2">
      <c r="A91" s="34" t="s">
        <v>32</v>
      </c>
      <c r="B91" s="218">
        <f>[4]nrg_100a!B$40</f>
        <v>2163</v>
      </c>
      <c r="C91" s="218">
        <f>[4]nrg_100a!C$40</f>
        <v>2116</v>
      </c>
      <c r="D91" s="218">
        <f>[4]nrg_100a!D$40</f>
        <v>2101</v>
      </c>
      <c r="E91" s="218">
        <f>[4]nrg_100a!E$40</f>
        <v>2245</v>
      </c>
      <c r="F91" s="218">
        <f>[4]nrg_100a!F$40</f>
        <v>2254</v>
      </c>
      <c r="G91" s="218">
        <f>[4]nrg_100a!G$40</f>
        <v>2320</v>
      </c>
      <c r="H91" s="218">
        <f>[4]nrg_100a!H$40</f>
        <v>2472</v>
      </c>
      <c r="I91" s="218">
        <f>[4]nrg_100a!I$40</f>
        <v>2521</v>
      </c>
      <c r="J91" s="218">
        <f>[4]nrg_100a!J$40</f>
        <v>2690</v>
      </c>
      <c r="K91" s="218">
        <f>[4]nrg_100a!K$40</f>
        <v>3079</v>
      </c>
      <c r="L91" s="218">
        <f>[4]nrg_100a!L$40</f>
        <v>3235</v>
      </c>
      <c r="M91" s="218">
        <f>[4]nrg_100a!M$40</f>
        <v>3354</v>
      </c>
      <c r="N91" s="218">
        <f>[4]nrg_100a!N$40</f>
        <v>3388</v>
      </c>
      <c r="O91" s="218">
        <f>[4]nrg_100a!O$40</f>
        <v>3379</v>
      </c>
      <c r="P91" s="218">
        <f>[4]nrg_100a!P$40</f>
        <v>3489</v>
      </c>
      <c r="Q91" s="218">
        <f>[4]nrg_100a!Q$40</f>
        <v>3616</v>
      </c>
      <c r="R91" s="218">
        <f>[4]nrg_100a!R$40</f>
        <v>4326</v>
      </c>
      <c r="S91" s="218">
        <f>[4]nrg_100a!S$40</f>
        <v>0</v>
      </c>
      <c r="T91" s="218">
        <f>[4]nrg_100a!T$40</f>
        <v>0</v>
      </c>
      <c r="U91" s="218">
        <f>[4]nrg_100a!U$40</f>
        <v>0</v>
      </c>
      <c r="V91" s="218">
        <f>[4]nrg_100a!V$40</f>
        <v>0</v>
      </c>
      <c r="W91" s="218">
        <f>[4]nrg_100a!W$40</f>
        <v>0</v>
      </c>
      <c r="AB91" s="168"/>
    </row>
    <row r="92" spans="1:29" s="9" customFormat="1" x14ac:dyDescent="0.2">
      <c r="A92" s="23" t="s">
        <v>33</v>
      </c>
      <c r="B92" s="218">
        <f>[4]nrg_100a!B$41</f>
        <v>21610</v>
      </c>
      <c r="C92" s="218">
        <f>[4]nrg_100a!C$41</f>
        <v>22049</v>
      </c>
      <c r="D92" s="218">
        <f>[4]nrg_100a!D$41</f>
        <v>22476</v>
      </c>
      <c r="E92" s="218">
        <f>[4]nrg_100a!E$41</f>
        <v>23829</v>
      </c>
      <c r="F92" s="218">
        <f>[4]nrg_100a!F$41</f>
        <v>23509</v>
      </c>
      <c r="G92" s="218">
        <f>[4]nrg_100a!G$41</f>
        <v>23590</v>
      </c>
      <c r="H92" s="218">
        <f>[4]nrg_100a!H$41</f>
        <v>23183</v>
      </c>
      <c r="I92" s="218">
        <f>[4]nrg_100a!I$41</f>
        <v>24444</v>
      </c>
      <c r="J92" s="218">
        <f>[4]nrg_100a!J$41</f>
        <v>25573</v>
      </c>
      <c r="K92" s="218">
        <f>[4]nrg_100a!K$41</f>
        <v>26763</v>
      </c>
      <c r="L92" s="218">
        <f>[4]nrg_100a!L$41</f>
        <v>26292</v>
      </c>
      <c r="M92" s="218">
        <f>[4]nrg_100a!M$41</f>
        <v>27381</v>
      </c>
      <c r="N92" s="218">
        <f>[4]nrg_100a!N$41</f>
        <v>25334</v>
      </c>
      <c r="O92" s="218">
        <f>[4]nrg_100a!O$41</f>
        <v>27409</v>
      </c>
      <c r="P92" s="218">
        <f>[4]nrg_100a!P$41</f>
        <v>26879</v>
      </c>
      <c r="Q92" s="218">
        <f>[4]nrg_100a!Q$41</f>
        <v>27324</v>
      </c>
      <c r="R92" s="218">
        <f>[4]nrg_100a!R$41</f>
        <v>27755</v>
      </c>
      <c r="S92" s="218">
        <f>[4]nrg_100a!S$41</f>
        <v>28099</v>
      </c>
      <c r="T92" s="218">
        <f>[4]nrg_100a!T$41</f>
        <v>30352</v>
      </c>
      <c r="U92" s="218">
        <f>[4]nrg_100a!U$41</f>
        <v>28892</v>
      </c>
      <c r="V92" s="218">
        <f>[4]nrg_100a!V$41</f>
        <v>33342</v>
      </c>
      <c r="W92" s="218">
        <f>[4]nrg_100a!W$41</f>
        <v>28701</v>
      </c>
      <c r="AB92" s="168"/>
    </row>
    <row r="93" spans="1:29" s="9" customFormat="1" x14ac:dyDescent="0.2">
      <c r="A93" s="23" t="s">
        <v>58</v>
      </c>
      <c r="B93" s="218">
        <f>[4]nrg_100a!B$42</f>
        <v>25239</v>
      </c>
      <c r="C93" s="218">
        <f>[4]nrg_100a!C$42</f>
        <v>25520</v>
      </c>
      <c r="D93" s="218">
        <f>[4]nrg_100a!D$42</f>
        <v>25719</v>
      </c>
      <c r="E93" s="218">
        <f>[4]nrg_100a!E$42</f>
        <v>25158</v>
      </c>
      <c r="F93" s="218">
        <f>[4]nrg_100a!F$42</f>
        <v>25465</v>
      </c>
      <c r="G93" s="218">
        <f>[4]nrg_100a!G$42</f>
        <v>25166</v>
      </c>
      <c r="H93" s="218">
        <f>[4]nrg_100a!H$42</f>
        <v>25686</v>
      </c>
      <c r="I93" s="218">
        <f>[4]nrg_100a!I$42</f>
        <v>26233</v>
      </c>
      <c r="J93" s="218">
        <f>[4]nrg_100a!J$42</f>
        <v>26602</v>
      </c>
      <c r="K93" s="218">
        <f>[4]nrg_100a!K$42</f>
        <v>26701</v>
      </c>
      <c r="L93" s="218">
        <f>[4]nrg_100a!L$42</f>
        <v>26440</v>
      </c>
      <c r="M93" s="218">
        <f>[4]nrg_100a!M$42</f>
        <v>27938</v>
      </c>
      <c r="N93" s="218">
        <f>[4]nrg_100a!N$42</f>
        <v>27105</v>
      </c>
      <c r="O93" s="218">
        <f>[4]nrg_100a!O$42</f>
        <v>27089</v>
      </c>
      <c r="P93" s="218">
        <f>[4]nrg_100a!P$42</f>
        <v>27138</v>
      </c>
      <c r="Q93" s="218">
        <f>[4]nrg_100a!Q$42</f>
        <v>27043</v>
      </c>
      <c r="R93" s="218">
        <f>[4]nrg_100a!R$42</f>
        <v>28246</v>
      </c>
      <c r="S93" s="218">
        <f>[4]nrg_100a!S$42</f>
        <v>26988</v>
      </c>
      <c r="T93" s="218">
        <f>[4]nrg_100a!T$42</f>
        <v>28091</v>
      </c>
      <c r="U93" s="218">
        <f>[4]nrg_100a!U$42</f>
        <v>28249</v>
      </c>
      <c r="V93" s="218">
        <f>[4]nrg_100a!V$42</f>
        <v>27545</v>
      </c>
      <c r="W93" s="278">
        <f>V93*SUM(W63:W92)/SUM(V63:V92)</f>
        <v>26710.546896015505</v>
      </c>
      <c r="AB93" s="168"/>
    </row>
    <row r="94" spans="1:29" s="9" customFormat="1" x14ac:dyDescent="0.2">
      <c r="B94" s="271"/>
      <c r="C94" s="271"/>
      <c r="D94" s="271"/>
      <c r="E94" s="271"/>
      <c r="F94" s="271"/>
      <c r="G94" s="271"/>
      <c r="H94" s="271"/>
      <c r="I94" s="271"/>
      <c r="J94" s="271"/>
      <c r="K94" s="271"/>
      <c r="L94" s="271"/>
      <c r="M94" s="271"/>
      <c r="N94" s="271"/>
      <c r="O94" s="271"/>
      <c r="P94" s="271"/>
      <c r="Q94" s="271"/>
      <c r="R94" s="271"/>
      <c r="S94" s="271"/>
      <c r="T94" s="271"/>
      <c r="U94" s="271"/>
      <c r="V94" s="271"/>
      <c r="W94" s="271"/>
    </row>
    <row r="95" spans="1:29" s="9" customFormat="1" x14ac:dyDescent="0.2">
      <c r="A95" s="23" t="s">
        <v>78</v>
      </c>
      <c r="B95" s="218">
        <f>[4]nrg_100a!B12</f>
        <v>1665095</v>
      </c>
      <c r="C95" s="218">
        <f>[4]nrg_100a!C12</f>
        <v>1667560</v>
      </c>
      <c r="D95" s="218">
        <f>[4]nrg_100a!D12</f>
        <v>1632024</v>
      </c>
      <c r="E95" s="218">
        <f>[4]nrg_100a!E12</f>
        <v>1631496</v>
      </c>
      <c r="F95" s="218">
        <f>[4]nrg_100a!F12</f>
        <v>1626740</v>
      </c>
      <c r="G95" s="218">
        <f>[4]nrg_100a!G12</f>
        <v>1668660</v>
      </c>
      <c r="H95" s="218">
        <f>[4]nrg_100a!H12</f>
        <v>1725916</v>
      </c>
      <c r="I95" s="218">
        <f>[4]nrg_100a!I12</f>
        <v>1710513</v>
      </c>
      <c r="J95" s="218">
        <f>[4]nrg_100a!J12</f>
        <v>1722139</v>
      </c>
      <c r="K95" s="218">
        <f>[4]nrg_100a!K12</f>
        <v>1710707</v>
      </c>
      <c r="L95" s="218">
        <f>[4]nrg_100a!L12</f>
        <v>1724899</v>
      </c>
      <c r="M95" s="218">
        <f>[4]nrg_100a!M12</f>
        <v>1763678</v>
      </c>
      <c r="N95" s="218">
        <f>[4]nrg_100a!N12</f>
        <v>1758132</v>
      </c>
      <c r="O95" s="218">
        <f>[4]nrg_100a!O12</f>
        <v>1799127</v>
      </c>
      <c r="P95" s="218">
        <f>[4]nrg_100a!P12</f>
        <v>1820269</v>
      </c>
      <c r="Q95" s="218">
        <f>[4]nrg_100a!Q12</f>
        <v>1824792</v>
      </c>
      <c r="R95" s="218">
        <f>[4]nrg_100a!R12</f>
        <v>1825763</v>
      </c>
      <c r="S95" s="218">
        <f>[4]nrg_100a!S12</f>
        <v>1808893</v>
      </c>
      <c r="T95" s="218">
        <f>[4]nrg_100a!T12</f>
        <v>1800966</v>
      </c>
      <c r="U95" s="218">
        <f>[4]nrg_100a!U12</f>
        <v>1702064</v>
      </c>
      <c r="V95" s="218">
        <f>[4]nrg_100a!V12</f>
        <v>1759390</v>
      </c>
      <c r="W95" s="218">
        <f>[4]nrg_100a!W12</f>
        <v>1697660</v>
      </c>
      <c r="Y95" s="9">
        <f>W95/V95</f>
        <v>0.96491397586663563</v>
      </c>
    </row>
    <row r="96" spans="1:29" ht="13.5" thickBot="1" x14ac:dyDescent="0.25">
      <c r="A96" s="34" t="s">
        <v>5</v>
      </c>
      <c r="B96" s="272">
        <f>SUM(B63:B93)</f>
        <v>1766423</v>
      </c>
      <c r="C96" s="272">
        <f t="shared" ref="C96:R96" si="8">SUM(C63:C93)</f>
        <v>1770373</v>
      </c>
      <c r="D96" s="272">
        <f t="shared" si="8"/>
        <v>1737095</v>
      </c>
      <c r="E96" s="272">
        <f t="shared" si="8"/>
        <v>1740677</v>
      </c>
      <c r="F96" s="272">
        <f t="shared" si="8"/>
        <v>1734768</v>
      </c>
      <c r="G96" s="272">
        <f t="shared" si="8"/>
        <v>1781890</v>
      </c>
      <c r="H96" s="272">
        <f t="shared" si="8"/>
        <v>1844806</v>
      </c>
      <c r="I96" s="272">
        <f t="shared" si="8"/>
        <v>1834896</v>
      </c>
      <c r="J96" s="272">
        <f t="shared" si="8"/>
        <v>1849529</v>
      </c>
      <c r="K96" s="272">
        <f t="shared" si="8"/>
        <v>1838447</v>
      </c>
      <c r="L96" s="272">
        <f t="shared" si="8"/>
        <v>1857587</v>
      </c>
      <c r="M96" s="272">
        <f t="shared" si="8"/>
        <v>1893331</v>
      </c>
      <c r="N96" s="272">
        <f t="shared" si="8"/>
        <v>1889452</v>
      </c>
      <c r="O96" s="272">
        <f t="shared" si="8"/>
        <v>1936253</v>
      </c>
      <c r="P96" s="272">
        <f t="shared" si="8"/>
        <v>1959726</v>
      </c>
      <c r="Q96" s="272">
        <f t="shared" si="8"/>
        <v>1968457</v>
      </c>
      <c r="R96" s="272">
        <f t="shared" si="8"/>
        <v>1980507</v>
      </c>
      <c r="S96" s="272">
        <f>R96*S97/R97</f>
        <v>1969796.6054010235</v>
      </c>
      <c r="T96" s="272">
        <f>S96*T97/S97</f>
        <v>1963957.8518749042</v>
      </c>
      <c r="U96" s="272">
        <f>T96*U97/T97</f>
        <v>1863308.0035006916</v>
      </c>
      <c r="V96" s="272">
        <f>U96*V97/U97</f>
        <v>1931402.7421010528</v>
      </c>
      <c r="W96" s="272">
        <f>V96*W97/V97</f>
        <v>1872892.4856773682</v>
      </c>
      <c r="Y96" s="275">
        <f>1-Y95</f>
        <v>3.5086024133364369E-2</v>
      </c>
    </row>
    <row r="97" spans="1:29" s="37" customFormat="1" ht="13.5" thickBot="1" x14ac:dyDescent="0.25">
      <c r="A97" s="36" t="s">
        <v>118</v>
      </c>
      <c r="B97" s="273">
        <f t="shared" ref="B97:V97" si="9">SUM(B63:B93)-B91</f>
        <v>1764260</v>
      </c>
      <c r="C97" s="273">
        <f t="shared" si="9"/>
        <v>1768257</v>
      </c>
      <c r="D97" s="273">
        <f t="shared" si="9"/>
        <v>1734994</v>
      </c>
      <c r="E97" s="273">
        <f t="shared" si="9"/>
        <v>1738432</v>
      </c>
      <c r="F97" s="273">
        <f t="shared" si="9"/>
        <v>1732514</v>
      </c>
      <c r="G97" s="273">
        <f t="shared" si="9"/>
        <v>1779570</v>
      </c>
      <c r="H97" s="273">
        <f t="shared" si="9"/>
        <v>1842334</v>
      </c>
      <c r="I97" s="273">
        <f t="shared" si="9"/>
        <v>1832375</v>
      </c>
      <c r="J97" s="273">
        <f t="shared" si="9"/>
        <v>1846839</v>
      </c>
      <c r="K97" s="273">
        <f t="shared" si="9"/>
        <v>1835368</v>
      </c>
      <c r="L97" s="273">
        <f t="shared" si="9"/>
        <v>1854352</v>
      </c>
      <c r="M97" s="273">
        <f t="shared" si="9"/>
        <v>1889977</v>
      </c>
      <c r="N97" s="273">
        <f t="shared" si="9"/>
        <v>1886064</v>
      </c>
      <c r="O97" s="273">
        <f t="shared" si="9"/>
        <v>1932874</v>
      </c>
      <c r="P97" s="273">
        <f t="shared" si="9"/>
        <v>1956237</v>
      </c>
      <c r="Q97" s="273">
        <f t="shared" si="9"/>
        <v>1964841</v>
      </c>
      <c r="R97" s="273">
        <f t="shared" si="9"/>
        <v>1976181</v>
      </c>
      <c r="S97" s="273">
        <f t="shared" si="9"/>
        <v>1965494</v>
      </c>
      <c r="T97" s="273">
        <f t="shared" si="9"/>
        <v>1959668</v>
      </c>
      <c r="U97" s="273">
        <f t="shared" si="9"/>
        <v>1859238</v>
      </c>
      <c r="V97" s="273">
        <f t="shared" si="9"/>
        <v>1927184</v>
      </c>
      <c r="W97" s="273">
        <f>SUM(W63:W93)-W91</f>
        <v>1868801.5468960155</v>
      </c>
      <c r="AA97" s="44"/>
      <c r="AB97" s="198" t="s">
        <v>204</v>
      </c>
      <c r="AC97" s="199" t="s">
        <v>205</v>
      </c>
    </row>
    <row r="98" spans="1:29" ht="13.5" thickBot="1" x14ac:dyDescent="0.25">
      <c r="A98" s="32" t="s">
        <v>174</v>
      </c>
      <c r="B98" s="274">
        <f>B91+B92+B93+B90</f>
        <v>101328</v>
      </c>
      <c r="C98" s="274">
        <f t="shared" ref="C98:Q98" si="10">C91+C92+C93+C90</f>
        <v>102813</v>
      </c>
      <c r="D98" s="274">
        <f t="shared" si="10"/>
        <v>105072</v>
      </c>
      <c r="E98" s="274">
        <f t="shared" si="10"/>
        <v>109182</v>
      </c>
      <c r="F98" s="274">
        <f t="shared" si="10"/>
        <v>108027</v>
      </c>
      <c r="G98" s="274">
        <f t="shared" si="10"/>
        <v>113231</v>
      </c>
      <c r="H98" s="274">
        <f t="shared" si="10"/>
        <v>118887</v>
      </c>
      <c r="I98" s="274">
        <f t="shared" si="10"/>
        <v>124381</v>
      </c>
      <c r="J98" s="274">
        <f t="shared" si="10"/>
        <v>127390</v>
      </c>
      <c r="K98" s="274">
        <f t="shared" si="10"/>
        <v>127740</v>
      </c>
      <c r="L98" s="274">
        <f t="shared" si="10"/>
        <v>132688</v>
      </c>
      <c r="M98" s="274">
        <f t="shared" si="10"/>
        <v>129652</v>
      </c>
      <c r="N98" s="274">
        <f t="shared" si="10"/>
        <v>131320</v>
      </c>
      <c r="O98" s="274">
        <f t="shared" si="10"/>
        <v>137126</v>
      </c>
      <c r="P98" s="274">
        <f t="shared" si="10"/>
        <v>139457</v>
      </c>
      <c r="Q98" s="274">
        <f t="shared" si="10"/>
        <v>143662</v>
      </c>
      <c r="R98" s="274">
        <f>R91+R92+R93+R90</f>
        <v>154744</v>
      </c>
      <c r="S98" s="274">
        <f>R98*((S90+S92+S93)/(R93+R92+R90))</f>
        <v>161102.76466912203</v>
      </c>
      <c r="T98" s="274">
        <f t="shared" ref="T98" si="11">S98*((T90+T92+T93)/(S93+S92+S90))</f>
        <v>163266.24664601308</v>
      </c>
      <c r="U98" s="274">
        <f>T98*((U90+U92+U93)/(T93+T92+T90))</f>
        <v>161693.27282639043</v>
      </c>
      <c r="V98" s="274">
        <f>U98*((V90+V92+V93)/(U93+U92+U90))</f>
        <v>172619.73125556778</v>
      </c>
      <c r="W98" s="277">
        <f>V98*((W90+W92+W93)/(V93+V92+V90))</f>
        <v>176061.49559811337</v>
      </c>
      <c r="X98" s="151"/>
      <c r="Y98" s="151"/>
      <c r="AB98" s="276">
        <f>((W95/B95)^(1/21))-1</f>
        <v>9.2274229383249029E-4</v>
      </c>
      <c r="AC98" s="194">
        <f>((W95/Q95)^(1/6))-1</f>
        <v>-1.1963721334536159E-2</v>
      </c>
    </row>
    <row r="99" spans="1:29" x14ac:dyDescent="0.2">
      <c r="B99" s="274"/>
    </row>
    <row r="100" spans="1:29" s="9" customFormat="1" ht="18" x14ac:dyDescent="0.25">
      <c r="A100" s="25" t="s">
        <v>119</v>
      </c>
    </row>
    <row r="101" spans="1:29" s="9" customFormat="1" x14ac:dyDescent="0.2"/>
    <row r="102" spans="1:29" s="9" customFormat="1" x14ac:dyDescent="0.2">
      <c r="A102" s="9" t="s">
        <v>66</v>
      </c>
      <c r="B102" s="173">
        <v>41332.849097222221</v>
      </c>
    </row>
    <row r="103" spans="1:29" s="9" customFormat="1" x14ac:dyDescent="0.2">
      <c r="A103" s="9" t="s">
        <v>61</v>
      </c>
      <c r="B103" s="173">
        <v>41333.592031157408</v>
      </c>
    </row>
    <row r="104" spans="1:29" s="9" customFormat="1" x14ac:dyDescent="0.2">
      <c r="A104" s="9" t="s">
        <v>67</v>
      </c>
      <c r="B104" s="9" t="s">
        <v>68</v>
      </c>
    </row>
    <row r="105" spans="1:29" s="9" customFormat="1" x14ac:dyDescent="0.2"/>
    <row r="106" spans="1:29" s="9" customFormat="1" x14ac:dyDescent="0.2">
      <c r="A106" s="9" t="s">
        <v>71</v>
      </c>
      <c r="B106" s="9" t="s">
        <v>77</v>
      </c>
    </row>
    <row r="107" spans="1:29" s="9" customFormat="1" x14ac:dyDescent="0.2">
      <c r="A107" s="9" t="s">
        <v>62</v>
      </c>
      <c r="B107" s="9" t="s">
        <v>69</v>
      </c>
      <c r="T107" s="283"/>
      <c r="U107" s="283"/>
    </row>
    <row r="108" spans="1:29" s="9" customFormat="1" x14ac:dyDescent="0.2">
      <c r="A108" s="9" t="s">
        <v>70</v>
      </c>
      <c r="B108" s="149" t="s">
        <v>120</v>
      </c>
    </row>
    <row r="109" spans="1:29" s="9" customFormat="1" x14ac:dyDescent="0.2"/>
    <row r="110" spans="1:29" s="9" customFormat="1" x14ac:dyDescent="0.2">
      <c r="A110" s="23" t="s">
        <v>72</v>
      </c>
      <c r="B110" s="23" t="s">
        <v>40</v>
      </c>
      <c r="C110" s="23" t="s">
        <v>49</v>
      </c>
      <c r="D110" s="23" t="s">
        <v>50</v>
      </c>
      <c r="E110" s="23" t="s">
        <v>51</v>
      </c>
      <c r="F110" s="23" t="s">
        <v>52</v>
      </c>
      <c r="G110" s="23" t="s">
        <v>41</v>
      </c>
      <c r="H110" s="23" t="s">
        <v>53</v>
      </c>
      <c r="I110" s="23" t="s">
        <v>54</v>
      </c>
      <c r="J110" s="23" t="s">
        <v>55</v>
      </c>
      <c r="K110" s="23" t="s">
        <v>56</v>
      </c>
      <c r="L110" s="23" t="s">
        <v>42</v>
      </c>
      <c r="M110" s="23" t="s">
        <v>43</v>
      </c>
      <c r="N110" s="23" t="s">
        <v>44</v>
      </c>
      <c r="O110" s="23" t="s">
        <v>45</v>
      </c>
      <c r="P110" s="23" t="s">
        <v>46</v>
      </c>
      <c r="Q110" s="23" t="s">
        <v>47</v>
      </c>
      <c r="R110" s="23" t="s">
        <v>59</v>
      </c>
      <c r="S110" s="23" t="s">
        <v>63</v>
      </c>
      <c r="T110" s="23" t="s">
        <v>73</v>
      </c>
      <c r="U110" s="23" t="s">
        <v>74</v>
      </c>
      <c r="V110" s="23" t="s">
        <v>75</v>
      </c>
      <c r="W110" s="23" t="s">
        <v>76</v>
      </c>
      <c r="X110" s="23" t="s">
        <v>131</v>
      </c>
      <c r="Y110" s="23" t="s">
        <v>195</v>
      </c>
      <c r="Z110" s="23">
        <v>2014</v>
      </c>
    </row>
    <row r="111" spans="1:29" s="9" customFormat="1" x14ac:dyDescent="0.2">
      <c r="A111" s="23" t="s">
        <v>78</v>
      </c>
      <c r="B111" s="24">
        <f>[4]nama_gdc_c!B11</f>
        <v>0</v>
      </c>
      <c r="C111" s="24">
        <f>[4]nama_gdc_c!C11</f>
        <v>0</v>
      </c>
      <c r="D111" s="24">
        <f>[4]nama_gdc_c!D11</f>
        <v>0</v>
      </c>
      <c r="E111" s="24">
        <f>[4]nama_gdc_c!E11</f>
        <v>0</v>
      </c>
      <c r="F111" s="24">
        <f>[4]nama_gdc_c!F11</f>
        <v>0</v>
      </c>
      <c r="G111" s="219">
        <f>[4]nama_gdc_c!G11</f>
        <v>7037765.0999999996</v>
      </c>
      <c r="H111" s="219">
        <f>[4]nama_gdc_c!H11</f>
        <v>7397277.4000000004</v>
      </c>
      <c r="I111" s="219">
        <f>[4]nama_gdc_c!I11</f>
        <v>7806817.9000000004</v>
      </c>
      <c r="J111" s="219">
        <f>[4]nama_gdc_c!J11</f>
        <v>8174548.5</v>
      </c>
      <c r="K111" s="219">
        <f>[4]nama_gdc_c!K11</f>
        <v>8588598</v>
      </c>
      <c r="L111" s="219">
        <f>[4]nama_gdc_c!L11</f>
        <v>9200992.8000000007</v>
      </c>
      <c r="M111" s="219">
        <f>[4]nama_gdc_c!M11</f>
        <v>9584031.4000000004</v>
      </c>
      <c r="N111" s="219">
        <f>[4]nama_gdc_c!N11</f>
        <v>9935236.0999999996</v>
      </c>
      <c r="O111" s="219">
        <f>[4]nama_gdc_c!O11</f>
        <v>10104161.5</v>
      </c>
      <c r="P111" s="219">
        <f>[4]nama_gdc_c!P11</f>
        <v>10605899.4</v>
      </c>
      <c r="Q111" s="219">
        <f>[4]nama_gdc_c!Q11</f>
        <v>11072290.9</v>
      </c>
      <c r="R111" s="219">
        <f>[4]nama_gdc_c!R11</f>
        <v>11701131.1</v>
      </c>
      <c r="S111" s="219">
        <f>[4]nama_gdc_c!S11</f>
        <v>12406299.9</v>
      </c>
      <c r="T111" s="219">
        <f>[4]nama_gdc_c!T11</f>
        <v>12473092.300000001</v>
      </c>
      <c r="U111" s="219">
        <f>[4]nama_gdc_c!U11</f>
        <v>11754348.4</v>
      </c>
      <c r="V111" s="219">
        <f>[4]nama_gdc_c!V11</f>
        <v>12277804.1</v>
      </c>
      <c r="W111" s="219">
        <f>[4]nama_gdc_c!W11</f>
        <v>12647488.199999999</v>
      </c>
      <c r="X111" s="219">
        <f>[4]nama_gdc_c!X11</f>
        <v>0</v>
      </c>
      <c r="Y111" s="219">
        <f>[4]nama_gdc_c!Y11</f>
        <v>0</v>
      </c>
      <c r="Z111" s="219">
        <f>[4]nama_gdc_c!Z11</f>
        <v>0</v>
      </c>
    </row>
    <row r="112" spans="1:29" s="9" customFormat="1" x14ac:dyDescent="0.2">
      <c r="A112" s="23" t="s">
        <v>6</v>
      </c>
      <c r="B112" s="24">
        <f>[4]nama_gdc_c!B12</f>
        <v>0</v>
      </c>
      <c r="C112" s="24">
        <f>[4]nama_gdc_c!C12</f>
        <v>0</v>
      </c>
      <c r="D112" s="24">
        <f>[4]nama_gdc_c!D12</f>
        <v>0</v>
      </c>
      <c r="E112" s="24">
        <f>[4]nama_gdc_c!E12</f>
        <v>0</v>
      </c>
      <c r="F112" s="24">
        <f>[4]nama_gdc_c!F12</f>
        <v>0</v>
      </c>
      <c r="G112" s="219">
        <f>[4]nama_gdc_c!G12</f>
        <v>191197.2</v>
      </c>
      <c r="H112" s="219">
        <f>[4]nama_gdc_c!H12</f>
        <v>196575.1</v>
      </c>
      <c r="I112" s="219">
        <f>[4]nama_gdc_c!I12</f>
        <v>207592.6</v>
      </c>
      <c r="J112" s="219">
        <f>[4]nama_gdc_c!J12</f>
        <v>212955.8</v>
      </c>
      <c r="K112" s="219">
        <f>[4]nama_gdc_c!K12</f>
        <v>224238.7</v>
      </c>
      <c r="L112" s="219">
        <f>[4]nama_gdc_c!L12</f>
        <v>246390.6</v>
      </c>
      <c r="M112" s="219">
        <f>[4]nama_gdc_c!M12</f>
        <v>251795.9</v>
      </c>
      <c r="N112" s="219">
        <f>[4]nama_gdc_c!N12</f>
        <v>265193.7</v>
      </c>
      <c r="O112" s="219">
        <f>[4]nama_gdc_c!O12</f>
        <v>265533</v>
      </c>
      <c r="P112" s="219">
        <f>[4]nama_gdc_c!P12</f>
        <v>273660.5</v>
      </c>
      <c r="Q112" s="219">
        <f>[4]nama_gdc_c!Q12</f>
        <v>282380.7</v>
      </c>
      <c r="R112" s="219">
        <f>[4]nama_gdc_c!R12</f>
        <v>294000.59999999998</v>
      </c>
      <c r="S112" s="219">
        <f>[4]nama_gdc_c!S12</f>
        <v>307497.59999999998</v>
      </c>
      <c r="T112" s="219">
        <f>[4]nama_gdc_c!T12</f>
        <v>310019.09999999998</v>
      </c>
      <c r="U112" s="219">
        <f>[4]nama_gdc_c!U12</f>
        <v>298875.5</v>
      </c>
      <c r="V112" s="219">
        <f>[4]nama_gdc_c!V12</f>
        <v>317465.2</v>
      </c>
      <c r="W112" s="219">
        <f>[4]nama_gdc_c!W12</f>
        <v>328009</v>
      </c>
      <c r="X112" s="219">
        <f>[4]nama_gdc_c!X12</f>
        <v>332684.7</v>
      </c>
      <c r="Y112" s="219">
        <f>[4]nama_gdc_c!Y12</f>
        <v>334530.40000000002</v>
      </c>
      <c r="Z112" s="219">
        <f>[4]nama_gdc_c!Z12</f>
        <v>343705.1</v>
      </c>
    </row>
    <row r="113" spans="1:26" s="9" customFormat="1" x14ac:dyDescent="0.2">
      <c r="A113" s="23" t="s">
        <v>29</v>
      </c>
      <c r="B113" s="24">
        <f>[4]nama_gdc_c!B13</f>
        <v>0</v>
      </c>
      <c r="C113" s="24">
        <f>[4]nama_gdc_c!C13</f>
        <v>0</v>
      </c>
      <c r="D113" s="24">
        <f>[4]nama_gdc_c!D13</f>
        <v>0</v>
      </c>
      <c r="E113" s="24">
        <f>[4]nama_gdc_c!E13</f>
        <v>0</v>
      </c>
      <c r="F113" s="24">
        <f>[4]nama_gdc_c!F13</f>
        <v>0</v>
      </c>
      <c r="G113" s="219">
        <f>[4]nama_gdc_c!G13</f>
        <v>39065.1</v>
      </c>
      <c r="H113" s="219">
        <f>[4]nama_gdc_c!H13</f>
        <v>32914.300000000003</v>
      </c>
      <c r="I113" s="219">
        <f>[4]nama_gdc_c!I13</f>
        <v>34528.800000000003</v>
      </c>
      <c r="J113" s="219">
        <f>[4]nama_gdc_c!J13</f>
        <v>38656.800000000003</v>
      </c>
      <c r="K113" s="219">
        <f>[4]nama_gdc_c!K13</f>
        <v>40223.199999999997</v>
      </c>
      <c r="L113" s="219">
        <f>[4]nama_gdc_c!L13</f>
        <v>44210.6</v>
      </c>
      <c r="M113" s="219">
        <f>[4]nama_gdc_c!M13</f>
        <v>46536.2</v>
      </c>
      <c r="N113" s="219">
        <f>[4]nama_gdc_c!N13</f>
        <v>50943.199999999997</v>
      </c>
      <c r="O113" s="219">
        <f>[4]nama_gdc_c!O13</f>
        <v>54274.5</v>
      </c>
      <c r="P113" s="219">
        <f>[4]nama_gdc_c!P13</f>
        <v>58132.7</v>
      </c>
      <c r="Q113" s="219">
        <f>[4]nama_gdc_c!Q13</f>
        <v>63562.1</v>
      </c>
      <c r="R113" s="219">
        <f>[4]nama_gdc_c!R13</f>
        <v>69433.5</v>
      </c>
      <c r="S113" s="219">
        <f>[4]nama_gdc_c!S13</f>
        <v>76783.199999999997</v>
      </c>
      <c r="T113" s="219">
        <f>[4]nama_gdc_c!T13</f>
        <v>82937.899999999994</v>
      </c>
      <c r="U113" s="219">
        <f>[4]nama_gdc_c!U13</f>
        <v>78188.600000000006</v>
      </c>
      <c r="V113" s="219">
        <f>[4]nama_gdc_c!V13</f>
        <v>80620.3</v>
      </c>
      <c r="W113" s="219">
        <f>[4]nama_gdc_c!W13</f>
        <v>85200.3</v>
      </c>
      <c r="X113" s="219">
        <f>[4]nama_gdc_c!X13</f>
        <v>88045.9</v>
      </c>
      <c r="Y113" s="219">
        <f>[4]nama_gdc_c!Y13</f>
        <v>89242</v>
      </c>
      <c r="Z113" s="219">
        <f>[4]nama_gdc_c!Z13</f>
        <v>91907.3</v>
      </c>
    </row>
    <row r="114" spans="1:26" s="9" customFormat="1" x14ac:dyDescent="0.2">
      <c r="A114" s="23" t="s">
        <v>7</v>
      </c>
      <c r="B114" s="24">
        <f>[4]nama_gdc_c!B14</f>
        <v>0</v>
      </c>
      <c r="C114" s="24">
        <f>[4]nama_gdc_c!C14</f>
        <v>0</v>
      </c>
      <c r="D114" s="24">
        <f>[4]nama_gdc_c!D14</f>
        <v>0</v>
      </c>
      <c r="E114" s="24">
        <f>[4]nama_gdc_c!E14</f>
        <v>0</v>
      </c>
      <c r="F114" s="24">
        <f>[4]nama_gdc_c!F14</f>
        <v>0</v>
      </c>
      <c r="G114" s="219">
        <f>[4]nama_gdc_c!G14</f>
        <v>116036.4</v>
      </c>
      <c r="H114" s="219">
        <f>[4]nama_gdc_c!H14</f>
        <v>124782.2</v>
      </c>
      <c r="I114" s="219">
        <f>[4]nama_gdc_c!I14</f>
        <v>126690.3</v>
      </c>
      <c r="J114" s="219">
        <f>[4]nama_gdc_c!J14</f>
        <v>127024.5</v>
      </c>
      <c r="K114" s="219">
        <f>[4]nama_gdc_c!K14</f>
        <v>131450</v>
      </c>
      <c r="L114" s="219">
        <f>[4]nama_gdc_c!L14</f>
        <v>138818.4</v>
      </c>
      <c r="M114" s="219">
        <f>[4]nama_gdc_c!M14</f>
        <v>147772.29999999999</v>
      </c>
      <c r="N114" s="219">
        <f>[4]nama_gdc_c!N14</f>
        <v>153165.6</v>
      </c>
      <c r="O114" s="219">
        <f>[4]nama_gdc_c!O14</f>
        <v>161799.6</v>
      </c>
      <c r="P114" s="219">
        <f>[4]nama_gdc_c!P14</f>
        <v>172640.4</v>
      </c>
      <c r="Q114" s="219">
        <f>[4]nama_gdc_c!Q14</f>
        <v>182220.2</v>
      </c>
      <c r="R114" s="219">
        <f>[4]nama_gdc_c!R14</f>
        <v>194469.7</v>
      </c>
      <c r="S114" s="219">
        <f>[4]nama_gdc_c!S14</f>
        <v>213287.5</v>
      </c>
      <c r="T114" s="219">
        <f>[4]nama_gdc_c!T14</f>
        <v>210964.3</v>
      </c>
      <c r="U114" s="219">
        <f>[4]nama_gdc_c!U14</f>
        <v>203593</v>
      </c>
      <c r="V114" s="219">
        <f>[4]nama_gdc_c!V14</f>
        <v>205001.1</v>
      </c>
      <c r="W114" s="219">
        <f>[4]nama_gdc_c!W14</f>
        <v>211354.4</v>
      </c>
      <c r="X114" s="219">
        <f>[4]nama_gdc_c!X14</f>
        <v>215026.5</v>
      </c>
      <c r="Y114" s="219">
        <f>[4]nama_gdc_c!Y14</f>
        <v>216058.6</v>
      </c>
      <c r="Z114" s="219">
        <f>[4]nama_gdc_c!Z14</f>
        <v>222411.6</v>
      </c>
    </row>
    <row r="115" spans="1:26" s="9" customFormat="1" x14ac:dyDescent="0.2">
      <c r="A115" s="23" t="s">
        <v>8</v>
      </c>
      <c r="B115" s="24">
        <f>[4]nama_gdc_c!B15</f>
        <v>0</v>
      </c>
      <c r="C115" s="24">
        <f>[4]nama_gdc_c!C15</f>
        <v>0</v>
      </c>
      <c r="D115" s="24">
        <f>[4]nama_gdc_c!D15</f>
        <v>0</v>
      </c>
      <c r="E115" s="24">
        <f>[4]nama_gdc_c!E15</f>
        <v>0</v>
      </c>
      <c r="F115" s="24">
        <f>[4]nama_gdc_c!F15</f>
        <v>0</v>
      </c>
      <c r="G115" s="219">
        <f>[4]nama_gdc_c!G15</f>
        <v>100896.1</v>
      </c>
      <c r="H115" s="219">
        <f>[4]nama_gdc_c!H15</f>
        <v>107323.7</v>
      </c>
      <c r="I115" s="219">
        <f>[4]nama_gdc_c!I15</f>
        <v>114098.7</v>
      </c>
      <c r="J115" s="219">
        <f>[4]nama_gdc_c!J15</f>
        <v>118672.2</v>
      </c>
      <c r="K115" s="219">
        <f>[4]nama_gdc_c!K15</f>
        <v>123903.8</v>
      </c>
      <c r="L115" s="219">
        <f>[4]nama_gdc_c!L15</f>
        <v>133758.6</v>
      </c>
      <c r="M115" s="219">
        <f>[4]nama_gdc_c!M15</f>
        <v>135377</v>
      </c>
      <c r="N115" s="219">
        <f>[4]nama_gdc_c!N15</f>
        <v>141236.5</v>
      </c>
      <c r="O115" s="219">
        <f>[4]nama_gdc_c!O15</f>
        <v>138602.5</v>
      </c>
      <c r="P115" s="219">
        <f>[4]nama_gdc_c!P15</f>
        <v>146944.5</v>
      </c>
      <c r="Q115" s="219">
        <f>[4]nama_gdc_c!Q15</f>
        <v>150599.6</v>
      </c>
      <c r="R115" s="219">
        <f>[4]nama_gdc_c!R15</f>
        <v>159558.29999999999</v>
      </c>
      <c r="S115" s="219">
        <f>[4]nama_gdc_c!S15</f>
        <v>167171</v>
      </c>
      <c r="T115" s="219">
        <f>[4]nama_gdc_c!T15</f>
        <v>171069.3</v>
      </c>
      <c r="U115" s="219">
        <f>[4]nama_gdc_c!U15</f>
        <v>159999</v>
      </c>
      <c r="V115" s="219">
        <f>[4]nama_gdc_c!V15</f>
        <v>173435.5</v>
      </c>
      <c r="W115" s="219">
        <f>[4]nama_gdc_c!W15</f>
        <v>175187.3</v>
      </c>
      <c r="X115" s="219">
        <f>[4]nama_gdc_c!X15</f>
        <v>179601</v>
      </c>
      <c r="Y115" s="219">
        <f>[4]nama_gdc_c!Y15</f>
        <v>182477.8</v>
      </c>
      <c r="Z115" s="219">
        <f>[4]nama_gdc_c!Z15</f>
        <v>188618.4</v>
      </c>
    </row>
    <row r="116" spans="1:26" s="9" customFormat="1" x14ac:dyDescent="0.2">
      <c r="A116" s="23" t="s">
        <v>79</v>
      </c>
      <c r="B116" s="24">
        <f>[4]nama_gdc_c!B16</f>
        <v>0</v>
      </c>
      <c r="C116" s="24">
        <f>[4]nama_gdc_c!C16</f>
        <v>0</v>
      </c>
      <c r="D116" s="24">
        <f>[4]nama_gdc_c!D16</f>
        <v>0</v>
      </c>
      <c r="E116" s="24">
        <f>[4]nama_gdc_c!E16</f>
        <v>0</v>
      </c>
      <c r="F116" s="24">
        <f>[4]nama_gdc_c!F16</f>
        <v>0</v>
      </c>
      <c r="G116" s="219">
        <f>[4]nama_gdc_c!G16</f>
        <v>1541174.4</v>
      </c>
      <c r="H116" s="219">
        <f>[4]nama_gdc_c!H16</f>
        <v>1600211.7</v>
      </c>
      <c r="I116" s="219">
        <f>[4]nama_gdc_c!I16</f>
        <v>1651027.7</v>
      </c>
      <c r="J116" s="219">
        <f>[4]nama_gdc_c!J16</f>
        <v>1698047.8</v>
      </c>
      <c r="K116" s="219">
        <f>[4]nama_gdc_c!K16</f>
        <v>1774343.8</v>
      </c>
      <c r="L116" s="219">
        <f>[4]nama_gdc_c!L16</f>
        <v>1840664.5</v>
      </c>
      <c r="M116" s="219">
        <f>[4]nama_gdc_c!M16</f>
        <v>1888160.3</v>
      </c>
      <c r="N116" s="219">
        <f>[4]nama_gdc_c!N16</f>
        <v>1933687.6</v>
      </c>
      <c r="O116" s="219">
        <f>[4]nama_gdc_c!O16</f>
        <v>1977203.5</v>
      </c>
      <c r="P116" s="219">
        <f>[4]nama_gdc_c!P16</f>
        <v>2062716.7</v>
      </c>
      <c r="Q116" s="219">
        <f>[4]nama_gdc_c!Q16</f>
        <v>2148203.2000000002</v>
      </c>
      <c r="R116" s="219">
        <f>[4]nama_gdc_c!R16</f>
        <v>2249759.4</v>
      </c>
      <c r="S116" s="219">
        <f>[4]nama_gdc_c!S16</f>
        <v>2374202</v>
      </c>
      <c r="T116" s="219">
        <f>[4]nama_gdc_c!T16</f>
        <v>2382869.7000000002</v>
      </c>
      <c r="U116" s="219">
        <f>[4]nama_gdc_c!U16</f>
        <v>2209124.9</v>
      </c>
      <c r="V116" s="219">
        <f>[4]nama_gdc_c!V16</f>
        <v>2371618.9</v>
      </c>
      <c r="W116" s="219">
        <f>[4]nama_gdc_c!W16</f>
        <v>2479651.9</v>
      </c>
      <c r="X116" s="219">
        <f>[4]nama_gdc_c!X16</f>
        <v>2556522.2000000002</v>
      </c>
      <c r="Y116" s="219">
        <f>[4]nama_gdc_c!Y16</f>
        <v>2588404.7999999998</v>
      </c>
      <c r="Z116" s="219">
        <f>[4]nama_gdc_c!Z16</f>
        <v>2683746</v>
      </c>
    </row>
    <row r="117" spans="1:26" s="9" customFormat="1" x14ac:dyDescent="0.2">
      <c r="A117" s="23" t="s">
        <v>9</v>
      </c>
      <c r="B117" s="24">
        <f>[4]nama_gdc_c!B17</f>
        <v>0</v>
      </c>
      <c r="C117" s="24">
        <f>[4]nama_gdc_c!C17</f>
        <v>0</v>
      </c>
      <c r="D117" s="24">
        <f>[4]nama_gdc_c!D17</f>
        <v>0</v>
      </c>
      <c r="E117" s="24">
        <f>[4]nama_gdc_c!E17</f>
        <v>0</v>
      </c>
      <c r="F117" s="24">
        <f>[4]nama_gdc_c!F17</f>
        <v>0</v>
      </c>
      <c r="G117" s="219">
        <f>[4]nama_gdc_c!G17</f>
        <v>7626.3</v>
      </c>
      <c r="H117" s="219">
        <f>[4]nama_gdc_c!H17</f>
        <v>8328.2999999999993</v>
      </c>
      <c r="I117" s="219">
        <f>[4]nama_gdc_c!I17</f>
        <v>9557.5</v>
      </c>
      <c r="J117" s="219">
        <f>[4]nama_gdc_c!J17</f>
        <v>10039</v>
      </c>
      <c r="K117" s="219">
        <f>[4]nama_gdc_c!K17</f>
        <v>10439.4</v>
      </c>
      <c r="L117" s="219">
        <f>[4]nama_gdc_c!L17</f>
        <v>11764.1</v>
      </c>
      <c r="M117" s="219">
        <f>[4]nama_gdc_c!M17</f>
        <v>12548.5</v>
      </c>
      <c r="N117" s="219">
        <f>[4]nama_gdc_c!N17</f>
        <v>13913.9</v>
      </c>
      <c r="O117" s="219">
        <f>[4]nama_gdc_c!O17</f>
        <v>15321.8</v>
      </c>
      <c r="P117" s="219">
        <f>[4]nama_gdc_c!P17</f>
        <v>16788.900000000001</v>
      </c>
      <c r="Q117" s="219">
        <f>[4]nama_gdc_c!Q17</f>
        <v>18648.400000000001</v>
      </c>
      <c r="R117" s="219">
        <f>[4]nama_gdc_c!R17</f>
        <v>20959.7</v>
      </c>
      <c r="S117" s="219">
        <f>[4]nama_gdc_c!S17</f>
        <v>23515.200000000001</v>
      </c>
      <c r="T117" s="219">
        <f>[4]nama_gdc_c!T17</f>
        <v>23128</v>
      </c>
      <c r="U117" s="219">
        <f>[4]nama_gdc_c!U17</f>
        <v>19754.400000000001</v>
      </c>
      <c r="V117" s="219">
        <f>[4]nama_gdc_c!V17</f>
        <v>20740.599999999999</v>
      </c>
      <c r="W117" s="219">
        <f>[4]nama_gdc_c!W17</f>
        <v>22644.6</v>
      </c>
      <c r="X117" s="219">
        <f>[4]nama_gdc_c!X17</f>
        <v>24078.5</v>
      </c>
      <c r="Y117" s="219">
        <f>[4]nama_gdc_c!Y17</f>
        <v>25045.7</v>
      </c>
      <c r="Z117" s="219">
        <f>[4]nama_gdc_c!Z17</f>
        <v>26525.5</v>
      </c>
    </row>
    <row r="118" spans="1:26" s="9" customFormat="1" x14ac:dyDescent="0.2">
      <c r="A118" s="23" t="s">
        <v>13</v>
      </c>
      <c r="B118" s="24">
        <f>[4]nama_gdc_c!B18</f>
        <v>0</v>
      </c>
      <c r="C118" s="24">
        <f>[4]nama_gdc_c!C18</f>
        <v>0</v>
      </c>
      <c r="D118" s="24">
        <f>[4]nama_gdc_c!D18</f>
        <v>0</v>
      </c>
      <c r="E118" s="24">
        <f>[4]nama_gdc_c!E18</f>
        <v>0</v>
      </c>
      <c r="F118" s="24">
        <f>[4]nama_gdc_c!F18</f>
        <v>0</v>
      </c>
      <c r="G118" s="219">
        <f>[4]nama_gdc_c!G18</f>
        <v>54798.1</v>
      </c>
      <c r="H118" s="219">
        <f>[4]nama_gdc_c!H18</f>
        <v>60310.8</v>
      </c>
      <c r="I118" s="219">
        <f>[4]nama_gdc_c!I18</f>
        <v>68258.600000000006</v>
      </c>
      <c r="J118" s="219">
        <f>[4]nama_gdc_c!J18</f>
        <v>76376.7</v>
      </c>
      <c r="K118" s="219">
        <f>[4]nama_gdc_c!K18</f>
        <v>84340.3</v>
      </c>
      <c r="L118" s="219">
        <f>[4]nama_gdc_c!L18</f>
        <v>95589.5</v>
      </c>
      <c r="M118" s="219">
        <f>[4]nama_gdc_c!M18</f>
        <v>101686.2</v>
      </c>
      <c r="N118" s="219">
        <f>[4]nama_gdc_c!N18</f>
        <v>111360.3</v>
      </c>
      <c r="O118" s="219">
        <f>[4]nama_gdc_c!O18</f>
        <v>117306.3</v>
      </c>
      <c r="P118" s="219">
        <f>[4]nama_gdc_c!P18</f>
        <v>125748.8</v>
      </c>
      <c r="Q118" s="219">
        <f>[4]nama_gdc_c!Q18</f>
        <v>135108.79999999999</v>
      </c>
      <c r="R118" s="219">
        <f>[4]nama_gdc_c!R18</f>
        <v>147035.5</v>
      </c>
      <c r="S118" s="219">
        <f>[4]nama_gdc_c!S18</f>
        <v>159902.1</v>
      </c>
      <c r="T118" s="219">
        <f>[4]nama_gdc_c!T18</f>
        <v>146977.20000000001</v>
      </c>
      <c r="U118" s="219">
        <f>[4]nama_gdc_c!U18</f>
        <v>136042.79999999999</v>
      </c>
      <c r="V118" s="219">
        <f>[4]nama_gdc_c!V18</f>
        <v>141345.70000000001</v>
      </c>
      <c r="W118" s="219">
        <f>[4]nama_gdc_c!W18</f>
        <v>147916.1</v>
      </c>
      <c r="X118" s="219">
        <f>[4]nama_gdc_c!X18</f>
        <v>151204.4</v>
      </c>
      <c r="Y118" s="219">
        <f>[4]nama_gdc_c!Y18</f>
        <v>154124.79999999999</v>
      </c>
      <c r="Z118" s="219">
        <f>[4]nama_gdc_c!Z18</f>
        <v>160090.9</v>
      </c>
    </row>
    <row r="119" spans="1:26" s="9" customFormat="1" x14ac:dyDescent="0.2">
      <c r="A119" s="23" t="s">
        <v>10</v>
      </c>
      <c r="B119" s="24">
        <f>[4]nama_gdc_c!B19</f>
        <v>0</v>
      </c>
      <c r="C119" s="24">
        <f>[4]nama_gdc_c!C19</f>
        <v>0</v>
      </c>
      <c r="D119" s="24">
        <f>[4]nama_gdc_c!D19</f>
        <v>0</v>
      </c>
      <c r="E119" s="24">
        <f>[4]nama_gdc_c!E19</f>
        <v>0</v>
      </c>
      <c r="F119" s="24">
        <f>[4]nama_gdc_c!F19</f>
        <v>0</v>
      </c>
      <c r="G119" s="219">
        <f>[4]nama_gdc_c!G19</f>
        <v>130991.5</v>
      </c>
      <c r="H119" s="219">
        <f>[4]nama_gdc_c!H19</f>
        <v>137784.4</v>
      </c>
      <c r="I119" s="219">
        <f>[4]nama_gdc_c!I19</f>
        <v>147739</v>
      </c>
      <c r="J119" s="219">
        <f>[4]nama_gdc_c!J19</f>
        <v>153116.70000000001</v>
      </c>
      <c r="K119" s="219">
        <f>[4]nama_gdc_c!K19</f>
        <v>160294.1</v>
      </c>
      <c r="L119" s="219">
        <f>[4]nama_gdc_c!L19</f>
        <v>174747.2</v>
      </c>
      <c r="M119" s="219">
        <f>[4]nama_gdc_c!M19</f>
        <v>187341.5</v>
      </c>
      <c r="N119" s="219">
        <f>[4]nama_gdc_c!N19</f>
        <v>202735.7</v>
      </c>
      <c r="O119" s="219">
        <f>[4]nama_gdc_c!O19</f>
        <v>211502.1</v>
      </c>
      <c r="P119" s="219">
        <f>[4]nama_gdc_c!P19</f>
        <v>224358.6</v>
      </c>
      <c r="Q119" s="219">
        <f>[4]nama_gdc_c!Q19</f>
        <v>226319.8</v>
      </c>
      <c r="R119" s="219">
        <f>[4]nama_gdc_c!R19</f>
        <v>242948.5</v>
      </c>
      <c r="S119" s="219">
        <f>[4]nama_gdc_c!S19</f>
        <v>252146</v>
      </c>
      <c r="T119" s="219">
        <f>[4]nama_gdc_c!T19</f>
        <v>260081.5</v>
      </c>
      <c r="U119" s="219">
        <f>[4]nama_gdc_c!U19</f>
        <v>249248.2</v>
      </c>
      <c r="V119" s="219">
        <f>[4]nama_gdc_c!V19</f>
        <v>241981.7</v>
      </c>
      <c r="W119" s="282">
        <f>[4]nama_gdc_c!W19</f>
        <v>0</v>
      </c>
      <c r="X119" s="219">
        <f>[4]nama_gdc_c!X19</f>
        <v>215222.1</v>
      </c>
      <c r="Y119" s="219">
        <f>[4]nama_gdc_c!Y19</f>
        <v>208245.8</v>
      </c>
      <c r="Z119" s="219">
        <f>[4]nama_gdc_c!Z19</f>
        <v>213073.9</v>
      </c>
    </row>
    <row r="120" spans="1:26" s="9" customFormat="1" x14ac:dyDescent="0.2">
      <c r="A120" s="23" t="s">
        <v>11</v>
      </c>
      <c r="B120" s="24">
        <f>[4]nama_gdc_c!B20</f>
        <v>0</v>
      </c>
      <c r="C120" s="24">
        <f>[4]nama_gdc_c!C20</f>
        <v>0</v>
      </c>
      <c r="D120" s="24">
        <f>[4]nama_gdc_c!D20</f>
        <v>0</v>
      </c>
      <c r="E120" s="24">
        <f>[4]nama_gdc_c!E20</f>
        <v>0</v>
      </c>
      <c r="F120" s="24">
        <f>[4]nama_gdc_c!F20</f>
        <v>0</v>
      </c>
      <c r="G120" s="219">
        <f>[4]nama_gdc_c!G20</f>
        <v>528410.6</v>
      </c>
      <c r="H120" s="219">
        <f>[4]nama_gdc_c!H20</f>
        <v>559240.4</v>
      </c>
      <c r="I120" s="219">
        <f>[4]nama_gdc_c!I20</f>
        <v>598680.1</v>
      </c>
      <c r="J120" s="219">
        <f>[4]nama_gdc_c!J20</f>
        <v>642412.6</v>
      </c>
      <c r="K120" s="219">
        <f>[4]nama_gdc_c!K20</f>
        <v>684529.2</v>
      </c>
      <c r="L120" s="219">
        <f>[4]nama_gdc_c!L20</f>
        <v>745893.4</v>
      </c>
      <c r="M120" s="219">
        <f>[4]nama_gdc_c!M20</f>
        <v>789420.7</v>
      </c>
      <c r="N120" s="219">
        <f>[4]nama_gdc_c!N20</f>
        <v>849365</v>
      </c>
      <c r="O120" s="219">
        <f>[4]nama_gdc_c!O20</f>
        <v>878703.4</v>
      </c>
      <c r="P120" s="219">
        <f>[4]nama_gdc_c!P20</f>
        <v>933351.4</v>
      </c>
      <c r="Q120" s="219">
        <f>[4]nama_gdc_c!Q20</f>
        <v>995210.5</v>
      </c>
      <c r="R120" s="219">
        <f>[4]nama_gdc_c!R20</f>
        <v>1090828.3</v>
      </c>
      <c r="S120" s="219">
        <f>[4]nama_gdc_c!S20</f>
        <v>1173986.5</v>
      </c>
      <c r="T120" s="219">
        <f>[4]nama_gdc_c!T20</f>
        <v>1180973.8999999999</v>
      </c>
      <c r="U120" s="219">
        <f>[4]nama_gdc_c!U20</f>
        <v>1112151</v>
      </c>
      <c r="V120" s="219">
        <f>[4]nama_gdc_c!V20</f>
        <v>1120462.6000000001</v>
      </c>
      <c r="W120" s="219">
        <f>[4]nama_gdc_c!W20</f>
        <v>1138299.5</v>
      </c>
      <c r="X120" s="219">
        <f>[4]nama_gdc_c!X20</f>
        <v>1151223.8</v>
      </c>
      <c r="Y120" s="219">
        <f>[4]nama_gdc_c!Y20</f>
        <v>1143093.2</v>
      </c>
      <c r="Z120" s="219">
        <f>[4]nama_gdc_c!Z20</f>
        <v>1170183.2</v>
      </c>
    </row>
    <row r="121" spans="1:26" s="9" customFormat="1" x14ac:dyDescent="0.2">
      <c r="A121" s="23" t="s">
        <v>12</v>
      </c>
      <c r="B121" s="24">
        <f>[4]nama_gdc_c!B21</f>
        <v>0</v>
      </c>
      <c r="C121" s="24">
        <f>[4]nama_gdc_c!C21</f>
        <v>0</v>
      </c>
      <c r="D121" s="24">
        <f>[4]nama_gdc_c!D21</f>
        <v>0</v>
      </c>
      <c r="E121" s="24">
        <f>[4]nama_gdc_c!E21</f>
        <v>0</v>
      </c>
      <c r="F121" s="24">
        <f>[4]nama_gdc_c!F21</f>
        <v>0</v>
      </c>
      <c r="G121" s="219">
        <f>[4]nama_gdc_c!G21</f>
        <v>1009487.2</v>
      </c>
      <c r="H121" s="219">
        <f>[4]nama_gdc_c!H21</f>
        <v>1051483.7</v>
      </c>
      <c r="I121" s="219">
        <f>[4]nama_gdc_c!I21</f>
        <v>1109823.5</v>
      </c>
      <c r="J121" s="219">
        <f>[4]nama_gdc_c!J21</f>
        <v>1169522.3999999999</v>
      </c>
      <c r="K121" s="219">
        <f>[4]nama_gdc_c!K21</f>
        <v>1231625.8999999999</v>
      </c>
      <c r="L121" s="219">
        <f>[4]nama_gdc_c!L21</f>
        <v>1332584.1000000001</v>
      </c>
      <c r="M121" s="219">
        <f>[4]nama_gdc_c!M21</f>
        <v>1397491.4</v>
      </c>
      <c r="N121" s="219">
        <f>[4]nama_gdc_c!N21</f>
        <v>1456347.5</v>
      </c>
      <c r="O121" s="219">
        <f>[4]nama_gdc_c!O21</f>
        <v>1430310.2</v>
      </c>
      <c r="P121" s="219">
        <f>[4]nama_gdc_c!P21</f>
        <v>1483500.6</v>
      </c>
      <c r="Q121" s="219">
        <f>[4]nama_gdc_c!Q21</f>
        <v>1557740</v>
      </c>
      <c r="R121" s="219">
        <f>[4]nama_gdc_c!R21</f>
        <v>1621837.8</v>
      </c>
      <c r="S121" s="219">
        <f>[4]nama_gdc_c!S21</f>
        <v>1715795.9</v>
      </c>
      <c r="T121" s="219">
        <f>[4]nama_gdc_c!T21</f>
        <v>1713157.1</v>
      </c>
      <c r="U121" s="219">
        <f>[4]nama_gdc_c!U21</f>
        <v>1648984.3</v>
      </c>
      <c r="V121" s="219">
        <f>[4]nama_gdc_c!V21</f>
        <v>1716874</v>
      </c>
      <c r="W121" s="219">
        <f>[4]nama_gdc_c!W21</f>
        <v>1776241.6</v>
      </c>
      <c r="X121" s="219">
        <f>[4]nama_gdc_c!X21</f>
        <v>1816712.6</v>
      </c>
      <c r="Y121" s="219">
        <f>[4]nama_gdc_c!Y21</f>
        <v>1830904.4</v>
      </c>
      <c r="Z121" s="219">
        <f>[4]nama_gdc_c!Z21</f>
        <v>1881568.6</v>
      </c>
    </row>
    <row r="122" spans="1:26" s="9" customFormat="1" x14ac:dyDescent="0.2">
      <c r="A122" s="23" t="s">
        <v>14</v>
      </c>
      <c r="B122" s="24">
        <f>[4]nama_gdc_c!B22</f>
        <v>0</v>
      </c>
      <c r="C122" s="24">
        <f>[4]nama_gdc_c!C22</f>
        <v>0</v>
      </c>
      <c r="D122" s="24">
        <f>[4]nama_gdc_c!D22</f>
        <v>0</v>
      </c>
      <c r="E122" s="24">
        <f>[4]nama_gdc_c!E22</f>
        <v>0</v>
      </c>
      <c r="F122" s="24">
        <f>[4]nama_gdc_c!F22</f>
        <v>0</v>
      </c>
      <c r="G122" s="219">
        <f>[4]nama_gdc_c!G22</f>
        <v>1012053.5</v>
      </c>
      <c r="H122" s="219">
        <f>[4]nama_gdc_c!H22</f>
        <v>1056885.5</v>
      </c>
      <c r="I122" s="219">
        <f>[4]nama_gdc_c!I22</f>
        <v>1103894.7</v>
      </c>
      <c r="J122" s="219">
        <f>[4]nama_gdc_c!J22</f>
        <v>1162999.3999999999</v>
      </c>
      <c r="K122" s="219">
        <f>[4]nama_gdc_c!K22</f>
        <v>1198297.5</v>
      </c>
      <c r="L122" s="219">
        <f>[4]nama_gdc_c!L22</f>
        <v>1274740.6000000001</v>
      </c>
      <c r="M122" s="219">
        <f>[4]nama_gdc_c!M22</f>
        <v>1334414.8999999999</v>
      </c>
      <c r="N122" s="219">
        <f>[4]nama_gdc_c!N22</f>
        <v>1315371.3999999999</v>
      </c>
      <c r="O122" s="219">
        <f>[4]nama_gdc_c!O22</f>
        <v>1327552.3999999999</v>
      </c>
      <c r="P122" s="219">
        <f>[4]nama_gdc_c!P22</f>
        <v>1348872.1</v>
      </c>
      <c r="Q122" s="219">
        <f>[4]nama_gdc_c!Q22</f>
        <v>1387538.1</v>
      </c>
      <c r="R122" s="219">
        <f>[4]nama_gdc_c!R22</f>
        <v>1458665.2</v>
      </c>
      <c r="S122" s="219">
        <f>[4]nama_gdc_c!S22</f>
        <v>1544852.5</v>
      </c>
      <c r="T122" s="219">
        <f>[4]nama_gdc_c!T22</f>
        <v>1561078.6</v>
      </c>
      <c r="U122" s="219">
        <f>[4]nama_gdc_c!U22</f>
        <v>1467978.2</v>
      </c>
      <c r="V122" s="219">
        <f>[4]nama_gdc_c!V22</f>
        <v>1494741.6</v>
      </c>
      <c r="W122" s="219">
        <f>[4]nama_gdc_c!W22</f>
        <v>1523175.4</v>
      </c>
      <c r="X122" s="219">
        <f>[4]nama_gdc_c!X22</f>
        <v>1528818.3</v>
      </c>
      <c r="Y122" s="219">
        <f>[4]nama_gdc_c!Y22</f>
        <v>1518556.1</v>
      </c>
      <c r="Z122" s="219">
        <f>[4]nama_gdc_c!Z22</f>
        <v>1552859.5</v>
      </c>
    </row>
    <row r="123" spans="1:26" s="9" customFormat="1" x14ac:dyDescent="0.2">
      <c r="A123" s="23" t="s">
        <v>15</v>
      </c>
      <c r="B123" s="24">
        <f>[4]nama_gdc_c!B23</f>
        <v>0</v>
      </c>
      <c r="C123" s="24">
        <f>[4]nama_gdc_c!C23</f>
        <v>0</v>
      </c>
      <c r="D123" s="24">
        <f>[4]nama_gdc_c!D23</f>
        <v>0</v>
      </c>
      <c r="E123" s="24">
        <f>[4]nama_gdc_c!E23</f>
        <v>0</v>
      </c>
      <c r="F123" s="24">
        <f>[4]nama_gdc_c!F23</f>
        <v>0</v>
      </c>
      <c r="G123" s="219">
        <f>[4]nama_gdc_c!G23</f>
        <v>8351.1</v>
      </c>
      <c r="H123" s="219">
        <f>[4]nama_gdc_c!H23</f>
        <v>8784.1</v>
      </c>
      <c r="I123" s="219">
        <f>[4]nama_gdc_c!I23</f>
        <v>9239.1</v>
      </c>
      <c r="J123" s="219">
        <f>[4]nama_gdc_c!J23</f>
        <v>9894</v>
      </c>
      <c r="K123" s="219">
        <f>[4]nama_gdc_c!K23</f>
        <v>10615.1</v>
      </c>
      <c r="L123" s="219">
        <f>[4]nama_gdc_c!L23</f>
        <v>11576.6</v>
      </c>
      <c r="M123" s="219">
        <f>[4]nama_gdc_c!M23</f>
        <v>12508.7</v>
      </c>
      <c r="N123" s="219">
        <f>[4]nama_gdc_c!N23</f>
        <v>12866.5</v>
      </c>
      <c r="O123" s="219">
        <f>[4]nama_gdc_c!O23</f>
        <v>13164.6</v>
      </c>
      <c r="P123" s="219">
        <f>[4]nama_gdc_c!P23</f>
        <v>14310.6</v>
      </c>
      <c r="Q123" s="219">
        <f>[4]nama_gdc_c!Q23</f>
        <v>15415.5</v>
      </c>
      <c r="R123" s="219">
        <f>[4]nama_gdc_c!R23</f>
        <v>16554.3</v>
      </c>
      <c r="S123" s="219">
        <f>[4]nama_gdc_c!S23</f>
        <v>18078.900000000001</v>
      </c>
      <c r="T123" s="219">
        <f>[4]nama_gdc_c!T23</f>
        <v>19578.7</v>
      </c>
      <c r="U123" s="219">
        <f>[4]nama_gdc_c!U23</f>
        <v>18974.3</v>
      </c>
      <c r="V123" s="219">
        <f>[4]nama_gdc_c!V23</f>
        <v>19609</v>
      </c>
      <c r="W123" s="219">
        <f>[4]nama_gdc_c!W23</f>
        <v>20192.900000000001</v>
      </c>
      <c r="X123" s="219">
        <f>[4]nama_gdc_c!X23</f>
        <v>20244.3</v>
      </c>
      <c r="Y123" s="219">
        <f>[4]nama_gdc_c!Y23</f>
        <v>18468.900000000001</v>
      </c>
      <c r="Z123" s="219">
        <f>[4]nama_gdc_c!Z23</f>
        <v>17968</v>
      </c>
    </row>
    <row r="124" spans="1:26" s="9" customFormat="1" x14ac:dyDescent="0.2">
      <c r="A124" s="23" t="s">
        <v>16</v>
      </c>
      <c r="B124" s="24">
        <f>[4]nama_gdc_c!B24</f>
        <v>0</v>
      </c>
      <c r="C124" s="24">
        <f>[4]nama_gdc_c!C24</f>
        <v>0</v>
      </c>
      <c r="D124" s="24">
        <f>[4]nama_gdc_c!D24</f>
        <v>0</v>
      </c>
      <c r="E124" s="24">
        <f>[4]nama_gdc_c!E24</f>
        <v>0</v>
      </c>
      <c r="F124" s="24">
        <f>[4]nama_gdc_c!F24</f>
        <v>0</v>
      </c>
      <c r="G124" s="219">
        <f>[4]nama_gdc_c!G24</f>
        <v>11440</v>
      </c>
      <c r="H124" s="219">
        <f>[4]nama_gdc_c!H24</f>
        <v>12195.2</v>
      </c>
      <c r="I124" s="219">
        <f>[4]nama_gdc_c!I24</f>
        <v>13693.2</v>
      </c>
      <c r="J124" s="219">
        <f>[4]nama_gdc_c!J24</f>
        <v>14947.2</v>
      </c>
      <c r="K124" s="219">
        <f>[4]nama_gdc_c!K24</f>
        <v>15421.2</v>
      </c>
      <c r="L124" s="219">
        <f>[4]nama_gdc_c!L24</f>
        <v>16460.900000000001</v>
      </c>
      <c r="M124" s="219">
        <f>[4]nama_gdc_c!M24</f>
        <v>17826.900000000001</v>
      </c>
      <c r="N124" s="219">
        <f>[4]nama_gdc_c!N24</f>
        <v>19521.3</v>
      </c>
      <c r="O124" s="219">
        <f>[4]nama_gdc_c!O24</f>
        <v>20792.8</v>
      </c>
      <c r="P124" s="219">
        <f>[4]nama_gdc_c!P24</f>
        <v>22808.6</v>
      </c>
      <c r="Q124" s="219">
        <f>[4]nama_gdc_c!Q24</f>
        <v>24952.400000000001</v>
      </c>
      <c r="R124" s="219">
        <f>[4]nama_gdc_c!R24</f>
        <v>27812.9</v>
      </c>
      <c r="S124" s="219">
        <f>[4]nama_gdc_c!S24</f>
        <v>31567.4</v>
      </c>
      <c r="T124" s="219">
        <f>[4]nama_gdc_c!T24</f>
        <v>31845.3</v>
      </c>
      <c r="U124" s="219">
        <f>[4]nama_gdc_c!U24</f>
        <v>27161.7</v>
      </c>
      <c r="V124" s="219">
        <f>[4]nama_gdc_c!V24</f>
        <v>27600.1</v>
      </c>
      <c r="W124" s="219">
        <f>[4]nama_gdc_c!W24</f>
        <v>30208.5</v>
      </c>
      <c r="X124" s="219">
        <f>[4]nama_gdc_c!X24</f>
        <v>32837.800000000003</v>
      </c>
      <c r="Y124" s="219">
        <f>[4]nama_gdc_c!Y24</f>
        <v>34424.800000000003</v>
      </c>
      <c r="Z124" s="219">
        <f>[4]nama_gdc_c!Z24</f>
        <v>36438.6</v>
      </c>
    </row>
    <row r="125" spans="1:26" s="9" customFormat="1" x14ac:dyDescent="0.2">
      <c r="A125" s="23" t="s">
        <v>17</v>
      </c>
      <c r="B125" s="24">
        <f>[4]nama_gdc_c!B25</f>
        <v>0</v>
      </c>
      <c r="C125" s="24">
        <f>[4]nama_gdc_c!C25</f>
        <v>0</v>
      </c>
      <c r="D125" s="24">
        <f>[4]nama_gdc_c!D25</f>
        <v>0</v>
      </c>
      <c r="E125" s="24">
        <f>[4]nama_gdc_c!E25</f>
        <v>0</v>
      </c>
      <c r="F125" s="24">
        <f>[4]nama_gdc_c!F25</f>
        <v>0</v>
      </c>
      <c r="G125" s="219">
        <f>[4]nama_gdc_c!G25</f>
        <v>18906.7</v>
      </c>
      <c r="H125" s="219">
        <f>[4]nama_gdc_c!H25</f>
        <v>20368.5</v>
      </c>
      <c r="I125" s="219">
        <f>[4]nama_gdc_c!I25</f>
        <v>22364.400000000001</v>
      </c>
      <c r="J125" s="219">
        <f>[4]nama_gdc_c!J25</f>
        <v>24334.7</v>
      </c>
      <c r="K125" s="219">
        <f>[4]nama_gdc_c!K25</f>
        <v>24430.5</v>
      </c>
      <c r="L125" s="219">
        <f>[4]nama_gdc_c!L25</f>
        <v>26357</v>
      </c>
      <c r="M125" s="219">
        <f>[4]nama_gdc_c!M25</f>
        <v>28691.5</v>
      </c>
      <c r="N125" s="219">
        <f>[4]nama_gdc_c!N25</f>
        <v>31481.200000000001</v>
      </c>
      <c r="O125" s="219">
        <f>[4]nama_gdc_c!O25</f>
        <v>35278.6</v>
      </c>
      <c r="P125" s="219">
        <f>[4]nama_gdc_c!P25</f>
        <v>37704.5</v>
      </c>
      <c r="Q125" s="219">
        <f>[4]nama_gdc_c!Q25</f>
        <v>40773.699999999997</v>
      </c>
      <c r="R125" s="219">
        <f>[4]nama_gdc_c!R25</f>
        <v>44588.3</v>
      </c>
      <c r="S125" s="219">
        <f>[4]nama_gdc_c!S25</f>
        <v>50058.9</v>
      </c>
      <c r="T125" s="219">
        <f>[4]nama_gdc_c!T25</f>
        <v>51552.800000000003</v>
      </c>
      <c r="U125" s="219">
        <f>[4]nama_gdc_c!U25</f>
        <v>43080.5</v>
      </c>
      <c r="V125" s="219">
        <f>[4]nama_gdc_c!V25</f>
        <v>46212.2</v>
      </c>
      <c r="W125" s="219">
        <f>[4]nama_gdc_c!W25</f>
        <v>50178.5</v>
      </c>
      <c r="X125" s="219">
        <f>[4]nama_gdc_c!X25</f>
        <v>53757.4</v>
      </c>
      <c r="Y125" s="219">
        <f>[4]nama_gdc_c!Y25</f>
        <v>55742.6</v>
      </c>
      <c r="Z125" s="219">
        <f>[4]nama_gdc_c!Z25</f>
        <v>58646.7</v>
      </c>
    </row>
    <row r="126" spans="1:26" s="9" customFormat="1" x14ac:dyDescent="0.2">
      <c r="A126" s="23" t="s">
        <v>80</v>
      </c>
      <c r="B126" s="24">
        <f>[4]nama_gdc_c!B26</f>
        <v>0</v>
      </c>
      <c r="C126" s="24">
        <f>[4]nama_gdc_c!C26</f>
        <v>0</v>
      </c>
      <c r="D126" s="24">
        <f>[4]nama_gdc_c!D26</f>
        <v>0</v>
      </c>
      <c r="E126" s="24">
        <f>[4]nama_gdc_c!E26</f>
        <v>0</v>
      </c>
      <c r="F126" s="24">
        <f>[4]nama_gdc_c!F26</f>
        <v>0</v>
      </c>
      <c r="G126" s="219">
        <f>[4]nama_gdc_c!G26</f>
        <v>13350.3</v>
      </c>
      <c r="H126" s="219">
        <f>[4]nama_gdc_c!H26</f>
        <v>14129.1</v>
      </c>
      <c r="I126" s="219">
        <f>[4]nama_gdc_c!I26</f>
        <v>14647.7</v>
      </c>
      <c r="J126" s="219">
        <f>[4]nama_gdc_c!J26</f>
        <v>15725.3</v>
      </c>
      <c r="K126" s="219">
        <f>[4]nama_gdc_c!K26</f>
        <v>18267.7</v>
      </c>
      <c r="L126" s="219">
        <f>[4]nama_gdc_c!L26</f>
        <v>20346.5</v>
      </c>
      <c r="M126" s="219">
        <f>[4]nama_gdc_c!M26</f>
        <v>20429.8</v>
      </c>
      <c r="N126" s="219">
        <f>[4]nama_gdc_c!N26</f>
        <v>21923.200000000001</v>
      </c>
      <c r="O126" s="219">
        <f>[4]nama_gdc_c!O26</f>
        <v>23159.5</v>
      </c>
      <c r="P126" s="219">
        <f>[4]nama_gdc_c!P26</f>
        <v>25052.5</v>
      </c>
      <c r="Q126" s="219">
        <f>[4]nama_gdc_c!Q26</f>
        <v>26593.7</v>
      </c>
      <c r="R126" s="219">
        <f>[4]nama_gdc_c!R26</f>
        <v>30199</v>
      </c>
      <c r="S126" s="219">
        <f>[4]nama_gdc_c!S26</f>
        <v>32935</v>
      </c>
      <c r="T126" s="219">
        <f>[4]nama_gdc_c!T26</f>
        <v>32241</v>
      </c>
      <c r="U126" s="219">
        <f>[4]nama_gdc_c!U26</f>
        <v>29901.7</v>
      </c>
      <c r="V126" s="219">
        <f>[4]nama_gdc_c!V26</f>
        <v>33098.5</v>
      </c>
      <c r="W126" s="219">
        <f>[4]nama_gdc_c!W26</f>
        <v>35356.400000000001</v>
      </c>
      <c r="X126" s="219">
        <f>[4]nama_gdc_c!X26</f>
        <v>36461.199999999997</v>
      </c>
      <c r="Y126" s="219">
        <f>[4]nama_gdc_c!Y26</f>
        <v>37039.4</v>
      </c>
      <c r="Z126" s="219">
        <f>[4]nama_gdc_c!Z26</f>
        <v>38591.4</v>
      </c>
    </row>
    <row r="127" spans="1:26" s="9" customFormat="1" x14ac:dyDescent="0.2">
      <c r="A127" s="23" t="s">
        <v>18</v>
      </c>
      <c r="B127" s="24">
        <f>[4]nama_gdc_c!B27</f>
        <v>0</v>
      </c>
      <c r="C127" s="24">
        <f>[4]nama_gdc_c!C27</f>
        <v>0</v>
      </c>
      <c r="D127" s="24">
        <f>[4]nama_gdc_c!D27</f>
        <v>0</v>
      </c>
      <c r="E127" s="24">
        <f>[4]nama_gdc_c!E27</f>
        <v>0</v>
      </c>
      <c r="F127" s="24">
        <f>[4]nama_gdc_c!F27</f>
        <v>0</v>
      </c>
      <c r="G127" s="219">
        <f>[4]nama_gdc_c!G27</f>
        <v>77821.100000000006</v>
      </c>
      <c r="H127" s="219">
        <f>[4]nama_gdc_c!H27</f>
        <v>81163.100000000006</v>
      </c>
      <c r="I127" s="219">
        <f>[4]nama_gdc_c!I27</f>
        <v>87336.2</v>
      </c>
      <c r="J127" s="219">
        <f>[4]nama_gdc_c!J27</f>
        <v>93439</v>
      </c>
      <c r="K127" s="219">
        <f>[4]nama_gdc_c!K27</f>
        <v>97914.6</v>
      </c>
      <c r="L127" s="219">
        <f>[4]nama_gdc_c!L27</f>
        <v>105462.39999999999</v>
      </c>
      <c r="M127" s="219">
        <f>[4]nama_gdc_c!M27</f>
        <v>117159</v>
      </c>
      <c r="N127" s="219">
        <f>[4]nama_gdc_c!N27</f>
        <v>127291.4</v>
      </c>
      <c r="O127" s="219">
        <f>[4]nama_gdc_c!O27</f>
        <v>131341.4</v>
      </c>
      <c r="P127" s="219">
        <f>[4]nama_gdc_c!P27</f>
        <v>137806.29999999999</v>
      </c>
      <c r="Q127" s="219">
        <f>[4]nama_gdc_c!Q27</f>
        <v>143345.4</v>
      </c>
      <c r="R127" s="219">
        <f>[4]nama_gdc_c!R27</f>
        <v>150026.20000000001</v>
      </c>
      <c r="S127" s="219">
        <f>[4]nama_gdc_c!S27</f>
        <v>154517.20000000001</v>
      </c>
      <c r="T127" s="219">
        <f>[4]nama_gdc_c!T27</f>
        <v>160335</v>
      </c>
      <c r="U127" s="219">
        <f>[4]nama_gdc_c!U27</f>
        <v>153651.6</v>
      </c>
      <c r="V127" s="219">
        <f>[4]nama_gdc_c!V27</f>
        <v>158865</v>
      </c>
      <c r="W127" s="219">
        <f>[4]nama_gdc_c!W27</f>
        <v>164372.20000000001</v>
      </c>
      <c r="X127" s="219">
        <f>[4]nama_gdc_c!X27</f>
        <v>163438.9</v>
      </c>
      <c r="Y127" s="219">
        <f>[4]nama_gdc_c!Y27</f>
        <v>164249.79999999999</v>
      </c>
      <c r="Z127" s="219">
        <f>[4]nama_gdc_c!Z27</f>
        <v>168746.5</v>
      </c>
    </row>
    <row r="128" spans="1:26" s="9" customFormat="1" x14ac:dyDescent="0.2">
      <c r="A128" s="23" t="s">
        <v>19</v>
      </c>
      <c r="B128" s="24">
        <f>[4]nama_gdc_c!B28</f>
        <v>0</v>
      </c>
      <c r="C128" s="24">
        <f>[4]nama_gdc_c!C28</f>
        <v>0</v>
      </c>
      <c r="D128" s="24">
        <f>[4]nama_gdc_c!D28</f>
        <v>0</v>
      </c>
      <c r="E128" s="24">
        <f>[4]nama_gdc_c!E28</f>
        <v>0</v>
      </c>
      <c r="F128" s="24">
        <f>[4]nama_gdc_c!F28</f>
        <v>0</v>
      </c>
      <c r="G128" s="219">
        <f>[4]nama_gdc_c!G28</f>
        <v>4935.6000000000004</v>
      </c>
      <c r="H128" s="219">
        <f>[4]nama_gdc_c!H28</f>
        <v>4806.7</v>
      </c>
      <c r="I128" s="219">
        <f>[4]nama_gdc_c!I28</f>
        <v>5179.5</v>
      </c>
      <c r="J128" s="219">
        <f>[4]nama_gdc_c!J28</f>
        <v>5423.8</v>
      </c>
      <c r="K128" s="219">
        <f>[4]nama_gdc_c!K28</f>
        <v>5785.6</v>
      </c>
      <c r="L128" s="219">
        <f>[4]nama_gdc_c!L28</f>
        <v>6440.2</v>
      </c>
      <c r="M128" s="219">
        <f>[4]nama_gdc_c!M28</f>
        <v>6324.8</v>
      </c>
      <c r="N128" s="219">
        <f>[4]nama_gdc_c!N28</f>
        <v>6678</v>
      </c>
      <c r="O128" s="219">
        <f>[4]nama_gdc_c!O28</f>
        <v>6788</v>
      </c>
      <c r="P128" s="219">
        <f>[4]nama_gdc_c!P28</f>
        <v>6925.2</v>
      </c>
      <c r="Q128" s="219">
        <f>[4]nama_gdc_c!Q28</f>
        <v>7284</v>
      </c>
      <c r="R128" s="219">
        <f>[4]nama_gdc_c!R28</f>
        <v>7544.2</v>
      </c>
      <c r="S128" s="219">
        <f>[4]nama_gdc_c!S28</f>
        <v>7973.2</v>
      </c>
      <c r="T128" s="219">
        <f>[4]nama_gdc_c!T28</f>
        <v>8322</v>
      </c>
      <c r="U128" s="219">
        <f>[4]nama_gdc_c!U28</f>
        <v>8195.6</v>
      </c>
      <c r="V128" s="219">
        <f>[4]nama_gdc_c!V28</f>
        <v>8767.9</v>
      </c>
      <c r="W128" s="219">
        <f>[4]nama_gdc_c!W28</f>
        <v>9045.2999999999993</v>
      </c>
      <c r="X128" s="219">
        <f>[4]nama_gdc_c!X28</f>
        <v>9318.4</v>
      </c>
      <c r="Y128" s="219">
        <f>[4]nama_gdc_c!Y28</f>
        <v>9493.2000000000007</v>
      </c>
      <c r="Z128" s="219">
        <f>[4]nama_gdc_c!Z28</f>
        <v>9815.6</v>
      </c>
    </row>
    <row r="129" spans="1:27" s="9" customFormat="1" x14ac:dyDescent="0.2">
      <c r="A129" s="23" t="s">
        <v>20</v>
      </c>
      <c r="B129" s="24">
        <f>[4]nama_gdc_c!B29</f>
        <v>0</v>
      </c>
      <c r="C129" s="24">
        <f>[4]nama_gdc_c!C29</f>
        <v>0</v>
      </c>
      <c r="D129" s="24">
        <f>[4]nama_gdc_c!D29</f>
        <v>0</v>
      </c>
      <c r="E129" s="24">
        <f>[4]nama_gdc_c!E29</f>
        <v>0</v>
      </c>
      <c r="F129" s="24">
        <f>[4]nama_gdc_c!F29</f>
        <v>0</v>
      </c>
      <c r="G129" s="219">
        <f>[4]nama_gdc_c!G29</f>
        <v>279566.09999999998</v>
      </c>
      <c r="H129" s="219">
        <f>[4]nama_gdc_c!H29</f>
        <v>298100.90000000002</v>
      </c>
      <c r="I129" s="219">
        <f>[4]nama_gdc_c!I29</f>
        <v>321418.7</v>
      </c>
      <c r="J129" s="219">
        <f>[4]nama_gdc_c!J29</f>
        <v>342528.8</v>
      </c>
      <c r="K129" s="219">
        <f>[4]nama_gdc_c!K29</f>
        <v>368223.7</v>
      </c>
      <c r="L129" s="219">
        <f>[4]nama_gdc_c!L29</f>
        <v>407043.1</v>
      </c>
      <c r="M129" s="219">
        <f>[4]nama_gdc_c!M29</f>
        <v>424027.8</v>
      </c>
      <c r="N129" s="219">
        <f>[4]nama_gdc_c!N29</f>
        <v>440581.1</v>
      </c>
      <c r="O129" s="219">
        <f>[4]nama_gdc_c!O29</f>
        <v>434649.3</v>
      </c>
      <c r="P129" s="219">
        <f>[4]nama_gdc_c!P29</f>
        <v>455090.8</v>
      </c>
      <c r="Q129" s="219">
        <f>[4]nama_gdc_c!Q29</f>
        <v>479622.40000000002</v>
      </c>
      <c r="R129" s="219">
        <f>[4]nama_gdc_c!R29</f>
        <v>506678.9</v>
      </c>
      <c r="S129" s="219">
        <f>[4]nama_gdc_c!S29</f>
        <v>541503</v>
      </c>
      <c r="T129" s="219">
        <f>[4]nama_gdc_c!T29</f>
        <v>551778.80000000005</v>
      </c>
      <c r="U129" s="219">
        <f>[4]nama_gdc_c!U29</f>
        <v>512879.4</v>
      </c>
      <c r="V129" s="219">
        <f>[4]nama_gdc_c!V29</f>
        <v>533332.1</v>
      </c>
      <c r="W129" s="219">
        <f>[4]nama_gdc_c!W29</f>
        <v>548654.69999999995</v>
      </c>
      <c r="X129" s="219">
        <f>[4]nama_gdc_c!X29</f>
        <v>556656</v>
      </c>
      <c r="Y129" s="219">
        <f>[4]nama_gdc_c!Y29</f>
        <v>556139.1</v>
      </c>
      <c r="Z129" s="219">
        <f>[4]nama_gdc_c!Z29</f>
        <v>571309.6</v>
      </c>
    </row>
    <row r="130" spans="1:27" s="9" customFormat="1" x14ac:dyDescent="0.2">
      <c r="A130" s="23" t="s">
        <v>21</v>
      </c>
      <c r="B130" s="24">
        <f>[4]nama_gdc_c!B30</f>
        <v>0</v>
      </c>
      <c r="C130" s="24">
        <f>[4]nama_gdc_c!C30</f>
        <v>0</v>
      </c>
      <c r="D130" s="24">
        <f>[4]nama_gdc_c!D30</f>
        <v>0</v>
      </c>
      <c r="E130" s="24">
        <f>[4]nama_gdc_c!E30</f>
        <v>0</v>
      </c>
      <c r="F130" s="24">
        <f>[4]nama_gdc_c!F30</f>
        <v>0</v>
      </c>
      <c r="G130" s="219">
        <f>[4]nama_gdc_c!G30</f>
        <v>156898.4</v>
      </c>
      <c r="H130" s="219">
        <f>[4]nama_gdc_c!H30</f>
        <v>164496.9</v>
      </c>
      <c r="I130" s="219">
        <f>[4]nama_gdc_c!I30</f>
        <v>170441.9</v>
      </c>
      <c r="J130" s="219">
        <f>[4]nama_gdc_c!J30</f>
        <v>179061.8</v>
      </c>
      <c r="K130" s="219">
        <f>[4]nama_gdc_c!K30</f>
        <v>187907.4</v>
      </c>
      <c r="L130" s="219">
        <f>[4]nama_gdc_c!L30</f>
        <v>201297.3</v>
      </c>
      <c r="M130" s="219">
        <f>[4]nama_gdc_c!M30</f>
        <v>200421.9</v>
      </c>
      <c r="N130" s="219">
        <f>[4]nama_gdc_c!N30</f>
        <v>210308.2</v>
      </c>
      <c r="O130" s="219">
        <f>[4]nama_gdc_c!O30</f>
        <v>214856.9</v>
      </c>
      <c r="P130" s="219">
        <f>[4]nama_gdc_c!P30</f>
        <v>226078.4</v>
      </c>
      <c r="Q130" s="219">
        <f>[4]nama_gdc_c!Q30</f>
        <v>231623.9</v>
      </c>
      <c r="R130" s="219">
        <f>[4]nama_gdc_c!R30</f>
        <v>246256.2</v>
      </c>
      <c r="S130" s="219">
        <f>[4]nama_gdc_c!S30</f>
        <v>256512.8</v>
      </c>
      <c r="T130" s="219">
        <f>[4]nama_gdc_c!T30</f>
        <v>259303.2</v>
      </c>
      <c r="U130" s="219">
        <f>[4]nama_gdc_c!U30</f>
        <v>246257.8</v>
      </c>
      <c r="V130" s="219">
        <f>[4]nama_gdc_c!V30</f>
        <v>261079.9</v>
      </c>
      <c r="W130" s="219">
        <f>[4]nama_gdc_c!W30</f>
        <v>272935.8</v>
      </c>
      <c r="X130" s="219">
        <f>[4]nama_gdc_c!X30</f>
        <v>282513.2</v>
      </c>
      <c r="Y130" s="219">
        <f>[4]nama_gdc_c!Y30</f>
        <v>286004.59999999998</v>
      </c>
      <c r="Z130" s="219">
        <f>[4]nama_gdc_c!Z30</f>
        <v>294989.7</v>
      </c>
    </row>
    <row r="131" spans="1:27" s="9" customFormat="1" x14ac:dyDescent="0.2">
      <c r="A131" s="23" t="s">
        <v>22</v>
      </c>
      <c r="B131" s="24">
        <f>[4]nama_gdc_c!B31</f>
        <v>0</v>
      </c>
      <c r="C131" s="24">
        <f>[4]nama_gdc_c!C31</f>
        <v>0</v>
      </c>
      <c r="D131" s="24">
        <f>[4]nama_gdc_c!D31</f>
        <v>0</v>
      </c>
      <c r="E131" s="24">
        <f>[4]nama_gdc_c!E31</f>
        <v>0</v>
      </c>
      <c r="F131" s="24">
        <f>[4]nama_gdc_c!F31</f>
        <v>0</v>
      </c>
      <c r="G131" s="219">
        <f>[4]nama_gdc_c!G31</f>
        <v>240078.9</v>
      </c>
      <c r="H131" s="219">
        <f>[4]nama_gdc_c!H31</f>
        <v>263419.90000000002</v>
      </c>
      <c r="I131" s="219">
        <f>[4]nama_gdc_c!I31</f>
        <v>290200.7</v>
      </c>
      <c r="J131" s="219">
        <f>[4]nama_gdc_c!J31</f>
        <v>310194.2</v>
      </c>
      <c r="K131" s="219">
        <f>[4]nama_gdc_c!K31</f>
        <v>330842.40000000002</v>
      </c>
      <c r="L131" s="219">
        <f>[4]nama_gdc_c!L31</f>
        <v>351451.6</v>
      </c>
      <c r="M131" s="219">
        <f>[4]nama_gdc_c!M31</f>
        <v>359582.5</v>
      </c>
      <c r="N131" s="219">
        <f>[4]nama_gdc_c!N31</f>
        <v>377603.7</v>
      </c>
      <c r="O131" s="219">
        <f>[4]nama_gdc_c!O31</f>
        <v>386864.6</v>
      </c>
      <c r="P131" s="219">
        <f>[4]nama_gdc_c!P31</f>
        <v>418373.3</v>
      </c>
      <c r="Q131" s="219">
        <f>[4]nama_gdc_c!Q31</f>
        <v>440423.2</v>
      </c>
      <c r="R131" s="219">
        <f>[4]nama_gdc_c!R31</f>
        <v>468029.7</v>
      </c>
      <c r="S131" s="219">
        <f>[4]nama_gdc_c!S31</f>
        <v>518454.9</v>
      </c>
      <c r="T131" s="219">
        <f>[4]nama_gdc_c!T31</f>
        <v>537146.5</v>
      </c>
      <c r="U131" s="219">
        <f>[4]nama_gdc_c!U31</f>
        <v>542861.5</v>
      </c>
      <c r="V131" s="219">
        <f>[4]nama_gdc_c!V31</f>
        <v>589264.1</v>
      </c>
      <c r="W131" s="219">
        <f>[4]nama_gdc_c!W31</f>
        <v>623659.6</v>
      </c>
      <c r="X131" s="219">
        <f>[4]nama_gdc_c!X31</f>
        <v>654321</v>
      </c>
      <c r="Y131" s="219">
        <f>[4]nama_gdc_c!Y31</f>
        <v>666674.69999999995</v>
      </c>
      <c r="Z131" s="219">
        <f>[4]nama_gdc_c!Z31</f>
        <v>691223.3</v>
      </c>
    </row>
    <row r="132" spans="1:27" s="9" customFormat="1" x14ac:dyDescent="0.2">
      <c r="A132" s="23" t="s">
        <v>23</v>
      </c>
      <c r="B132" s="24">
        <f>[4]nama_gdc_c!B32</f>
        <v>0</v>
      </c>
      <c r="C132" s="24">
        <f>[4]nama_gdc_c!C32</f>
        <v>0</v>
      </c>
      <c r="D132" s="24">
        <f>[4]nama_gdc_c!D32</f>
        <v>0</v>
      </c>
      <c r="E132" s="24">
        <f>[4]nama_gdc_c!E32</f>
        <v>0</v>
      </c>
      <c r="F132" s="24">
        <f>[4]nama_gdc_c!F32</f>
        <v>0</v>
      </c>
      <c r="G132" s="219">
        <f>[4]nama_gdc_c!G32</f>
        <v>113498.5</v>
      </c>
      <c r="H132" s="219">
        <f>[4]nama_gdc_c!H32</f>
        <v>119636.4</v>
      </c>
      <c r="I132" s="219">
        <f>[4]nama_gdc_c!I32</f>
        <v>128657</v>
      </c>
      <c r="J132" s="219">
        <f>[4]nama_gdc_c!J32</f>
        <v>136365.29999999999</v>
      </c>
      <c r="K132" s="219">
        <f>[4]nama_gdc_c!K32</f>
        <v>147293.70000000001</v>
      </c>
      <c r="L132" s="219">
        <f>[4]nama_gdc_c!L32</f>
        <v>158173.9</v>
      </c>
      <c r="M132" s="219">
        <f>[4]nama_gdc_c!M32</f>
        <v>163564.1</v>
      </c>
      <c r="N132" s="219">
        <f>[4]nama_gdc_c!N32</f>
        <v>169567.8</v>
      </c>
      <c r="O132" s="219">
        <f>[4]nama_gdc_c!O32</f>
        <v>171662.9</v>
      </c>
      <c r="P132" s="219">
        <f>[4]nama_gdc_c!P32</f>
        <v>175616.5</v>
      </c>
      <c r="Q132" s="219">
        <f>[4]nama_gdc_c!Q32</f>
        <v>188725.9</v>
      </c>
      <c r="R132" s="219">
        <f>[4]nama_gdc_c!R32</f>
        <v>197900.1</v>
      </c>
      <c r="S132" s="219">
        <f>[4]nama_gdc_c!S32</f>
        <v>208375.2</v>
      </c>
      <c r="T132" s="219">
        <f>[4]nama_gdc_c!T32</f>
        <v>207113.2</v>
      </c>
      <c r="U132" s="219">
        <f>[4]nama_gdc_c!U32</f>
        <v>200349.7</v>
      </c>
      <c r="V132" s="219">
        <f>[4]nama_gdc_c!V32</f>
        <v>209318.6</v>
      </c>
      <c r="W132" s="219">
        <f>[4]nama_gdc_c!W32</f>
        <v>207525</v>
      </c>
      <c r="X132" s="219">
        <f>[4]nama_gdc_c!X32</f>
        <v>205540.5</v>
      </c>
      <c r="Y132" s="219">
        <f>[4]nama_gdc_c!Y32</f>
        <v>204171.4</v>
      </c>
      <c r="Z132" s="219">
        <f>[4]nama_gdc_c!Z32</f>
        <v>209583.3</v>
      </c>
    </row>
    <row r="133" spans="1:27" s="9" customFormat="1" x14ac:dyDescent="0.2">
      <c r="A133" s="23" t="s">
        <v>30</v>
      </c>
      <c r="B133" s="24">
        <f>[4]nama_gdc_c!B33</f>
        <v>0</v>
      </c>
      <c r="C133" s="24">
        <f>[4]nama_gdc_c!C33</f>
        <v>0</v>
      </c>
      <c r="D133" s="24">
        <f>[4]nama_gdc_c!D33</f>
        <v>0</v>
      </c>
      <c r="E133" s="24">
        <f>[4]nama_gdc_c!E33</f>
        <v>0</v>
      </c>
      <c r="F133" s="24">
        <f>[4]nama_gdc_c!F33</f>
        <v>0</v>
      </c>
      <c r="G133" s="219">
        <f>[4]nama_gdc_c!G33</f>
        <v>108495.9</v>
      </c>
      <c r="H133" s="219">
        <f>[4]nama_gdc_c!H33</f>
        <v>114799.7</v>
      </c>
      <c r="I133" s="219">
        <f>[4]nama_gdc_c!I33</f>
        <v>107130.3</v>
      </c>
      <c r="J133" s="219">
        <f>[4]nama_gdc_c!J33</f>
        <v>101994.5</v>
      </c>
      <c r="K133" s="219">
        <f>[4]nama_gdc_c!K33</f>
        <v>104965.1</v>
      </c>
      <c r="L133" s="219">
        <f>[4]nama_gdc_c!L33</f>
        <v>111289.1</v>
      </c>
      <c r="M133" s="219">
        <f>[4]nama_gdc_c!M33</f>
        <v>123161.7</v>
      </c>
      <c r="N133" s="219">
        <f>[4]nama_gdc_c!N33</f>
        <v>131079.6</v>
      </c>
      <c r="O133" s="219">
        <f>[4]nama_gdc_c!O33</f>
        <v>140971.4</v>
      </c>
      <c r="P133" s="219">
        <f>[4]nama_gdc_c!P33</f>
        <v>160110.79999999999</v>
      </c>
      <c r="Q133" s="219">
        <f>[4]nama_gdc_c!Q33</f>
        <v>169996.3</v>
      </c>
      <c r="R133" s="219">
        <f>[4]nama_gdc_c!R33</f>
        <v>195741.9</v>
      </c>
      <c r="S133" s="219">
        <f>[4]nama_gdc_c!S33</f>
        <v>223358.2</v>
      </c>
      <c r="T133" s="219">
        <f>[4]nama_gdc_c!T33</f>
        <v>252001.3</v>
      </c>
      <c r="U133" s="219">
        <f>[4]nama_gdc_c!U33</f>
        <v>238104.9</v>
      </c>
      <c r="V133" s="219">
        <f>[4]nama_gdc_c!V33</f>
        <v>244556.5</v>
      </c>
      <c r="W133" s="219">
        <f>[4]nama_gdc_c!W33</f>
        <v>252689.8</v>
      </c>
      <c r="X133" s="219">
        <f>[4]nama_gdc_c!X33</f>
        <v>260468.6</v>
      </c>
      <c r="Y133" s="219">
        <f>[4]nama_gdc_c!Y33</f>
        <v>265931.3</v>
      </c>
      <c r="Z133" s="219">
        <f>[4]nama_gdc_c!Z33</f>
        <v>276389.40000000002</v>
      </c>
    </row>
    <row r="134" spans="1:27" s="9" customFormat="1" x14ac:dyDescent="0.2">
      <c r="A134" s="23" t="s">
        <v>24</v>
      </c>
      <c r="B134" s="24">
        <f>[4]nama_gdc_c!B34</f>
        <v>0</v>
      </c>
      <c r="C134" s="24">
        <f>[4]nama_gdc_c!C34</f>
        <v>0</v>
      </c>
      <c r="D134" s="24">
        <f>[4]nama_gdc_c!D34</f>
        <v>0</v>
      </c>
      <c r="E134" s="24">
        <f>[4]nama_gdc_c!E34</f>
        <v>0</v>
      </c>
      <c r="F134" s="24">
        <f>[4]nama_gdc_c!F34</f>
        <v>0</v>
      </c>
      <c r="G134" s="219">
        <f>[4]nama_gdc_c!G34</f>
        <v>21745.5</v>
      </c>
      <c r="H134" s="219">
        <f>[4]nama_gdc_c!H34</f>
        <v>23314.7</v>
      </c>
      <c r="I134" s="219">
        <f>[4]nama_gdc_c!I34</f>
        <v>25198.2</v>
      </c>
      <c r="J134" s="219">
        <f>[4]nama_gdc_c!J34</f>
        <v>26623.599999999999</v>
      </c>
      <c r="K134" s="219">
        <f>[4]nama_gdc_c!K34</f>
        <v>28662.400000000001</v>
      </c>
      <c r="L134" s="219">
        <f>[4]nama_gdc_c!L34</f>
        <v>30351.8</v>
      </c>
      <c r="M134" s="219">
        <f>[4]nama_gdc_c!M34</f>
        <v>31534.5</v>
      </c>
      <c r="N134" s="219">
        <f>[4]nama_gdc_c!N34</f>
        <v>33671.199999999997</v>
      </c>
      <c r="O134" s="219">
        <f>[4]nama_gdc_c!O34</f>
        <v>34609.300000000003</v>
      </c>
      <c r="P134" s="219">
        <f>[4]nama_gdc_c!P34</f>
        <v>37459.599999999999</v>
      </c>
      <c r="Q134" s="219">
        <f>[4]nama_gdc_c!Q34</f>
        <v>39316</v>
      </c>
      <c r="R134" s="219">
        <f>[4]nama_gdc_c!R34</f>
        <v>41589.599999999999</v>
      </c>
      <c r="S134" s="219">
        <f>[4]nama_gdc_c!S34</f>
        <v>44639.6</v>
      </c>
      <c r="T134" s="219">
        <f>[4]nama_gdc_c!T34</f>
        <v>45903</v>
      </c>
      <c r="U134" s="219">
        <f>[4]nama_gdc_c!U34</f>
        <v>41535.1</v>
      </c>
      <c r="V134" s="219">
        <f>[4]nama_gdc_c!V34</f>
        <v>42054.9</v>
      </c>
      <c r="W134" s="219">
        <f>[4]nama_gdc_c!W34</f>
        <v>43130.400000000001</v>
      </c>
      <c r="X134" s="219">
        <f>[4]nama_gdc_c!X34</f>
        <v>42932.9</v>
      </c>
      <c r="Y134" s="219">
        <f>[4]nama_gdc_c!Y34</f>
        <v>42490.3</v>
      </c>
      <c r="Z134" s="219">
        <f>[4]nama_gdc_c!Z34</f>
        <v>43169</v>
      </c>
    </row>
    <row r="135" spans="1:27" s="9" customFormat="1" x14ac:dyDescent="0.2">
      <c r="A135" s="23" t="s">
        <v>25</v>
      </c>
      <c r="B135" s="24">
        <f>[4]nama_gdc_c!B35</f>
        <v>0</v>
      </c>
      <c r="C135" s="24">
        <f>[4]nama_gdc_c!C35</f>
        <v>0</v>
      </c>
      <c r="D135" s="24">
        <f>[4]nama_gdc_c!D35</f>
        <v>0</v>
      </c>
      <c r="E135" s="24">
        <f>[4]nama_gdc_c!E35</f>
        <v>0</v>
      </c>
      <c r="F135" s="24">
        <f>[4]nama_gdc_c!F35</f>
        <v>0</v>
      </c>
      <c r="G135" s="219">
        <f>[4]nama_gdc_c!G35</f>
        <v>37370.699999999997</v>
      </c>
      <c r="H135" s="219">
        <f>[4]nama_gdc_c!H35</f>
        <v>41112.199999999997</v>
      </c>
      <c r="I135" s="219">
        <f>[4]nama_gdc_c!I35</f>
        <v>44820.9</v>
      </c>
      <c r="J135" s="219">
        <f>[4]nama_gdc_c!J35</f>
        <v>47628</v>
      </c>
      <c r="K135" s="219">
        <f>[4]nama_gdc_c!K35</f>
        <v>48561.4</v>
      </c>
      <c r="L135" s="219">
        <f>[4]nama_gdc_c!L35</f>
        <v>51555.199999999997</v>
      </c>
      <c r="M135" s="219">
        <f>[4]nama_gdc_c!M35</f>
        <v>55744.2</v>
      </c>
      <c r="N135" s="219">
        <f>[4]nama_gdc_c!N35</f>
        <v>59570</v>
      </c>
      <c r="O135" s="219">
        <f>[4]nama_gdc_c!O35</f>
        <v>61819.9</v>
      </c>
      <c r="P135" s="219">
        <f>[4]nama_gdc_c!P35</f>
        <v>66432.3</v>
      </c>
      <c r="Q135" s="219">
        <f>[4]nama_gdc_c!Q35</f>
        <v>72946.8</v>
      </c>
      <c r="R135" s="219">
        <f>[4]nama_gdc_c!R35</f>
        <v>80677</v>
      </c>
      <c r="S135" s="219">
        <f>[4]nama_gdc_c!S35</f>
        <v>91440.2</v>
      </c>
      <c r="T135" s="219">
        <f>[4]nama_gdc_c!T35</f>
        <v>98109.7</v>
      </c>
      <c r="U135" s="219">
        <f>[4]nama_gdc_c!U35</f>
        <v>92481.5</v>
      </c>
      <c r="V135" s="219">
        <f>[4]nama_gdc_c!V35</f>
        <v>97004.800000000003</v>
      </c>
      <c r="W135" s="219">
        <f>[4]nama_gdc_c!W35</f>
        <v>100007.2</v>
      </c>
      <c r="X135" s="219">
        <f>[4]nama_gdc_c!X35</f>
        <v>103254.7</v>
      </c>
      <c r="Y135" s="219">
        <f>[4]nama_gdc_c!Y35</f>
        <v>105233.9</v>
      </c>
      <c r="Z135" s="219">
        <f>[4]nama_gdc_c!Z35</f>
        <v>109835.1</v>
      </c>
    </row>
    <row r="136" spans="1:27" s="9" customFormat="1" x14ac:dyDescent="0.2">
      <c r="A136" s="23" t="s">
        <v>26</v>
      </c>
      <c r="B136" s="24">
        <f>[4]nama_gdc_c!B36</f>
        <v>0</v>
      </c>
      <c r="C136" s="24">
        <f>[4]nama_gdc_c!C36</f>
        <v>0</v>
      </c>
      <c r="D136" s="24">
        <f>[4]nama_gdc_c!D36</f>
        <v>0</v>
      </c>
      <c r="E136" s="24">
        <f>[4]nama_gdc_c!E36</f>
        <v>0</v>
      </c>
      <c r="F136" s="24">
        <f>[4]nama_gdc_c!F36</f>
        <v>0</v>
      </c>
      <c r="G136" s="219">
        <f>[4]nama_gdc_c!G36</f>
        <v>80583.8</v>
      </c>
      <c r="H136" s="219">
        <f>[4]nama_gdc_c!H36</f>
        <v>83690.2</v>
      </c>
      <c r="I136" s="219">
        <f>[4]nama_gdc_c!I36</f>
        <v>92026.3</v>
      </c>
      <c r="J136" s="219">
        <f>[4]nama_gdc_c!J36</f>
        <v>99558.7</v>
      </c>
      <c r="K136" s="219">
        <f>[4]nama_gdc_c!K36</f>
        <v>105485.5</v>
      </c>
      <c r="L136" s="219">
        <f>[4]nama_gdc_c!L36</f>
        <v>115502.6</v>
      </c>
      <c r="M136" s="219">
        <f>[4]nama_gdc_c!M36</f>
        <v>118180.9</v>
      </c>
      <c r="N136" s="219">
        <f>[4]nama_gdc_c!N36</f>
        <v>122302.9</v>
      </c>
      <c r="O136" s="219">
        <f>[4]nama_gdc_c!O36</f>
        <v>121655</v>
      </c>
      <c r="P136" s="219">
        <f>[4]nama_gdc_c!P36</f>
        <v>131503</v>
      </c>
      <c r="Q136" s="219">
        <f>[4]nama_gdc_c!Q36</f>
        <v>134867.1</v>
      </c>
      <c r="R136" s="219">
        <f>[4]nama_gdc_c!R36</f>
        <v>142080.20000000001</v>
      </c>
      <c r="S136" s="219">
        <f>[4]nama_gdc_c!S36</f>
        <v>155249.4</v>
      </c>
      <c r="T136" s="219">
        <f>[4]nama_gdc_c!T36</f>
        <v>158190.70000000001</v>
      </c>
      <c r="U136" s="219">
        <f>[4]nama_gdc_c!U36</f>
        <v>143640.20000000001</v>
      </c>
      <c r="V136" s="219">
        <f>[4]nama_gdc_c!V36</f>
        <v>148842.9</v>
      </c>
      <c r="W136" s="219">
        <f>[4]nama_gdc_c!W36</f>
        <v>155157.29999999999</v>
      </c>
      <c r="X136" s="219">
        <f>[4]nama_gdc_c!X36</f>
        <v>158796.1</v>
      </c>
      <c r="Y136" s="219">
        <f>[4]nama_gdc_c!Y36</f>
        <v>160666.6</v>
      </c>
      <c r="Z136" s="219">
        <f>[4]nama_gdc_c!Z36</f>
        <v>164990.5</v>
      </c>
    </row>
    <row r="137" spans="1:27" s="9" customFormat="1" x14ac:dyDescent="0.2">
      <c r="A137" s="23" t="s">
        <v>27</v>
      </c>
      <c r="B137" s="24">
        <f>[4]nama_gdc_c!B37</f>
        <v>0</v>
      </c>
      <c r="C137" s="24">
        <f>[4]nama_gdc_c!C37</f>
        <v>0</v>
      </c>
      <c r="D137" s="24">
        <f>[4]nama_gdc_c!D37</f>
        <v>0</v>
      </c>
      <c r="E137" s="24">
        <f>[4]nama_gdc_c!E37</f>
        <v>0</v>
      </c>
      <c r="F137" s="24">
        <f>[4]nama_gdc_c!F37</f>
        <v>0</v>
      </c>
      <c r="G137" s="219">
        <f>[4]nama_gdc_c!G37</f>
        <v>161939.29999999999</v>
      </c>
      <c r="H137" s="219">
        <f>[4]nama_gdc_c!H37</f>
        <v>169844</v>
      </c>
      <c r="I137" s="219">
        <f>[4]nama_gdc_c!I37</f>
        <v>177610.5</v>
      </c>
      <c r="J137" s="219">
        <f>[4]nama_gdc_c!J37</f>
        <v>185028.3</v>
      </c>
      <c r="K137" s="219">
        <f>[4]nama_gdc_c!K37</f>
        <v>198991.4</v>
      </c>
      <c r="L137" s="219">
        <f>[4]nama_gdc_c!L37</f>
        <v>215572.1</v>
      </c>
      <c r="M137" s="219">
        <f>[4]nama_gdc_c!M37</f>
        <v>215599.6</v>
      </c>
      <c r="N137" s="219">
        <f>[4]nama_gdc_c!N37</f>
        <v>223203.3</v>
      </c>
      <c r="O137" s="219">
        <f>[4]nama_gdc_c!O37</f>
        <v>230279.7</v>
      </c>
      <c r="P137" s="219">
        <f>[4]nama_gdc_c!P37</f>
        <v>246154.7</v>
      </c>
      <c r="Q137" s="219">
        <f>[4]nama_gdc_c!Q37</f>
        <v>247214.9</v>
      </c>
      <c r="R137" s="219">
        <f>[4]nama_gdc_c!R37</f>
        <v>263939.3</v>
      </c>
      <c r="S137" s="219">
        <f>[4]nama_gdc_c!S37</f>
        <v>285697.7</v>
      </c>
      <c r="T137" s="219">
        <f>[4]nama_gdc_c!T37</f>
        <v>285549.3</v>
      </c>
      <c r="U137" s="219">
        <f>[4]nama_gdc_c!U37</f>
        <v>262253.5</v>
      </c>
      <c r="V137" s="219">
        <f>[4]nama_gdc_c!V37</f>
        <v>283526.40000000002</v>
      </c>
      <c r="W137" s="219">
        <f>[4]nama_gdc_c!W37</f>
        <v>300941</v>
      </c>
      <c r="X137" s="219">
        <f>[4]nama_gdc_c!X37</f>
        <v>311050.3</v>
      </c>
      <c r="Y137" s="219">
        <f>[4]nama_gdc_c!Y37</f>
        <v>318177.09999999998</v>
      </c>
      <c r="Z137" s="219">
        <f>[4]nama_gdc_c!Z37</f>
        <v>330809.3</v>
      </c>
    </row>
    <row r="138" spans="1:27" s="9" customFormat="1" x14ac:dyDescent="0.2">
      <c r="A138" s="23" t="s">
        <v>28</v>
      </c>
      <c r="B138" s="24">
        <f>[4]nama_gdc_c!B38</f>
        <v>0</v>
      </c>
      <c r="C138" s="24">
        <f>[4]nama_gdc_c!C38</f>
        <v>0</v>
      </c>
      <c r="D138" s="24">
        <f>[4]nama_gdc_c!D38</f>
        <v>0</v>
      </c>
      <c r="E138" s="24">
        <f>[4]nama_gdc_c!E38</f>
        <v>0</v>
      </c>
      <c r="F138" s="24">
        <f>[4]nama_gdc_c!F38</f>
        <v>0</v>
      </c>
      <c r="G138" s="219">
        <f>[4]nama_gdc_c!G38</f>
        <v>971122.1</v>
      </c>
      <c r="H138" s="219">
        <f>[4]nama_gdc_c!H38</f>
        <v>1041584.9</v>
      </c>
      <c r="I138" s="219">
        <f>[4]nama_gdc_c!I38</f>
        <v>1125001</v>
      </c>
      <c r="J138" s="219">
        <f>[4]nama_gdc_c!J38</f>
        <v>1171465.5</v>
      </c>
      <c r="K138" s="219">
        <f>[4]nama_gdc_c!K38</f>
        <v>1231632.8999999999</v>
      </c>
      <c r="L138" s="219">
        <f>[4]nama_gdc_c!L38</f>
        <v>1333024.3999999999</v>
      </c>
      <c r="M138" s="219">
        <f>[4]nama_gdc_c!M38</f>
        <v>1396772.4</v>
      </c>
      <c r="N138" s="219">
        <f>[4]nama_gdc_c!N38</f>
        <v>1454339.2</v>
      </c>
      <c r="O138" s="219">
        <f>[4]nama_gdc_c!O38</f>
        <v>1498208</v>
      </c>
      <c r="P138" s="219">
        <f>[4]nama_gdc_c!P38</f>
        <v>1597811</v>
      </c>
      <c r="Q138" s="219">
        <f>[4]nama_gdc_c!Q38</f>
        <v>1661681.4</v>
      </c>
      <c r="R138" s="219">
        <f>[4]nama_gdc_c!R38</f>
        <v>1732088.1</v>
      </c>
      <c r="S138" s="219">
        <f>[4]nama_gdc_c!S38</f>
        <v>1776838.1</v>
      </c>
      <c r="T138" s="219">
        <f>[4]nama_gdc_c!T38</f>
        <v>1730906.3</v>
      </c>
      <c r="U138" s="219">
        <f>[4]nama_gdc_c!U38</f>
        <v>1608967.7</v>
      </c>
      <c r="V138" s="219">
        <f>[4]nama_gdc_c!V38</f>
        <v>1692835</v>
      </c>
      <c r="W138" s="219">
        <f>[4]nama_gdc_c!W38</f>
        <v>1715696.3</v>
      </c>
      <c r="X138" s="219">
        <f>[4]nama_gdc_c!X38</f>
        <v>1752381.3</v>
      </c>
      <c r="Y138" s="219">
        <f>[4]nama_gdc_c!Y38</f>
        <v>1775475.9</v>
      </c>
      <c r="Z138" s="219">
        <f>[4]nama_gdc_c!Z38</f>
        <v>1824912.2</v>
      </c>
    </row>
    <row r="139" spans="1:27" s="9" customFormat="1" x14ac:dyDescent="0.2">
      <c r="A139" s="23" t="s">
        <v>31</v>
      </c>
      <c r="B139" s="24">
        <f>[4]nama_gdc_c!B46</f>
        <v>0</v>
      </c>
      <c r="C139" s="24">
        <f>[4]nama_gdc_c!C46</f>
        <v>0</v>
      </c>
      <c r="D139" s="24">
        <f>[4]nama_gdc_c!D46</f>
        <v>0</v>
      </c>
      <c r="E139" s="24">
        <f>[4]nama_gdc_c!E46</f>
        <v>0</v>
      </c>
      <c r="F139" s="24">
        <f>[4]nama_gdc_c!F46</f>
        <v>0</v>
      </c>
      <c r="G139" s="219">
        <f>[4]nama_gdc_c!G46</f>
        <v>265545.3</v>
      </c>
      <c r="H139" s="219">
        <f>[4]nama_gdc_c!H46</f>
        <v>293503.8</v>
      </c>
      <c r="I139" s="219">
        <f>[4]nama_gdc_c!I46</f>
        <v>324682</v>
      </c>
      <c r="J139" s="219">
        <f>[4]nama_gdc_c!J46</f>
        <v>458206.2</v>
      </c>
      <c r="K139" s="219">
        <f>[4]nama_gdc_c!K46</f>
        <v>447750.7</v>
      </c>
      <c r="L139" s="219">
        <f>[4]nama_gdc_c!L46</f>
        <v>512276.9</v>
      </c>
      <c r="M139" s="219">
        <f>[4]nama_gdc_c!M46</f>
        <v>481617.5</v>
      </c>
      <c r="N139" s="219">
        <f>[4]nama_gdc_c!N46</f>
        <v>488674.8</v>
      </c>
      <c r="O139" s="219">
        <f>[4]nama_gdc_c!O46</f>
        <v>496770.7</v>
      </c>
      <c r="P139" s="219">
        <f>[4]nama_gdc_c!P46</f>
        <v>579773.9</v>
      </c>
      <c r="Q139" s="219">
        <f>[4]nama_gdc_c!Q46</f>
        <v>654042.4</v>
      </c>
      <c r="R139" s="219">
        <f>[4]nama_gdc_c!R46</f>
        <v>728745.4</v>
      </c>
      <c r="S139" s="219">
        <f>[4]nama_gdc_c!S46</f>
        <v>792297.1</v>
      </c>
      <c r="T139" s="219">
        <f>[4]nama_gdc_c!T46</f>
        <v>834937.2</v>
      </c>
      <c r="U139" s="219">
        <f>[4]nama_gdc_c!U46</f>
        <v>786205.4</v>
      </c>
      <c r="V139" s="219">
        <f>[4]nama_gdc_c!V46</f>
        <v>887058.5</v>
      </c>
      <c r="W139" s="219">
        <f>[4]nama_gdc_c!W46</f>
        <v>967785.5</v>
      </c>
      <c r="X139" s="219">
        <f>[4]nama_gdc_c!X46</f>
        <v>999023.4</v>
      </c>
      <c r="Y139" s="219">
        <f>[4]nama_gdc_c!Y46</f>
        <v>1030288.2</v>
      </c>
      <c r="Z139" s="219">
        <f>[4]nama_gdc_c!Z46</f>
        <v>1086054.8999999999</v>
      </c>
    </row>
    <row r="140" spans="1:27" s="9" customFormat="1" x14ac:dyDescent="0.2">
      <c r="A140" s="23" t="s">
        <v>32</v>
      </c>
      <c r="B140" s="24">
        <f>[4]nama_gdc_c!B39</f>
        <v>0</v>
      </c>
      <c r="C140" s="24">
        <f>[4]nama_gdc_c!C39</f>
        <v>0</v>
      </c>
      <c r="D140" s="24">
        <f>[4]nama_gdc_c!D39</f>
        <v>0</v>
      </c>
      <c r="E140" s="24">
        <f>[4]nama_gdc_c!E39</f>
        <v>0</v>
      </c>
      <c r="F140" s="24">
        <f>[4]nama_gdc_c!F39</f>
        <v>0</v>
      </c>
      <c r="G140" s="219">
        <f>[4]nama_gdc_c!G39</f>
        <v>5209.3</v>
      </c>
      <c r="H140" s="219">
        <f>[4]nama_gdc_c!H39</f>
        <v>5510.6</v>
      </c>
      <c r="I140" s="219">
        <f>[4]nama_gdc_c!I39</f>
        <v>6042.3</v>
      </c>
      <c r="J140" s="219">
        <f>[4]nama_gdc_c!J39</f>
        <v>6522.2</v>
      </c>
      <c r="K140" s="219">
        <f>[4]nama_gdc_c!K39</f>
        <v>6863.4</v>
      </c>
      <c r="L140" s="219">
        <f>[4]nama_gdc_c!L39</f>
        <v>7049.5</v>
      </c>
      <c r="M140" s="219">
        <f>[4]nama_gdc_c!M39</f>
        <v>7449.8</v>
      </c>
      <c r="N140" s="219">
        <f>[4]nama_gdc_c!N39</f>
        <v>7635.2</v>
      </c>
      <c r="O140" s="219">
        <f>[4]nama_gdc_c!O39</f>
        <v>7523.3</v>
      </c>
      <c r="P140" s="219">
        <f>[4]nama_gdc_c!P39</f>
        <v>8312.6</v>
      </c>
      <c r="Q140" s="219">
        <f>[4]nama_gdc_c!Q39</f>
        <v>8667.2000000000007</v>
      </c>
      <c r="R140" s="219">
        <f>[4]nama_gdc_c!R39</f>
        <v>8877.2999999999993</v>
      </c>
      <c r="S140" s="219">
        <f>[4]nama_gdc_c!S39</f>
        <v>9394.7999999999993</v>
      </c>
      <c r="T140" s="219">
        <f>[4]nama_gdc_c!T39</f>
        <v>9856.5</v>
      </c>
      <c r="U140" s="219">
        <f>[4]nama_gdc_c!U39</f>
        <v>9021.2999999999993</v>
      </c>
      <c r="V140" s="219">
        <f>[4]nama_gdc_c!V39</f>
        <v>8694.2999999999993</v>
      </c>
      <c r="W140" s="219">
        <f>[4]nama_gdc_c!W39</f>
        <v>8972.9</v>
      </c>
      <c r="X140" s="219">
        <f>[4]nama_gdc_c!X39</f>
        <v>9167.1</v>
      </c>
      <c r="Y140" s="219">
        <f>[4]nama_gdc_c!Y39</f>
        <v>9399.7999999999993</v>
      </c>
      <c r="Z140" s="219">
        <f>[4]nama_gdc_c!Z39</f>
        <v>9872.7000000000007</v>
      </c>
    </row>
    <row r="141" spans="1:27" s="9" customFormat="1" x14ac:dyDescent="0.2">
      <c r="A141" s="23" t="s">
        <v>33</v>
      </c>
      <c r="B141" s="24">
        <f>[4]nama_gdc_c!B41</f>
        <v>0</v>
      </c>
      <c r="C141" s="24">
        <f>[4]nama_gdc_c!C41</f>
        <v>0</v>
      </c>
      <c r="D141" s="24">
        <f>[4]nama_gdc_c!D41</f>
        <v>0</v>
      </c>
      <c r="E141" s="24">
        <f>[4]nama_gdc_c!E41</f>
        <v>0</v>
      </c>
      <c r="F141" s="24">
        <f>[4]nama_gdc_c!F41</f>
        <v>0</v>
      </c>
      <c r="G141" s="219">
        <f>[4]nama_gdc_c!G41</f>
        <v>86283.9</v>
      </c>
      <c r="H141" s="219">
        <f>[4]nama_gdc_c!H41</f>
        <v>96749</v>
      </c>
      <c r="I141" s="219">
        <f>[4]nama_gdc_c!I41</f>
        <v>105276.6</v>
      </c>
      <c r="J141" s="219">
        <f>[4]nama_gdc_c!J41</f>
        <v>104017.1</v>
      </c>
      <c r="K141" s="219">
        <f>[4]nama_gdc_c!K41</f>
        <v>114992.7</v>
      </c>
      <c r="L141" s="219">
        <f>[4]nama_gdc_c!L41</f>
        <v>141050.5</v>
      </c>
      <c r="M141" s="219">
        <f>[4]nama_gdc_c!M41</f>
        <v>143701.4</v>
      </c>
      <c r="N141" s="219">
        <f>[4]nama_gdc_c!N41</f>
        <v>143657.4</v>
      </c>
      <c r="O141" s="219">
        <f>[4]nama_gdc_c!O41</f>
        <v>147605.1</v>
      </c>
      <c r="P141" s="219">
        <f>[4]nama_gdc_c!P41</f>
        <v>164262.5</v>
      </c>
      <c r="Q141" s="219">
        <f>[4]nama_gdc_c!Q41</f>
        <v>184338.2</v>
      </c>
      <c r="R141" s="219">
        <f>[4]nama_gdc_c!R41</f>
        <v>204315.4</v>
      </c>
      <c r="S141" s="219">
        <f>[4]nama_gdc_c!S41</f>
        <v>213417.4</v>
      </c>
      <c r="T141" s="219">
        <f>[4]nama_gdc_c!T41</f>
        <v>228676</v>
      </c>
      <c r="U141" s="219">
        <f>[4]nama_gdc_c!U41</f>
        <v>200253</v>
      </c>
      <c r="V141" s="219">
        <f>[4]nama_gdc_c!V41</f>
        <v>216358.3</v>
      </c>
      <c r="W141" s="219">
        <f>[4]nama_gdc_c!W41</f>
        <v>232309.4</v>
      </c>
      <c r="X141" s="219">
        <f>[4]nama_gdc_c!X41</f>
        <v>244793.7</v>
      </c>
      <c r="Y141" s="219">
        <f>[4]nama_gdc_c!Y41</f>
        <v>253420.6</v>
      </c>
      <c r="Z141" s="219">
        <f>[4]nama_gdc_c!Z41</f>
        <v>263955.90000000002</v>
      </c>
    </row>
    <row r="142" spans="1:27" s="9" customFormat="1" x14ac:dyDescent="0.2">
      <c r="A142" s="23" t="s">
        <v>58</v>
      </c>
      <c r="B142" s="24">
        <f>[4]nama_gdc_c!B42</f>
        <v>0</v>
      </c>
      <c r="C142" s="24">
        <f>[4]nama_gdc_c!C42</f>
        <v>0</v>
      </c>
      <c r="D142" s="24">
        <f>[4]nama_gdc_c!D42</f>
        <v>0</v>
      </c>
      <c r="E142" s="24">
        <f>[4]nama_gdc_c!E42</f>
        <v>0</v>
      </c>
      <c r="F142" s="24">
        <f>[4]nama_gdc_c!F42</f>
        <v>0</v>
      </c>
      <c r="G142" s="219">
        <f>[4]nama_gdc_c!G42</f>
        <v>162190.20000000001</v>
      </c>
      <c r="H142" s="219">
        <f>[4]nama_gdc_c!H42</f>
        <v>168543.3</v>
      </c>
      <c r="I142" s="219">
        <f>[4]nama_gdc_c!I42</f>
        <v>178224.1</v>
      </c>
      <c r="J142" s="219">
        <f>[4]nama_gdc_c!J42</f>
        <v>184267.7</v>
      </c>
      <c r="K142" s="219">
        <f>[4]nama_gdc_c!K42</f>
        <v>189815.6</v>
      </c>
      <c r="L142" s="219">
        <f>[4]nama_gdc_c!L42</f>
        <v>203021.5</v>
      </c>
      <c r="M142" s="219">
        <f>[4]nama_gdc_c!M42</f>
        <v>206807.1</v>
      </c>
      <c r="N142" s="219">
        <f>[4]nama_gdc_c!N42</f>
        <v>215478.3</v>
      </c>
      <c r="O142" s="219">
        <f>[4]nama_gdc_c!O42</f>
        <v>214290.8</v>
      </c>
      <c r="P142" s="219">
        <f>[4]nama_gdc_c!P42</f>
        <v>223467</v>
      </c>
      <c r="Q142" s="219">
        <f>[4]nama_gdc_c!Q42</f>
        <v>230142.6</v>
      </c>
      <c r="R142" s="219">
        <f>[4]nama_gdc_c!R42</f>
        <v>249403.9</v>
      </c>
      <c r="S142" s="219">
        <f>[4]nama_gdc_c!S42</f>
        <v>274318.90000000002</v>
      </c>
      <c r="T142" s="219">
        <f>[4]nama_gdc_c!T42</f>
        <v>286671.09999999998</v>
      </c>
      <c r="U142" s="219">
        <f>[4]nama_gdc_c!U42</f>
        <v>274799.2</v>
      </c>
      <c r="V142" s="219">
        <f>[4]nama_gdc_c!V42</f>
        <v>293638.90000000002</v>
      </c>
      <c r="W142" s="219">
        <f>[4]nama_gdc_c!W42</f>
        <v>311415.2</v>
      </c>
      <c r="X142" s="219">
        <f>[4]nama_gdc_c!X42</f>
        <v>310950.7</v>
      </c>
      <c r="Y142" s="219">
        <f>[4]nama_gdc_c!Y42</f>
        <v>318227.3</v>
      </c>
      <c r="Z142" s="219">
        <f>[4]nama_gdc_c!Z42</f>
        <v>329770.40000000002</v>
      </c>
    </row>
    <row r="143" spans="1:27" x14ac:dyDescent="0.2">
      <c r="A143" s="34" t="s">
        <v>5</v>
      </c>
      <c r="B143" s="33"/>
      <c r="C143" s="33"/>
      <c r="D143" s="33"/>
      <c r="E143" s="33"/>
      <c r="F143" s="33"/>
      <c r="G143" s="220">
        <f>SUM(G112:G142)</f>
        <v>7557069.0999999996</v>
      </c>
      <c r="H143" s="220">
        <f t="shared" ref="H143:V143" si="12">SUM(H112:H142)</f>
        <v>7961593.3000000007</v>
      </c>
      <c r="I143" s="220">
        <f t="shared" si="12"/>
        <v>8421082.1000000015</v>
      </c>
      <c r="J143" s="220">
        <f t="shared" si="12"/>
        <v>8927049.799999997</v>
      </c>
      <c r="K143" s="220">
        <f t="shared" si="12"/>
        <v>9348108.9000000004</v>
      </c>
      <c r="L143" s="220">
        <f t="shared" si="12"/>
        <v>10064464.699999999</v>
      </c>
      <c r="M143" s="220">
        <f t="shared" si="12"/>
        <v>10423651.000000002</v>
      </c>
      <c r="N143" s="220">
        <f t="shared" si="12"/>
        <v>10790754.700000001</v>
      </c>
      <c r="O143" s="220">
        <f t="shared" si="12"/>
        <v>10970401.1</v>
      </c>
      <c r="P143" s="220">
        <f t="shared" si="12"/>
        <v>11581769.299999999</v>
      </c>
      <c r="Q143" s="220">
        <f t="shared" si="12"/>
        <v>12149504.400000002</v>
      </c>
      <c r="R143" s="220">
        <f t="shared" si="12"/>
        <v>12892544.4</v>
      </c>
      <c r="S143" s="220">
        <f t="shared" si="12"/>
        <v>13695767.4</v>
      </c>
      <c r="T143" s="220">
        <f t="shared" si="12"/>
        <v>13833274.199999997</v>
      </c>
      <c r="U143" s="220">
        <f t="shared" si="12"/>
        <v>13024515.499999998</v>
      </c>
      <c r="V143" s="220">
        <f t="shared" si="12"/>
        <v>13686005.100000005</v>
      </c>
      <c r="W143" s="220">
        <f>SUM(W112:W142)</f>
        <v>13937914.000000002</v>
      </c>
      <c r="X143" s="220">
        <f>SUM(X112:X142)</f>
        <v>14467047.5</v>
      </c>
      <c r="Y143" s="220">
        <f>SUM(Y112:Y142)</f>
        <v>14602403.100000001</v>
      </c>
      <c r="Z143" s="220">
        <f>SUM(Z112:Z142)</f>
        <v>15071762.1</v>
      </c>
    </row>
    <row r="144" spans="1:27" s="37" customFormat="1" ht="11.25" x14ac:dyDescent="0.2">
      <c r="A144" s="42"/>
      <c r="B144" s="43"/>
      <c r="C144" s="43"/>
      <c r="D144" s="43"/>
      <c r="E144" s="43"/>
      <c r="F144" s="43"/>
      <c r="G144" s="43"/>
      <c r="H144" s="43"/>
      <c r="I144" s="43"/>
      <c r="J144" s="43"/>
      <c r="K144" s="43"/>
      <c r="L144" s="43"/>
      <c r="M144" s="43"/>
      <c r="N144" s="43"/>
      <c r="O144" s="43"/>
      <c r="P144" s="43"/>
      <c r="Q144" s="43"/>
      <c r="R144" s="43"/>
      <c r="S144" s="43"/>
      <c r="T144" s="43"/>
      <c r="U144" s="44"/>
      <c r="AA144" s="44"/>
    </row>
    <row r="146" spans="1:24" s="9" customFormat="1" ht="18" x14ac:dyDescent="0.25">
      <c r="A146" s="25" t="s">
        <v>121</v>
      </c>
    </row>
    <row r="147" spans="1:24" s="9" customFormat="1" x14ac:dyDescent="0.2"/>
    <row r="148" spans="1:24" s="9" customFormat="1" x14ac:dyDescent="0.2">
      <c r="A148" s="9" t="s">
        <v>66</v>
      </c>
      <c r="B148" s="169">
        <v>41327.092511574076</v>
      </c>
    </row>
    <row r="149" spans="1:24" s="9" customFormat="1" x14ac:dyDescent="0.2">
      <c r="A149" s="9" t="s">
        <v>61</v>
      </c>
      <c r="B149" s="169">
        <v>41333.594020000004</v>
      </c>
    </row>
    <row r="150" spans="1:24" s="9" customFormat="1" x14ac:dyDescent="0.2">
      <c r="A150" s="9" t="s">
        <v>67</v>
      </c>
      <c r="B150" s="9" t="s">
        <v>68</v>
      </c>
    </row>
    <row r="151" spans="1:24" s="9" customFormat="1" x14ac:dyDescent="0.2"/>
    <row r="152" spans="1:24" s="9" customFormat="1" x14ac:dyDescent="0.2">
      <c r="A152" s="9" t="s">
        <v>122</v>
      </c>
      <c r="B152" s="9" t="s">
        <v>57</v>
      </c>
    </row>
    <row r="153" spans="1:24" s="9" customFormat="1" x14ac:dyDescent="0.2">
      <c r="A153" s="9" t="s">
        <v>123</v>
      </c>
      <c r="B153" s="9" t="s">
        <v>57</v>
      </c>
    </row>
    <row r="154" spans="1:24" s="9" customFormat="1" x14ac:dyDescent="0.2">
      <c r="A154" s="9" t="s">
        <v>62</v>
      </c>
      <c r="B154" s="9" t="s">
        <v>69</v>
      </c>
    </row>
    <row r="155" spans="1:24" s="9" customFormat="1" x14ac:dyDescent="0.2"/>
    <row r="156" spans="1:24" s="9" customFormat="1" x14ac:dyDescent="0.2"/>
    <row r="157" spans="1:24" s="9" customFormat="1" x14ac:dyDescent="0.2"/>
    <row r="158" spans="1:24" s="9" customFormat="1" x14ac:dyDescent="0.2">
      <c r="A158" s="23" t="s">
        <v>72</v>
      </c>
      <c r="B158" s="23" t="s">
        <v>40</v>
      </c>
      <c r="C158" s="23" t="s">
        <v>49</v>
      </c>
      <c r="D158" s="23" t="s">
        <v>50</v>
      </c>
      <c r="E158" s="23" t="s">
        <v>51</v>
      </c>
      <c r="F158" s="23" t="s">
        <v>52</v>
      </c>
      <c r="G158" s="23" t="s">
        <v>41</v>
      </c>
      <c r="H158" s="23" t="s">
        <v>53</v>
      </c>
      <c r="I158" s="23" t="s">
        <v>54</v>
      </c>
      <c r="J158" s="23" t="s">
        <v>55</v>
      </c>
      <c r="K158" s="23" t="s">
        <v>56</v>
      </c>
      <c r="L158" s="23" t="s">
        <v>42</v>
      </c>
      <c r="M158" s="23" t="s">
        <v>43</v>
      </c>
      <c r="N158" s="23" t="s">
        <v>44</v>
      </c>
      <c r="O158" s="23" t="s">
        <v>45</v>
      </c>
      <c r="P158" s="23" t="s">
        <v>46</v>
      </c>
      <c r="Q158" s="23" t="s">
        <v>47</v>
      </c>
      <c r="R158" s="23" t="s">
        <v>59</v>
      </c>
      <c r="S158" s="23" t="s">
        <v>63</v>
      </c>
      <c r="T158" s="23" t="s">
        <v>73</v>
      </c>
      <c r="U158" s="23" t="s">
        <v>74</v>
      </c>
      <c r="V158" s="23" t="s">
        <v>75</v>
      </c>
      <c r="W158" s="23" t="s">
        <v>76</v>
      </c>
      <c r="X158" s="23" t="s">
        <v>131</v>
      </c>
    </row>
    <row r="159" spans="1:24" s="9" customFormat="1" x14ac:dyDescent="0.2">
      <c r="A159" s="23" t="s">
        <v>78</v>
      </c>
      <c r="B159" s="221">
        <f>[4]demo_pjan!B11</f>
        <v>470388225</v>
      </c>
      <c r="C159" s="221">
        <f>[4]demo_pjan!C11</f>
        <v>471967435</v>
      </c>
      <c r="D159" s="221">
        <f>[4]demo_pjan!D11</f>
        <v>473243010</v>
      </c>
      <c r="E159" s="221">
        <f>[4]demo_pjan!E11</f>
        <v>474876205</v>
      </c>
      <c r="F159" s="221">
        <f>[4]demo_pjan!F11</f>
        <v>476066786</v>
      </c>
      <c r="G159" s="221">
        <f>[4]demo_pjan!G11</f>
        <v>477009518</v>
      </c>
      <c r="H159" s="221">
        <f>[4]demo_pjan!H11</f>
        <v>477855639</v>
      </c>
      <c r="I159" s="221">
        <f>[4]demo_pjan!I11</f>
        <v>478630165</v>
      </c>
      <c r="J159" s="221">
        <f>[4]demo_pjan!J11</f>
        <v>480920069</v>
      </c>
      <c r="K159" s="221">
        <f>[4]demo_pjan!K11</f>
        <v>481617757</v>
      </c>
      <c r="L159" s="221">
        <f>[4]demo_pjan!L11</f>
        <v>482377256</v>
      </c>
      <c r="M159" s="221">
        <f>[4]demo_pjan!M11</f>
        <v>483797028</v>
      </c>
      <c r="N159" s="221">
        <f>[4]demo_pjan!N11</f>
        <v>484635119</v>
      </c>
      <c r="O159" s="221">
        <f>[4]demo_pjan!O11</f>
        <v>486646114</v>
      </c>
      <c r="P159" s="221">
        <f>[4]demo_pjan!P11</f>
        <v>488797929</v>
      </c>
      <c r="Q159" s="221">
        <f>[4]demo_pjan!Q11</f>
        <v>491134938</v>
      </c>
      <c r="R159" s="221">
        <f>[4]demo_pjan!R11</f>
        <v>493210397</v>
      </c>
      <c r="S159" s="221">
        <f>[4]demo_pjan!S11</f>
        <v>495291925</v>
      </c>
      <c r="T159" s="221">
        <f>[4]demo_pjan!T11</f>
        <v>497686132</v>
      </c>
      <c r="U159" s="221">
        <f>[4]demo_pjan!U11</f>
        <v>499686575</v>
      </c>
      <c r="V159" s="221">
        <f>[4]demo_pjan!V11</f>
        <v>501084516</v>
      </c>
      <c r="W159" s="221">
        <f>[4]demo_pjan!W11</f>
        <v>502369211</v>
      </c>
      <c r="X159" s="221">
        <f>[4]demo_pjan!X11</f>
        <v>503663601</v>
      </c>
    </row>
    <row r="160" spans="1:24" s="9" customFormat="1" x14ac:dyDescent="0.2">
      <c r="A160" s="23" t="s">
        <v>6</v>
      </c>
      <c r="B160" s="221">
        <f>[4]demo_pjan!B12</f>
        <v>9947782</v>
      </c>
      <c r="C160" s="221">
        <f>[4]demo_pjan!C12</f>
        <v>9986975</v>
      </c>
      <c r="D160" s="221">
        <f>[4]demo_pjan!D12</f>
        <v>10021997</v>
      </c>
      <c r="E160" s="221">
        <f>[4]demo_pjan!E12</f>
        <v>10068319</v>
      </c>
      <c r="F160" s="221">
        <f>[4]demo_pjan!F12</f>
        <v>10100631</v>
      </c>
      <c r="G160" s="221">
        <f>[4]demo_pjan!G12</f>
        <v>10130574</v>
      </c>
      <c r="H160" s="221">
        <f>[4]demo_pjan!H12</f>
        <v>10143047</v>
      </c>
      <c r="I160" s="221">
        <f>[4]demo_pjan!I12</f>
        <v>10170226</v>
      </c>
      <c r="J160" s="221">
        <f>[4]demo_pjan!J12</f>
        <v>10192264</v>
      </c>
      <c r="K160" s="221">
        <f>[4]demo_pjan!K12</f>
        <v>10213752</v>
      </c>
      <c r="L160" s="221">
        <f>[4]demo_pjan!L12</f>
        <v>10239085</v>
      </c>
      <c r="M160" s="221">
        <f>[4]demo_pjan!M12</f>
        <v>10263414</v>
      </c>
      <c r="N160" s="221">
        <f>[4]demo_pjan!N12</f>
        <v>10309725</v>
      </c>
      <c r="O160" s="221">
        <f>[4]demo_pjan!O12</f>
        <v>10355844</v>
      </c>
      <c r="P160" s="221">
        <f>[4]demo_pjan!P12</f>
        <v>10396421</v>
      </c>
      <c r="Q160" s="221">
        <f>[4]demo_pjan!Q12</f>
        <v>10445852</v>
      </c>
      <c r="R160" s="221">
        <f>[4]demo_pjan!R12</f>
        <v>10511382</v>
      </c>
      <c r="S160" s="221">
        <f>[4]demo_pjan!S12</f>
        <v>10584534</v>
      </c>
      <c r="T160" s="221">
        <f>[4]demo_pjan!T12</f>
        <v>10666866</v>
      </c>
      <c r="U160" s="221">
        <f>[4]demo_pjan!U12</f>
        <v>10753080</v>
      </c>
      <c r="V160" s="221">
        <f>[4]demo_pjan!V12</f>
        <v>10839905</v>
      </c>
      <c r="W160" s="221">
        <f>[4]demo_pjan!W12</f>
        <v>11000638</v>
      </c>
      <c r="X160" s="221">
        <f>[4]demo_pjan!X12</f>
        <v>11094850</v>
      </c>
    </row>
    <row r="161" spans="1:24" s="9" customFormat="1" x14ac:dyDescent="0.2">
      <c r="A161" s="23" t="s">
        <v>29</v>
      </c>
      <c r="B161" s="221">
        <f>[4]demo_pjan!B13</f>
        <v>8767308</v>
      </c>
      <c r="C161" s="221">
        <f>[4]demo_pjan!C13</f>
        <v>8669269</v>
      </c>
      <c r="D161" s="221">
        <f>[4]demo_pjan!D13</f>
        <v>8595465</v>
      </c>
      <c r="E161" s="221">
        <f>[4]demo_pjan!E13</f>
        <v>8484863</v>
      </c>
      <c r="F161" s="221">
        <f>[4]demo_pjan!F13</f>
        <v>8459763</v>
      </c>
      <c r="G161" s="221">
        <f>[4]demo_pjan!G13</f>
        <v>8427418</v>
      </c>
      <c r="H161" s="221">
        <f>[4]demo_pjan!H13</f>
        <v>8384715</v>
      </c>
      <c r="I161" s="221">
        <f>[4]demo_pjan!I13</f>
        <v>8340936</v>
      </c>
      <c r="J161" s="221">
        <f>[4]demo_pjan!J13</f>
        <v>8283200</v>
      </c>
      <c r="K161" s="221">
        <f>[4]demo_pjan!K13</f>
        <v>8230371</v>
      </c>
      <c r="L161" s="221">
        <f>[4]demo_pjan!L13</f>
        <v>8190876</v>
      </c>
      <c r="M161" s="221">
        <f>[4]demo_pjan!M13</f>
        <v>8149468</v>
      </c>
      <c r="N161" s="221">
        <f>[4]demo_pjan!N13</f>
        <v>7891095</v>
      </c>
      <c r="O161" s="221">
        <f>[4]demo_pjan!O13</f>
        <v>7845841</v>
      </c>
      <c r="P161" s="221">
        <f>[4]demo_pjan!P13</f>
        <v>7801273</v>
      </c>
      <c r="Q161" s="221">
        <f>[4]demo_pjan!Q13</f>
        <v>7761049</v>
      </c>
      <c r="R161" s="221">
        <f>[4]demo_pjan!R13</f>
        <v>7718750</v>
      </c>
      <c r="S161" s="221">
        <f>[4]demo_pjan!S13</f>
        <v>7679290</v>
      </c>
      <c r="T161" s="221">
        <f>[4]demo_pjan!T13</f>
        <v>7640238</v>
      </c>
      <c r="U161" s="221">
        <f>[4]demo_pjan!U13</f>
        <v>7606551</v>
      </c>
      <c r="V161" s="221">
        <f>[4]demo_pjan!V13</f>
        <v>7563710</v>
      </c>
      <c r="W161" s="221">
        <f>[4]demo_pjan!W13</f>
        <v>7369431</v>
      </c>
      <c r="X161" s="221">
        <f>[4]demo_pjan!X13</f>
        <v>7327224</v>
      </c>
    </row>
    <row r="162" spans="1:24" s="9" customFormat="1" x14ac:dyDescent="0.2">
      <c r="A162" s="23" t="s">
        <v>7</v>
      </c>
      <c r="B162" s="221">
        <f>[4]demo_pjan!B14</f>
        <v>10362102</v>
      </c>
      <c r="C162" s="221">
        <f>[4]demo_pjan!C14</f>
        <v>10304607</v>
      </c>
      <c r="D162" s="221">
        <f>[4]demo_pjan!D14</f>
        <v>10312548</v>
      </c>
      <c r="E162" s="221">
        <f>[4]demo_pjan!E14</f>
        <v>10325697</v>
      </c>
      <c r="F162" s="221">
        <f>[4]demo_pjan!F14</f>
        <v>10334013</v>
      </c>
      <c r="G162" s="221">
        <f>[4]demo_pjan!G14</f>
        <v>10333161</v>
      </c>
      <c r="H162" s="221">
        <f>[4]demo_pjan!H14</f>
        <v>10321344</v>
      </c>
      <c r="I162" s="221">
        <f>[4]demo_pjan!I14</f>
        <v>10309137</v>
      </c>
      <c r="J162" s="221">
        <f>[4]demo_pjan!J14</f>
        <v>10299125</v>
      </c>
      <c r="K162" s="221">
        <f>[4]demo_pjan!K14</f>
        <v>10289621</v>
      </c>
      <c r="L162" s="221">
        <f>[4]demo_pjan!L14</f>
        <v>10278098</v>
      </c>
      <c r="M162" s="221">
        <f>[4]demo_pjan!M14</f>
        <v>10266546</v>
      </c>
      <c r="N162" s="221">
        <f>[4]demo_pjan!N14</f>
        <v>10206436</v>
      </c>
      <c r="O162" s="221">
        <f>[4]demo_pjan!O14</f>
        <v>10203269</v>
      </c>
      <c r="P162" s="221">
        <f>[4]demo_pjan!P14</f>
        <v>10211455</v>
      </c>
      <c r="Q162" s="221">
        <f>[4]demo_pjan!Q14</f>
        <v>10220577</v>
      </c>
      <c r="R162" s="221">
        <f>[4]demo_pjan!R14</f>
        <v>10251079</v>
      </c>
      <c r="S162" s="221">
        <f>[4]demo_pjan!S14</f>
        <v>10287189</v>
      </c>
      <c r="T162" s="221">
        <f>[4]demo_pjan!T14</f>
        <v>10381130</v>
      </c>
      <c r="U162" s="221">
        <f>[4]demo_pjan!U14</f>
        <v>10467542</v>
      </c>
      <c r="V162" s="221">
        <f>[4]demo_pjan!V14</f>
        <v>10506813</v>
      </c>
      <c r="W162" s="221">
        <f>[4]demo_pjan!W14</f>
        <v>10486731</v>
      </c>
      <c r="X162" s="221">
        <f>[4]demo_pjan!X14</f>
        <v>10505445</v>
      </c>
    </row>
    <row r="163" spans="1:24" s="9" customFormat="1" x14ac:dyDescent="0.2">
      <c r="A163" s="23" t="s">
        <v>8</v>
      </c>
      <c r="B163" s="221">
        <f>[4]demo_pjan!B15</f>
        <v>5135409</v>
      </c>
      <c r="C163" s="221">
        <f>[4]demo_pjan!C15</f>
        <v>5146469</v>
      </c>
      <c r="D163" s="221">
        <f>[4]demo_pjan!D15</f>
        <v>5162126</v>
      </c>
      <c r="E163" s="221">
        <f>[4]demo_pjan!E15</f>
        <v>5180614</v>
      </c>
      <c r="F163" s="221">
        <f>[4]demo_pjan!F15</f>
        <v>5196642</v>
      </c>
      <c r="G163" s="221">
        <f>[4]demo_pjan!G15</f>
        <v>5215718</v>
      </c>
      <c r="H163" s="221">
        <f>[4]demo_pjan!H15</f>
        <v>5251027</v>
      </c>
      <c r="I163" s="221">
        <f>[4]demo_pjan!I15</f>
        <v>5275121</v>
      </c>
      <c r="J163" s="221">
        <f>[4]demo_pjan!J15</f>
        <v>5294860</v>
      </c>
      <c r="K163" s="221">
        <f>[4]demo_pjan!K15</f>
        <v>5313577</v>
      </c>
      <c r="L163" s="221">
        <f>[4]demo_pjan!L15</f>
        <v>5330020</v>
      </c>
      <c r="M163" s="221">
        <f>[4]demo_pjan!M15</f>
        <v>5349212</v>
      </c>
      <c r="N163" s="221">
        <f>[4]demo_pjan!N15</f>
        <v>5368354</v>
      </c>
      <c r="O163" s="221">
        <f>[4]demo_pjan!O15</f>
        <v>5383507</v>
      </c>
      <c r="P163" s="221">
        <f>[4]demo_pjan!P15</f>
        <v>5397640</v>
      </c>
      <c r="Q163" s="221">
        <f>[4]demo_pjan!Q15</f>
        <v>5411405</v>
      </c>
      <c r="R163" s="221">
        <f>[4]demo_pjan!R15</f>
        <v>5427459</v>
      </c>
      <c r="S163" s="221">
        <f>[4]demo_pjan!S15</f>
        <v>5447084</v>
      </c>
      <c r="T163" s="221">
        <f>[4]demo_pjan!T15</f>
        <v>5475791</v>
      </c>
      <c r="U163" s="221">
        <f>[4]demo_pjan!U15</f>
        <v>5511451</v>
      </c>
      <c r="V163" s="221">
        <f>[4]demo_pjan!V15</f>
        <v>5534738</v>
      </c>
      <c r="W163" s="221">
        <f>[4]demo_pjan!W15</f>
        <v>5560628</v>
      </c>
      <c r="X163" s="221">
        <f>[4]demo_pjan!X15</f>
        <v>5580516</v>
      </c>
    </row>
    <row r="164" spans="1:24" s="9" customFormat="1" x14ac:dyDescent="0.2">
      <c r="A164" s="23" t="s">
        <v>79</v>
      </c>
      <c r="B164" s="221">
        <f>[4]demo_pjan!B16</f>
        <v>79112831</v>
      </c>
      <c r="C164" s="221">
        <f>[4]demo_pjan!C16</f>
        <v>79753227</v>
      </c>
      <c r="D164" s="221">
        <f>[4]demo_pjan!D16</f>
        <v>80274564</v>
      </c>
      <c r="E164" s="221">
        <f>[4]demo_pjan!E16</f>
        <v>80974632</v>
      </c>
      <c r="F164" s="221">
        <f>[4]demo_pjan!F16</f>
        <v>81338093</v>
      </c>
      <c r="G164" s="221">
        <f>[4]demo_pjan!G16</f>
        <v>81538603</v>
      </c>
      <c r="H164" s="221">
        <f>[4]demo_pjan!H16</f>
        <v>81817499</v>
      </c>
      <c r="I164" s="221">
        <f>[4]demo_pjan!I16</f>
        <v>82012162</v>
      </c>
      <c r="J164" s="221">
        <f>[4]demo_pjan!J16</f>
        <v>82057379</v>
      </c>
      <c r="K164" s="221">
        <f>[4]demo_pjan!K16</f>
        <v>82037011</v>
      </c>
      <c r="L164" s="221">
        <f>[4]demo_pjan!L16</f>
        <v>82163475</v>
      </c>
      <c r="M164" s="221">
        <f>[4]demo_pjan!M16</f>
        <v>82259540</v>
      </c>
      <c r="N164" s="221">
        <f>[4]demo_pjan!N16</f>
        <v>82440309</v>
      </c>
      <c r="O164" s="221">
        <f>[4]demo_pjan!O16</f>
        <v>82536680</v>
      </c>
      <c r="P164" s="221">
        <f>[4]demo_pjan!P16</f>
        <v>82531671</v>
      </c>
      <c r="Q164" s="221">
        <f>[4]demo_pjan!Q16</f>
        <v>82500849</v>
      </c>
      <c r="R164" s="221">
        <f>[4]demo_pjan!R16</f>
        <v>82437995</v>
      </c>
      <c r="S164" s="221">
        <f>[4]demo_pjan!S16</f>
        <v>82314906</v>
      </c>
      <c r="T164" s="221">
        <f>[4]demo_pjan!T16</f>
        <v>82217837</v>
      </c>
      <c r="U164" s="221">
        <f>[4]demo_pjan!U16</f>
        <v>82002356</v>
      </c>
      <c r="V164" s="221">
        <f>[4]demo_pjan!V16</f>
        <v>81802257</v>
      </c>
      <c r="W164" s="221">
        <f>[4]demo_pjan!W16</f>
        <v>81751602</v>
      </c>
      <c r="X164" s="221">
        <f>[4]demo_pjan!X16</f>
        <v>81843743</v>
      </c>
    </row>
    <row r="165" spans="1:24" s="9" customFormat="1" x14ac:dyDescent="0.2">
      <c r="A165" s="23" t="s">
        <v>9</v>
      </c>
      <c r="B165" s="221">
        <f>[4]demo_pjan!B17</f>
        <v>1570599</v>
      </c>
      <c r="C165" s="221">
        <f>[4]demo_pjan!C17</f>
        <v>1567749</v>
      </c>
      <c r="D165" s="221">
        <f>[4]demo_pjan!D17</f>
        <v>1554878</v>
      </c>
      <c r="E165" s="221">
        <f>[4]demo_pjan!E17</f>
        <v>1511303</v>
      </c>
      <c r="F165" s="221">
        <f>[4]demo_pjan!F17</f>
        <v>1476952</v>
      </c>
      <c r="G165" s="221">
        <f>[4]demo_pjan!G17</f>
        <v>1448075</v>
      </c>
      <c r="H165" s="221">
        <f>[4]demo_pjan!H17</f>
        <v>1425192</v>
      </c>
      <c r="I165" s="221">
        <f>[4]demo_pjan!I17</f>
        <v>1405996</v>
      </c>
      <c r="J165" s="221">
        <f>[4]demo_pjan!J17</f>
        <v>1393074</v>
      </c>
      <c r="K165" s="221">
        <f>[4]demo_pjan!K17</f>
        <v>1379237</v>
      </c>
      <c r="L165" s="221">
        <f>[4]demo_pjan!L17</f>
        <v>1372071</v>
      </c>
      <c r="M165" s="221">
        <f>[4]demo_pjan!M17</f>
        <v>1366959</v>
      </c>
      <c r="N165" s="221">
        <f>[4]demo_pjan!N17</f>
        <v>1361242</v>
      </c>
      <c r="O165" s="221">
        <f>[4]demo_pjan!O17</f>
        <v>1356045</v>
      </c>
      <c r="P165" s="221">
        <f>[4]demo_pjan!P17</f>
        <v>1351069</v>
      </c>
      <c r="Q165" s="221">
        <f>[4]demo_pjan!Q17</f>
        <v>1347510</v>
      </c>
      <c r="R165" s="221">
        <f>[4]demo_pjan!R17</f>
        <v>1344684</v>
      </c>
      <c r="S165" s="221">
        <f>[4]demo_pjan!S17</f>
        <v>1342409</v>
      </c>
      <c r="T165" s="221">
        <f>[4]demo_pjan!T17</f>
        <v>1340935</v>
      </c>
      <c r="U165" s="221">
        <f>[4]demo_pjan!U17</f>
        <v>1340415</v>
      </c>
      <c r="V165" s="221">
        <f>[4]demo_pjan!V17</f>
        <v>1340127</v>
      </c>
      <c r="W165" s="221">
        <f>[4]demo_pjan!W17</f>
        <v>1340194</v>
      </c>
      <c r="X165" s="221">
        <f>[4]demo_pjan!X17</f>
        <v>1339662</v>
      </c>
    </row>
    <row r="166" spans="1:24" s="9" customFormat="1" x14ac:dyDescent="0.2">
      <c r="A166" s="23" t="s">
        <v>13</v>
      </c>
      <c r="B166" s="221">
        <f>[4]demo_pjan!B18</f>
        <v>3506970</v>
      </c>
      <c r="C166" s="221">
        <f>[4]demo_pjan!C18</f>
        <v>3520977</v>
      </c>
      <c r="D166" s="221">
        <f>[4]demo_pjan!D18</f>
        <v>3547492</v>
      </c>
      <c r="E166" s="221">
        <f>[4]demo_pjan!E18</f>
        <v>3569367</v>
      </c>
      <c r="F166" s="221">
        <f>[4]demo_pjan!F18</f>
        <v>3583154</v>
      </c>
      <c r="G166" s="221">
        <f>[4]demo_pjan!G18</f>
        <v>3597617</v>
      </c>
      <c r="H166" s="221">
        <f>[4]demo_pjan!H18</f>
        <v>3620065</v>
      </c>
      <c r="I166" s="221">
        <f>[4]demo_pjan!I18</f>
        <v>3654955</v>
      </c>
      <c r="J166" s="221">
        <f>[4]demo_pjan!J18</f>
        <v>3693386</v>
      </c>
      <c r="K166" s="221">
        <f>[4]demo_pjan!K18</f>
        <v>3732006</v>
      </c>
      <c r="L166" s="221">
        <f>[4]demo_pjan!L18</f>
        <v>3777565</v>
      </c>
      <c r="M166" s="221">
        <f>[4]demo_pjan!M18</f>
        <v>3832783</v>
      </c>
      <c r="N166" s="221">
        <f>[4]demo_pjan!N18</f>
        <v>3899702</v>
      </c>
      <c r="O166" s="221">
        <f>[4]demo_pjan!O18</f>
        <v>3964191</v>
      </c>
      <c r="P166" s="221">
        <f>[4]demo_pjan!P18</f>
        <v>4028851</v>
      </c>
      <c r="Q166" s="221">
        <f>[4]demo_pjan!Q18</f>
        <v>4111672</v>
      </c>
      <c r="R166" s="221">
        <f>[4]demo_pjan!R18</f>
        <v>4208156</v>
      </c>
      <c r="S166" s="221">
        <f>[4]demo_pjan!S18</f>
        <v>4312526</v>
      </c>
      <c r="T166" s="221">
        <f>[4]demo_pjan!T18</f>
        <v>4401335</v>
      </c>
      <c r="U166" s="221">
        <f>[4]demo_pjan!U18</f>
        <v>4450030</v>
      </c>
      <c r="V166" s="221">
        <f>[4]demo_pjan!V18</f>
        <v>4467854</v>
      </c>
      <c r="W166" s="221">
        <f>[4]demo_pjan!W18</f>
        <v>4570727</v>
      </c>
      <c r="X166" s="221">
        <f>[4]demo_pjan!X18</f>
        <v>4582769</v>
      </c>
    </row>
    <row r="167" spans="1:24" s="9" customFormat="1" x14ac:dyDescent="0.2">
      <c r="A167" s="23" t="s">
        <v>10</v>
      </c>
      <c r="B167" s="221">
        <f>[4]demo_pjan!B19</f>
        <v>10120892</v>
      </c>
      <c r="C167" s="221">
        <f>[4]demo_pjan!C19</f>
        <v>10192911</v>
      </c>
      <c r="D167" s="221">
        <f>[4]demo_pjan!D19</f>
        <v>10319672</v>
      </c>
      <c r="E167" s="221">
        <f>[4]demo_pjan!E19</f>
        <v>10420059</v>
      </c>
      <c r="F167" s="221">
        <f>[4]demo_pjan!F19</f>
        <v>10510996</v>
      </c>
      <c r="G167" s="221">
        <f>[4]demo_pjan!G19</f>
        <v>10595074</v>
      </c>
      <c r="H167" s="221">
        <f>[4]demo_pjan!H19</f>
        <v>10673696</v>
      </c>
      <c r="I167" s="221">
        <f>[4]demo_pjan!I19</f>
        <v>10744649</v>
      </c>
      <c r="J167" s="221">
        <f>[4]demo_pjan!J19</f>
        <v>10808358</v>
      </c>
      <c r="K167" s="221">
        <f>[4]demo_pjan!K19</f>
        <v>10861402</v>
      </c>
      <c r="L167" s="221">
        <f>[4]demo_pjan!L19</f>
        <v>10903757</v>
      </c>
      <c r="M167" s="221">
        <f>[4]demo_pjan!M19</f>
        <v>10931206</v>
      </c>
      <c r="N167" s="221">
        <f>[4]demo_pjan!N19</f>
        <v>10968708</v>
      </c>
      <c r="O167" s="221">
        <f>[4]demo_pjan!O19</f>
        <v>11006377</v>
      </c>
      <c r="P167" s="221">
        <f>[4]demo_pjan!P19</f>
        <v>11040650</v>
      </c>
      <c r="Q167" s="221">
        <f>[4]demo_pjan!Q19</f>
        <v>11082751</v>
      </c>
      <c r="R167" s="221">
        <f>[4]demo_pjan!R19</f>
        <v>11125179</v>
      </c>
      <c r="S167" s="221">
        <f>[4]demo_pjan!S19</f>
        <v>11171740</v>
      </c>
      <c r="T167" s="221">
        <f>[4]demo_pjan!T19</f>
        <v>11213785</v>
      </c>
      <c r="U167" s="221">
        <f>[4]demo_pjan!U19</f>
        <v>11260402</v>
      </c>
      <c r="V167" s="221">
        <f>[4]demo_pjan!V19</f>
        <v>11305118</v>
      </c>
      <c r="W167" s="221">
        <f>[4]demo_pjan!W19</f>
        <v>11309885</v>
      </c>
      <c r="X167" s="221">
        <f>[4]demo_pjan!X19</f>
        <v>11290067</v>
      </c>
    </row>
    <row r="168" spans="1:24" s="9" customFormat="1" x14ac:dyDescent="0.2">
      <c r="A168" s="23" t="s">
        <v>11</v>
      </c>
      <c r="B168" s="221">
        <f>[4]demo_pjan!B20</f>
        <v>38826297</v>
      </c>
      <c r="C168" s="221">
        <f>[4]demo_pjan!C20</f>
        <v>38874573</v>
      </c>
      <c r="D168" s="221">
        <f>[4]demo_pjan!D20</f>
        <v>39003524</v>
      </c>
      <c r="E168" s="221">
        <f>[4]demo_pjan!E20</f>
        <v>39131966</v>
      </c>
      <c r="F168" s="221">
        <f>[4]demo_pjan!F20</f>
        <v>39246833</v>
      </c>
      <c r="G168" s="221">
        <f>[4]demo_pjan!G20</f>
        <v>39343100</v>
      </c>
      <c r="H168" s="221">
        <f>[4]demo_pjan!H20</f>
        <v>39430933</v>
      </c>
      <c r="I168" s="221">
        <f>[4]demo_pjan!I20</f>
        <v>39525438</v>
      </c>
      <c r="J168" s="221">
        <f>[4]demo_pjan!J20</f>
        <v>39639388</v>
      </c>
      <c r="K168" s="221">
        <f>[4]demo_pjan!K20</f>
        <v>39802827</v>
      </c>
      <c r="L168" s="221">
        <f>[4]demo_pjan!L20</f>
        <v>40049708</v>
      </c>
      <c r="M168" s="221">
        <f>[4]demo_pjan!M20</f>
        <v>40476723</v>
      </c>
      <c r="N168" s="221">
        <f>[4]demo_pjan!N20</f>
        <v>40964244</v>
      </c>
      <c r="O168" s="221">
        <f>[4]demo_pjan!O20</f>
        <v>41663702</v>
      </c>
      <c r="P168" s="221">
        <f>[4]demo_pjan!P20</f>
        <v>42345342</v>
      </c>
      <c r="Q168" s="221">
        <f>[4]demo_pjan!Q20</f>
        <v>43038035</v>
      </c>
      <c r="R168" s="221">
        <f>[4]demo_pjan!R20</f>
        <v>43758250</v>
      </c>
      <c r="S168" s="221">
        <f>[4]demo_pjan!S20</f>
        <v>44474631</v>
      </c>
      <c r="T168" s="221">
        <f>[4]demo_pjan!T20</f>
        <v>45283259</v>
      </c>
      <c r="U168" s="221">
        <f>[4]demo_pjan!U20</f>
        <v>45828172</v>
      </c>
      <c r="V168" s="221">
        <f>[4]demo_pjan!V20</f>
        <v>45989016</v>
      </c>
      <c r="W168" s="221">
        <f>[4]demo_pjan!W20</f>
        <v>46152926</v>
      </c>
      <c r="X168" s="221">
        <f>[4]demo_pjan!X20</f>
        <v>46196276</v>
      </c>
    </row>
    <row r="169" spans="1:24" s="9" customFormat="1" x14ac:dyDescent="0.2">
      <c r="A169" s="23" t="s">
        <v>12</v>
      </c>
      <c r="B169" s="223">
        <v>58313439</v>
      </c>
      <c r="C169" s="221">
        <f>[4]demo_pjan!C21</f>
        <v>58313439</v>
      </c>
      <c r="D169" s="221">
        <f>[4]demo_pjan!D21</f>
        <v>58604851</v>
      </c>
      <c r="E169" s="221">
        <f>[4]demo_pjan!E21</f>
        <v>58885929</v>
      </c>
      <c r="F169" s="221">
        <f>[4]demo_pjan!F21</f>
        <v>59104320</v>
      </c>
      <c r="G169" s="221">
        <f>[4]demo_pjan!G21</f>
        <v>59315139</v>
      </c>
      <c r="H169" s="221">
        <f>[4]demo_pjan!H21</f>
        <v>59522297</v>
      </c>
      <c r="I169" s="221">
        <f>[4]demo_pjan!I21</f>
        <v>59726386</v>
      </c>
      <c r="J169" s="221">
        <f>[4]demo_pjan!J21</f>
        <v>59934884</v>
      </c>
      <c r="K169" s="221">
        <f>[4]demo_pjan!K21</f>
        <v>60158533</v>
      </c>
      <c r="L169" s="221">
        <f>[4]demo_pjan!L21</f>
        <v>60545022</v>
      </c>
      <c r="M169" s="221">
        <f>[4]demo_pjan!M21</f>
        <v>60979315</v>
      </c>
      <c r="N169" s="221">
        <f>[4]demo_pjan!N21</f>
        <v>61424036</v>
      </c>
      <c r="O169" s="221">
        <f>[4]demo_pjan!O21</f>
        <v>61864088</v>
      </c>
      <c r="P169" s="221">
        <f>[4]demo_pjan!P21</f>
        <v>62292241</v>
      </c>
      <c r="Q169" s="221">
        <f>[4]demo_pjan!Q21</f>
        <v>62772870</v>
      </c>
      <c r="R169" s="221">
        <f>[4]demo_pjan!R21</f>
        <v>63229635</v>
      </c>
      <c r="S169" s="221">
        <f>[4]demo_pjan!S21</f>
        <v>63645065</v>
      </c>
      <c r="T169" s="221">
        <f>[4]demo_pjan!T21</f>
        <v>64007193</v>
      </c>
      <c r="U169" s="221">
        <f>[4]demo_pjan!U21</f>
        <v>64350226</v>
      </c>
      <c r="V169" s="221">
        <f>[4]demo_pjan!V21</f>
        <v>64658856</v>
      </c>
      <c r="W169" s="221">
        <f>[4]demo_pjan!W21</f>
        <v>64994907</v>
      </c>
      <c r="X169" s="221">
        <f>[4]demo_pjan!X21</f>
        <v>65327724</v>
      </c>
    </row>
    <row r="170" spans="1:24" s="9" customFormat="1" x14ac:dyDescent="0.2">
      <c r="A170" s="23" t="s">
        <v>14</v>
      </c>
      <c r="B170" s="221">
        <f>[4]demo_pjan!B22</f>
        <v>56577000</v>
      </c>
      <c r="C170" s="221">
        <f>[4]demo_pjan!C22</f>
        <v>56840661</v>
      </c>
      <c r="D170" s="221">
        <f>[4]demo_pjan!D22</f>
        <v>57110533</v>
      </c>
      <c r="E170" s="221">
        <f>[4]demo_pjan!E22</f>
        <v>57369161</v>
      </c>
      <c r="F170" s="221">
        <f>[4]demo_pjan!F22</f>
        <v>57565008</v>
      </c>
      <c r="G170" s="221">
        <f>[4]demo_pjan!G22</f>
        <v>57752535</v>
      </c>
      <c r="H170" s="221">
        <f>[4]demo_pjan!H22</f>
        <v>57935959</v>
      </c>
      <c r="I170" s="221">
        <f>[4]demo_pjan!I22</f>
        <v>58116018</v>
      </c>
      <c r="J170" s="221">
        <f>[4]demo_pjan!J22</f>
        <v>58298962</v>
      </c>
      <c r="K170" s="221">
        <f>[4]demo_pjan!K22</f>
        <v>58496613</v>
      </c>
      <c r="L170" s="221">
        <f>[4]demo_pjan!L22</f>
        <v>58858198</v>
      </c>
      <c r="M170" s="221">
        <f>[4]demo_pjan!M22</f>
        <v>59266572</v>
      </c>
      <c r="N170" s="221">
        <f>[4]demo_pjan!N22</f>
        <v>59685899</v>
      </c>
      <c r="O170" s="221">
        <f>[4]demo_pjan!O22</f>
        <v>60101841</v>
      </c>
      <c r="P170" s="221">
        <f>[4]demo_pjan!P22</f>
        <v>60505421</v>
      </c>
      <c r="Q170" s="221">
        <f>[4]demo_pjan!Q22</f>
        <v>60963264</v>
      </c>
      <c r="R170" s="221">
        <f>[4]demo_pjan!R22</f>
        <v>61399733</v>
      </c>
      <c r="S170" s="221">
        <f>[4]demo_pjan!S22</f>
        <v>61795238</v>
      </c>
      <c r="T170" s="221">
        <f>[4]demo_pjan!T22</f>
        <v>62134866</v>
      </c>
      <c r="U170" s="221">
        <f>[4]demo_pjan!U22</f>
        <v>62465709</v>
      </c>
      <c r="V170" s="221">
        <f>[4]demo_pjan!V22</f>
        <v>62765235</v>
      </c>
      <c r="W170" s="221">
        <f>[4]demo_pjan!W22</f>
        <v>63088990</v>
      </c>
      <c r="X170" s="221">
        <f>[4]demo_pjan!X22</f>
        <v>63409191</v>
      </c>
    </row>
    <row r="171" spans="1:24" s="9" customFormat="1" x14ac:dyDescent="0.2">
      <c r="A171" s="23" t="s">
        <v>15</v>
      </c>
      <c r="B171" s="221">
        <f>[4]demo_pjan!B24</f>
        <v>572655</v>
      </c>
      <c r="C171" s="221">
        <f>[4]demo_pjan!C24</f>
        <v>587141</v>
      </c>
      <c r="D171" s="221">
        <f>[4]demo_pjan!D24</f>
        <v>603069</v>
      </c>
      <c r="E171" s="221">
        <f>[4]demo_pjan!E24</f>
        <v>619231</v>
      </c>
      <c r="F171" s="221">
        <f>[4]demo_pjan!F24</f>
        <v>632944</v>
      </c>
      <c r="G171" s="221">
        <f>[4]demo_pjan!G24</f>
        <v>645399</v>
      </c>
      <c r="H171" s="221">
        <f>[4]demo_pjan!H24</f>
        <v>656333</v>
      </c>
      <c r="I171" s="221">
        <f>[4]demo_pjan!I24</f>
        <v>666313</v>
      </c>
      <c r="J171" s="221">
        <f>[4]demo_pjan!J24</f>
        <v>675215</v>
      </c>
      <c r="K171" s="221">
        <f>[4]demo_pjan!K24</f>
        <v>682862</v>
      </c>
      <c r="L171" s="221">
        <f>[4]demo_pjan!L24</f>
        <v>690497</v>
      </c>
      <c r="M171" s="221">
        <f>[4]demo_pjan!M24</f>
        <v>697549</v>
      </c>
      <c r="N171" s="221">
        <f>[4]demo_pjan!N24</f>
        <v>705539</v>
      </c>
      <c r="O171" s="221">
        <f>[4]demo_pjan!O24</f>
        <v>715137</v>
      </c>
      <c r="P171" s="221">
        <f>[4]demo_pjan!P24</f>
        <v>730367</v>
      </c>
      <c r="Q171" s="221">
        <f>[4]demo_pjan!Q24</f>
        <v>749175</v>
      </c>
      <c r="R171" s="221">
        <f>[4]demo_pjan!R24</f>
        <v>766414</v>
      </c>
      <c r="S171" s="221">
        <f>[4]demo_pjan!S24</f>
        <v>778684</v>
      </c>
      <c r="T171" s="221">
        <f>[4]demo_pjan!T24</f>
        <v>789269</v>
      </c>
      <c r="U171" s="221">
        <f>[4]demo_pjan!U24</f>
        <v>796875</v>
      </c>
      <c r="V171" s="221">
        <f>[4]demo_pjan!V24</f>
        <v>819140</v>
      </c>
      <c r="W171" s="221">
        <f>[4]demo_pjan!W24</f>
        <v>839751</v>
      </c>
      <c r="X171" s="221">
        <f>[4]demo_pjan!X24</f>
        <v>862011</v>
      </c>
    </row>
    <row r="172" spans="1:24" s="9" customFormat="1" x14ac:dyDescent="0.2">
      <c r="A172" s="23" t="s">
        <v>16</v>
      </c>
      <c r="B172" s="221">
        <f>[4]demo_pjan!B25</f>
        <v>2668140</v>
      </c>
      <c r="C172" s="221">
        <f>[4]demo_pjan!C25</f>
        <v>2658161</v>
      </c>
      <c r="D172" s="221">
        <f>[4]demo_pjan!D25</f>
        <v>2643000</v>
      </c>
      <c r="E172" s="221">
        <f>[4]demo_pjan!E25</f>
        <v>2585675</v>
      </c>
      <c r="F172" s="221">
        <f>[4]demo_pjan!F25</f>
        <v>2540904</v>
      </c>
      <c r="G172" s="221">
        <f>[4]demo_pjan!G25</f>
        <v>2500580</v>
      </c>
      <c r="H172" s="221">
        <f>[4]demo_pjan!H25</f>
        <v>2469531</v>
      </c>
      <c r="I172" s="221">
        <f>[4]demo_pjan!I25</f>
        <v>2444912</v>
      </c>
      <c r="J172" s="221">
        <f>[4]demo_pjan!J25</f>
        <v>2420789</v>
      </c>
      <c r="K172" s="221">
        <f>[4]demo_pjan!K25</f>
        <v>2399248</v>
      </c>
      <c r="L172" s="221">
        <f>[4]demo_pjan!L25</f>
        <v>2381715</v>
      </c>
      <c r="M172" s="221">
        <f>[4]demo_pjan!M25</f>
        <v>2364254</v>
      </c>
      <c r="N172" s="221">
        <f>[4]demo_pjan!N25</f>
        <v>2345768</v>
      </c>
      <c r="O172" s="221">
        <f>[4]demo_pjan!O25</f>
        <v>2331480</v>
      </c>
      <c r="P172" s="221">
        <f>[4]demo_pjan!P25</f>
        <v>2319203</v>
      </c>
      <c r="Q172" s="221">
        <f>[4]demo_pjan!Q25</f>
        <v>2306434</v>
      </c>
      <c r="R172" s="221">
        <f>[4]demo_pjan!R25</f>
        <v>2294590</v>
      </c>
      <c r="S172" s="221">
        <f>[4]demo_pjan!S25</f>
        <v>2281305</v>
      </c>
      <c r="T172" s="221">
        <f>[4]demo_pjan!T25</f>
        <v>2270894</v>
      </c>
      <c r="U172" s="221">
        <f>[4]demo_pjan!U25</f>
        <v>2261294</v>
      </c>
      <c r="V172" s="221">
        <f>[4]demo_pjan!V25</f>
        <v>2248374</v>
      </c>
      <c r="W172" s="221">
        <f>[4]demo_pjan!W25</f>
        <v>2074605</v>
      </c>
      <c r="X172" s="221">
        <f>[4]demo_pjan!X25</f>
        <v>2041763</v>
      </c>
    </row>
    <row r="173" spans="1:24" s="9" customFormat="1" x14ac:dyDescent="0.2">
      <c r="A173" s="23" t="s">
        <v>17</v>
      </c>
      <c r="B173" s="221">
        <f>[4]demo_pjan!B26</f>
        <v>3693708</v>
      </c>
      <c r="C173" s="221">
        <f>[4]demo_pjan!C26</f>
        <v>3701968</v>
      </c>
      <c r="D173" s="221">
        <f>[4]demo_pjan!D26</f>
        <v>3706299</v>
      </c>
      <c r="E173" s="221">
        <f>[4]demo_pjan!E26</f>
        <v>3693929</v>
      </c>
      <c r="F173" s="221">
        <f>[4]demo_pjan!F26</f>
        <v>3671296</v>
      </c>
      <c r="G173" s="221">
        <f>[4]demo_pjan!G26</f>
        <v>3642991</v>
      </c>
      <c r="H173" s="221">
        <f>[4]demo_pjan!H26</f>
        <v>3615212</v>
      </c>
      <c r="I173" s="221">
        <f>[4]demo_pjan!I26</f>
        <v>3588013</v>
      </c>
      <c r="J173" s="221">
        <f>[4]demo_pjan!J26</f>
        <v>3562261</v>
      </c>
      <c r="K173" s="221">
        <f>[4]demo_pjan!K26</f>
        <v>3536401</v>
      </c>
      <c r="L173" s="221">
        <f>[4]demo_pjan!L26</f>
        <v>3512074</v>
      </c>
      <c r="M173" s="221">
        <f>[4]demo_pjan!M26</f>
        <v>3486998</v>
      </c>
      <c r="N173" s="221">
        <f>[4]demo_pjan!N26</f>
        <v>3475586</v>
      </c>
      <c r="O173" s="221">
        <f>[4]demo_pjan!O26</f>
        <v>3462553</v>
      </c>
      <c r="P173" s="221">
        <f>[4]demo_pjan!P26</f>
        <v>3445857</v>
      </c>
      <c r="Q173" s="221">
        <f>[4]demo_pjan!Q26</f>
        <v>3425324</v>
      </c>
      <c r="R173" s="221">
        <f>[4]demo_pjan!R26</f>
        <v>3403284</v>
      </c>
      <c r="S173" s="221">
        <f>[4]demo_pjan!S26</f>
        <v>3384879</v>
      </c>
      <c r="T173" s="221">
        <f>[4]demo_pjan!T26</f>
        <v>3366357</v>
      </c>
      <c r="U173" s="221">
        <f>[4]demo_pjan!U26</f>
        <v>3349872</v>
      </c>
      <c r="V173" s="221">
        <f>[4]demo_pjan!V26</f>
        <v>3329039</v>
      </c>
      <c r="W173" s="221">
        <f>[4]demo_pjan!W26</f>
        <v>3052588</v>
      </c>
      <c r="X173" s="221">
        <f>[4]demo_pjan!X26</f>
        <v>3007758</v>
      </c>
    </row>
    <row r="174" spans="1:24" s="9" customFormat="1" x14ac:dyDescent="0.2">
      <c r="A174" s="23" t="s">
        <v>80</v>
      </c>
      <c r="B174" s="221">
        <f>[4]demo_pjan!B27</f>
        <v>379300</v>
      </c>
      <c r="C174" s="221">
        <f>[4]demo_pjan!C27</f>
        <v>384400</v>
      </c>
      <c r="D174" s="221">
        <f>[4]demo_pjan!D27</f>
        <v>389600</v>
      </c>
      <c r="E174" s="221">
        <f>[4]demo_pjan!E27</f>
        <v>394750</v>
      </c>
      <c r="F174" s="221">
        <f>[4]demo_pjan!F27</f>
        <v>400200</v>
      </c>
      <c r="G174" s="221">
        <f>[4]demo_pjan!G27</f>
        <v>405650</v>
      </c>
      <c r="H174" s="221">
        <f>[4]demo_pjan!H27</f>
        <v>411600</v>
      </c>
      <c r="I174" s="221">
        <f>[4]demo_pjan!I27</f>
        <v>416850</v>
      </c>
      <c r="J174" s="221">
        <f>[4]demo_pjan!J27</f>
        <v>422050</v>
      </c>
      <c r="K174" s="221">
        <f>[4]demo_pjan!K27</f>
        <v>427350</v>
      </c>
      <c r="L174" s="221">
        <f>[4]demo_pjan!L27</f>
        <v>433600</v>
      </c>
      <c r="M174" s="221">
        <f>[4]demo_pjan!M27</f>
        <v>439000</v>
      </c>
      <c r="N174" s="221">
        <f>[4]demo_pjan!N27</f>
        <v>444050</v>
      </c>
      <c r="O174" s="221">
        <f>[4]demo_pjan!O27</f>
        <v>448300</v>
      </c>
      <c r="P174" s="221">
        <f>[4]demo_pjan!P27</f>
        <v>454960</v>
      </c>
      <c r="Q174" s="221">
        <f>[4]demo_pjan!Q27</f>
        <v>461230</v>
      </c>
      <c r="R174" s="221">
        <f>[4]demo_pjan!R27</f>
        <v>469086</v>
      </c>
      <c r="S174" s="221">
        <f>[4]demo_pjan!S27</f>
        <v>476187</v>
      </c>
      <c r="T174" s="221">
        <f>[4]demo_pjan!T27</f>
        <v>483799</v>
      </c>
      <c r="U174" s="221">
        <f>[4]demo_pjan!U27</f>
        <v>493500</v>
      </c>
      <c r="V174" s="221">
        <f>[4]demo_pjan!V27</f>
        <v>502066</v>
      </c>
      <c r="W174" s="221">
        <f>[4]demo_pjan!W27</f>
        <v>511840</v>
      </c>
      <c r="X174" s="221">
        <f>[4]demo_pjan!X27</f>
        <v>524853</v>
      </c>
    </row>
    <row r="175" spans="1:24" s="9" customFormat="1" x14ac:dyDescent="0.2">
      <c r="A175" s="23" t="s">
        <v>18</v>
      </c>
      <c r="B175" s="221">
        <f>[4]demo_pjan!B28</f>
        <v>10374823</v>
      </c>
      <c r="C175" s="221">
        <f>[4]demo_pjan!C28</f>
        <v>10373153</v>
      </c>
      <c r="D175" s="221">
        <f>[4]demo_pjan!D28</f>
        <v>10373647</v>
      </c>
      <c r="E175" s="221">
        <f>[4]demo_pjan!E28</f>
        <v>10365035</v>
      </c>
      <c r="F175" s="221">
        <f>[4]demo_pjan!F28</f>
        <v>10350010</v>
      </c>
      <c r="G175" s="221">
        <f>[4]demo_pjan!G28</f>
        <v>10336700</v>
      </c>
      <c r="H175" s="221">
        <f>[4]demo_pjan!H28</f>
        <v>10321229</v>
      </c>
      <c r="I175" s="221">
        <f>[4]demo_pjan!I28</f>
        <v>10301247</v>
      </c>
      <c r="J175" s="221">
        <f>[4]demo_pjan!J28</f>
        <v>10279724</v>
      </c>
      <c r="K175" s="221">
        <f>[4]demo_pjan!K28</f>
        <v>10253416</v>
      </c>
      <c r="L175" s="221">
        <f>[4]demo_pjan!L28</f>
        <v>10221644</v>
      </c>
      <c r="M175" s="221">
        <f>[4]demo_pjan!M28</f>
        <v>10200298</v>
      </c>
      <c r="N175" s="221">
        <f>[4]demo_pjan!N28</f>
        <v>10174853</v>
      </c>
      <c r="O175" s="221">
        <f>[4]demo_pjan!O28</f>
        <v>10142362</v>
      </c>
      <c r="P175" s="221">
        <f>[4]demo_pjan!P28</f>
        <v>10116742</v>
      </c>
      <c r="Q175" s="221">
        <f>[4]demo_pjan!Q28</f>
        <v>10097549</v>
      </c>
      <c r="R175" s="221">
        <f>[4]demo_pjan!R28</f>
        <v>10076581</v>
      </c>
      <c r="S175" s="221">
        <f>[4]demo_pjan!S28</f>
        <v>10066158</v>
      </c>
      <c r="T175" s="221">
        <f>[4]demo_pjan!T28</f>
        <v>10045401</v>
      </c>
      <c r="U175" s="221">
        <f>[4]demo_pjan!U28</f>
        <v>10030975</v>
      </c>
      <c r="V175" s="221">
        <f>[4]demo_pjan!V28</f>
        <v>10014324</v>
      </c>
      <c r="W175" s="221">
        <f>[4]demo_pjan!W28</f>
        <v>9985722</v>
      </c>
      <c r="X175" s="221">
        <f>[4]demo_pjan!X28</f>
        <v>9957731</v>
      </c>
    </row>
    <row r="176" spans="1:24" s="9" customFormat="1" x14ac:dyDescent="0.2">
      <c r="A176" s="23" t="s">
        <v>19</v>
      </c>
      <c r="B176" s="221">
        <f>[4]demo_pjan!B29</f>
        <v>352430</v>
      </c>
      <c r="C176" s="221">
        <f>[4]demo_pjan!C29</f>
        <v>355910</v>
      </c>
      <c r="D176" s="221">
        <f>[4]demo_pjan!D29</f>
        <v>359543</v>
      </c>
      <c r="E176" s="221">
        <f>[4]demo_pjan!E29</f>
        <v>362977</v>
      </c>
      <c r="F176" s="221">
        <f>[4]demo_pjan!F29</f>
        <v>366431</v>
      </c>
      <c r="G176" s="221">
        <f>[4]demo_pjan!G29</f>
        <v>369451</v>
      </c>
      <c r="H176" s="221">
        <f>[4]demo_pjan!H29</f>
        <v>371415</v>
      </c>
      <c r="I176" s="221">
        <f>[4]demo_pjan!I29</f>
        <v>373958</v>
      </c>
      <c r="J176" s="221">
        <f>[4]demo_pjan!J29</f>
        <v>376513</v>
      </c>
      <c r="K176" s="221">
        <f>[4]demo_pjan!K29</f>
        <v>378518</v>
      </c>
      <c r="L176" s="221">
        <f>[4]demo_pjan!L29</f>
        <v>380201</v>
      </c>
      <c r="M176" s="221">
        <f>[4]demo_pjan!M29</f>
        <v>391415</v>
      </c>
      <c r="N176" s="221">
        <f>[4]demo_pjan!N29</f>
        <v>394641</v>
      </c>
      <c r="O176" s="221">
        <f>[4]demo_pjan!O29</f>
        <v>397296</v>
      </c>
      <c r="P176" s="221">
        <f>[4]demo_pjan!P29</f>
        <v>399867</v>
      </c>
      <c r="Q176" s="221">
        <f>[4]demo_pjan!Q29</f>
        <v>402668</v>
      </c>
      <c r="R176" s="221">
        <f>[4]demo_pjan!R29</f>
        <v>405006</v>
      </c>
      <c r="S176" s="221">
        <f>[4]demo_pjan!S29</f>
        <v>407810</v>
      </c>
      <c r="T176" s="221">
        <f>[4]demo_pjan!T29</f>
        <v>410290</v>
      </c>
      <c r="U176" s="221">
        <f>[4]demo_pjan!U29</f>
        <v>413609</v>
      </c>
      <c r="V176" s="221">
        <f>[4]demo_pjan!V29</f>
        <v>414372</v>
      </c>
      <c r="W176" s="221">
        <f>[4]demo_pjan!W29</f>
        <v>415832</v>
      </c>
      <c r="X176" s="221">
        <f>[4]demo_pjan!X29</f>
        <v>417520</v>
      </c>
    </row>
    <row r="177" spans="1:24" s="9" customFormat="1" x14ac:dyDescent="0.2">
      <c r="A177" s="23" t="s">
        <v>20</v>
      </c>
      <c r="B177" s="221">
        <f>[4]demo_pjan!B30</f>
        <v>14892574</v>
      </c>
      <c r="C177" s="221">
        <f>[4]demo_pjan!C30</f>
        <v>15010445</v>
      </c>
      <c r="D177" s="221">
        <f>[4]demo_pjan!D30</f>
        <v>15129150</v>
      </c>
      <c r="E177" s="221">
        <f>[4]demo_pjan!E30</f>
        <v>15239182</v>
      </c>
      <c r="F177" s="221">
        <f>[4]demo_pjan!F30</f>
        <v>15341553</v>
      </c>
      <c r="G177" s="221">
        <f>[4]demo_pjan!G30</f>
        <v>15424122</v>
      </c>
      <c r="H177" s="221">
        <f>[4]demo_pjan!H30</f>
        <v>15493889</v>
      </c>
      <c r="I177" s="221">
        <f>[4]demo_pjan!I30</f>
        <v>15567107</v>
      </c>
      <c r="J177" s="221">
        <f>[4]demo_pjan!J30</f>
        <v>15654192</v>
      </c>
      <c r="K177" s="221">
        <f>[4]demo_pjan!K30</f>
        <v>15760225</v>
      </c>
      <c r="L177" s="221">
        <f>[4]demo_pjan!L30</f>
        <v>15863950</v>
      </c>
      <c r="M177" s="221">
        <f>[4]demo_pjan!M30</f>
        <v>15987075</v>
      </c>
      <c r="N177" s="221">
        <f>[4]demo_pjan!N30</f>
        <v>16105285</v>
      </c>
      <c r="O177" s="221">
        <f>[4]demo_pjan!O30</f>
        <v>16192572</v>
      </c>
      <c r="P177" s="221">
        <f>[4]demo_pjan!P30</f>
        <v>16258032</v>
      </c>
      <c r="Q177" s="221">
        <f>[4]demo_pjan!Q30</f>
        <v>16305526</v>
      </c>
      <c r="R177" s="221">
        <f>[4]demo_pjan!R30</f>
        <v>16334210</v>
      </c>
      <c r="S177" s="221">
        <f>[4]demo_pjan!S30</f>
        <v>16357992</v>
      </c>
      <c r="T177" s="221">
        <f>[4]demo_pjan!T30</f>
        <v>16405399</v>
      </c>
      <c r="U177" s="221">
        <f>[4]demo_pjan!U30</f>
        <v>16485787</v>
      </c>
      <c r="V177" s="221">
        <f>[4]demo_pjan!V30</f>
        <v>16574989</v>
      </c>
      <c r="W177" s="221">
        <f>[4]demo_pjan!W30</f>
        <v>16655799</v>
      </c>
      <c r="X177" s="221">
        <f>[4]demo_pjan!X30</f>
        <v>16730348</v>
      </c>
    </row>
    <row r="178" spans="1:24" s="9" customFormat="1" x14ac:dyDescent="0.2">
      <c r="A178" s="23" t="s">
        <v>21</v>
      </c>
      <c r="B178" s="221">
        <f>[4]demo_pjan!B31</f>
        <v>7644818</v>
      </c>
      <c r="C178" s="221">
        <f>[4]demo_pjan!C31</f>
        <v>7710882</v>
      </c>
      <c r="D178" s="221">
        <f>[4]demo_pjan!D31</f>
        <v>7798899</v>
      </c>
      <c r="E178" s="221">
        <f>[4]demo_pjan!E31</f>
        <v>7882519</v>
      </c>
      <c r="F178" s="221">
        <f>[4]demo_pjan!F31</f>
        <v>7928746</v>
      </c>
      <c r="G178" s="221">
        <f>[4]demo_pjan!G31</f>
        <v>7943489</v>
      </c>
      <c r="H178" s="221">
        <f>[4]demo_pjan!H31</f>
        <v>7953067</v>
      </c>
      <c r="I178" s="221">
        <f>[4]demo_pjan!I31</f>
        <v>7964966</v>
      </c>
      <c r="J178" s="221">
        <f>[4]demo_pjan!J31</f>
        <v>7971116</v>
      </c>
      <c r="K178" s="221">
        <f>[4]demo_pjan!K31</f>
        <v>7982461</v>
      </c>
      <c r="L178" s="221">
        <f>[4]demo_pjan!L31</f>
        <v>8002186</v>
      </c>
      <c r="M178" s="221">
        <f>[4]demo_pjan!M31</f>
        <v>8020946</v>
      </c>
      <c r="N178" s="221">
        <f>[4]demo_pjan!N31</f>
        <v>8063640</v>
      </c>
      <c r="O178" s="221">
        <f>[4]demo_pjan!O31</f>
        <v>8100273</v>
      </c>
      <c r="P178" s="221">
        <f>[4]demo_pjan!P31</f>
        <v>8142573</v>
      </c>
      <c r="Q178" s="221">
        <f>[4]demo_pjan!Q31</f>
        <v>8201359</v>
      </c>
      <c r="R178" s="221">
        <f>[4]demo_pjan!R31</f>
        <v>8254298</v>
      </c>
      <c r="S178" s="221">
        <f>[4]demo_pjan!S31</f>
        <v>8282984</v>
      </c>
      <c r="T178" s="221">
        <f>[4]demo_pjan!T31</f>
        <v>8318592</v>
      </c>
      <c r="U178" s="221">
        <f>[4]demo_pjan!U31</f>
        <v>8355260</v>
      </c>
      <c r="V178" s="221">
        <f>[4]demo_pjan!V31</f>
        <v>8375290</v>
      </c>
      <c r="W178" s="221">
        <f>[4]demo_pjan!W31</f>
        <v>8404252</v>
      </c>
      <c r="X178" s="221">
        <f>[4]demo_pjan!X31</f>
        <v>8443018</v>
      </c>
    </row>
    <row r="179" spans="1:24" s="9" customFormat="1" x14ac:dyDescent="0.2">
      <c r="A179" s="23" t="s">
        <v>22</v>
      </c>
      <c r="B179" s="221">
        <f>[4]demo_pjan!B32</f>
        <v>38038403</v>
      </c>
      <c r="C179" s="221">
        <f>[4]demo_pjan!C32</f>
        <v>38183160</v>
      </c>
      <c r="D179" s="221">
        <f>[4]demo_pjan!D32</f>
        <v>38309226</v>
      </c>
      <c r="E179" s="221">
        <f>[4]demo_pjan!E32</f>
        <v>38418108</v>
      </c>
      <c r="F179" s="221">
        <f>[4]demo_pjan!F32</f>
        <v>38504707</v>
      </c>
      <c r="G179" s="221">
        <f>[4]demo_pjan!G32</f>
        <v>38580597</v>
      </c>
      <c r="H179" s="221">
        <f>[4]demo_pjan!H32</f>
        <v>38609399</v>
      </c>
      <c r="I179" s="221">
        <f>[4]demo_pjan!I32</f>
        <v>38639341</v>
      </c>
      <c r="J179" s="221">
        <f>[4]demo_pjan!J32</f>
        <v>38659979</v>
      </c>
      <c r="K179" s="221">
        <f>[4]demo_pjan!K32</f>
        <v>38666983</v>
      </c>
      <c r="L179" s="221">
        <f>[4]demo_pjan!L32</f>
        <v>38263303</v>
      </c>
      <c r="M179" s="221">
        <f>[4]demo_pjan!M32</f>
        <v>38253955</v>
      </c>
      <c r="N179" s="221">
        <f>[4]demo_pjan!N32</f>
        <v>38242197</v>
      </c>
      <c r="O179" s="221">
        <f>[4]demo_pjan!O32</f>
        <v>38218531</v>
      </c>
      <c r="P179" s="221">
        <f>[4]demo_pjan!P32</f>
        <v>38190608</v>
      </c>
      <c r="Q179" s="221">
        <f>[4]demo_pjan!Q32</f>
        <v>38173835</v>
      </c>
      <c r="R179" s="221">
        <f>[4]demo_pjan!R32</f>
        <v>38157055</v>
      </c>
      <c r="S179" s="221">
        <f>[4]demo_pjan!S32</f>
        <v>38125479</v>
      </c>
      <c r="T179" s="221">
        <f>[4]demo_pjan!T32</f>
        <v>38115641</v>
      </c>
      <c r="U179" s="221">
        <f>[4]demo_pjan!U32</f>
        <v>38135876</v>
      </c>
      <c r="V179" s="221">
        <f>[4]demo_pjan!V32</f>
        <v>38167329</v>
      </c>
      <c r="W179" s="221">
        <f>[4]demo_pjan!W32</f>
        <v>38529866</v>
      </c>
      <c r="X179" s="221">
        <f>[4]demo_pjan!X32</f>
        <v>38538447</v>
      </c>
    </row>
    <row r="180" spans="1:24" s="9" customFormat="1" x14ac:dyDescent="0.2">
      <c r="A180" s="23" t="s">
        <v>23</v>
      </c>
      <c r="B180" s="221">
        <f>[4]demo_pjan!B33</f>
        <v>9995995</v>
      </c>
      <c r="C180" s="221">
        <f>[4]demo_pjan!C33</f>
        <v>9970441</v>
      </c>
      <c r="D180" s="221">
        <f>[4]demo_pjan!D33</f>
        <v>9965315</v>
      </c>
      <c r="E180" s="221">
        <f>[4]demo_pjan!E33</f>
        <v>9974591</v>
      </c>
      <c r="F180" s="221">
        <f>[4]demo_pjan!F33</f>
        <v>9990590</v>
      </c>
      <c r="G180" s="221">
        <f>[4]demo_pjan!G33</f>
        <v>10017571</v>
      </c>
      <c r="H180" s="221">
        <f>[4]demo_pjan!H33</f>
        <v>10043180</v>
      </c>
      <c r="I180" s="221">
        <f>[4]demo_pjan!I33</f>
        <v>10072542</v>
      </c>
      <c r="J180" s="221">
        <f>[4]demo_pjan!J33</f>
        <v>10109697</v>
      </c>
      <c r="K180" s="221">
        <f>[4]demo_pjan!K33</f>
        <v>10148883</v>
      </c>
      <c r="L180" s="221">
        <f>[4]demo_pjan!L33</f>
        <v>10195014</v>
      </c>
      <c r="M180" s="221">
        <f>[4]demo_pjan!M33</f>
        <v>10256658</v>
      </c>
      <c r="N180" s="221">
        <f>[4]demo_pjan!N33</f>
        <v>10329340</v>
      </c>
      <c r="O180" s="221">
        <f>[4]demo_pjan!O33</f>
        <v>10407465</v>
      </c>
      <c r="P180" s="221">
        <f>[4]demo_pjan!P33</f>
        <v>10474685</v>
      </c>
      <c r="Q180" s="221">
        <f>[4]demo_pjan!Q33</f>
        <v>10529255</v>
      </c>
      <c r="R180" s="221">
        <f>[4]demo_pjan!R33</f>
        <v>10569592</v>
      </c>
      <c r="S180" s="221">
        <f>[4]demo_pjan!S33</f>
        <v>10599095</v>
      </c>
      <c r="T180" s="221">
        <f>[4]demo_pjan!T33</f>
        <v>10617575</v>
      </c>
      <c r="U180" s="221">
        <f>[4]demo_pjan!U33</f>
        <v>10627250</v>
      </c>
      <c r="V180" s="221">
        <f>[4]demo_pjan!V33</f>
        <v>10637713</v>
      </c>
      <c r="W180" s="221">
        <f>[4]demo_pjan!W33</f>
        <v>10572157</v>
      </c>
      <c r="X180" s="221">
        <f>[4]demo_pjan!X33</f>
        <v>10541840</v>
      </c>
    </row>
    <row r="181" spans="1:24" s="9" customFormat="1" x14ac:dyDescent="0.2">
      <c r="A181" s="23" t="s">
        <v>30</v>
      </c>
      <c r="B181" s="221">
        <f>[4]demo_pjan!B34</f>
        <v>23211395</v>
      </c>
      <c r="C181" s="221">
        <f>[4]demo_pjan!C34</f>
        <v>23192274</v>
      </c>
      <c r="D181" s="221">
        <f>[4]demo_pjan!D34</f>
        <v>22810035</v>
      </c>
      <c r="E181" s="221">
        <f>[4]demo_pjan!E34</f>
        <v>22778533</v>
      </c>
      <c r="F181" s="221">
        <f>[4]demo_pjan!F34</f>
        <v>22748027</v>
      </c>
      <c r="G181" s="221">
        <f>[4]demo_pjan!G34</f>
        <v>22712394</v>
      </c>
      <c r="H181" s="221">
        <f>[4]demo_pjan!H34</f>
        <v>22656145</v>
      </c>
      <c r="I181" s="221">
        <f>[4]demo_pjan!I34</f>
        <v>22581862</v>
      </c>
      <c r="J181" s="221">
        <f>[4]demo_pjan!J34</f>
        <v>22526093</v>
      </c>
      <c r="K181" s="221">
        <f>[4]demo_pjan!K34</f>
        <v>22488595</v>
      </c>
      <c r="L181" s="221">
        <f>[4]demo_pjan!L34</f>
        <v>22455485</v>
      </c>
      <c r="M181" s="221">
        <f>[4]demo_pjan!M34</f>
        <v>22430457</v>
      </c>
      <c r="N181" s="221">
        <f>[4]demo_pjan!N34</f>
        <v>21833483</v>
      </c>
      <c r="O181" s="221">
        <f>[4]demo_pjan!O34</f>
        <v>21772774</v>
      </c>
      <c r="P181" s="221">
        <f>[4]demo_pjan!P34</f>
        <v>21711252</v>
      </c>
      <c r="Q181" s="221">
        <f>[4]demo_pjan!Q34</f>
        <v>21658528</v>
      </c>
      <c r="R181" s="221">
        <f>[4]demo_pjan!R34</f>
        <v>21610213</v>
      </c>
      <c r="S181" s="221">
        <f>[4]demo_pjan!S34</f>
        <v>21565119</v>
      </c>
      <c r="T181" s="221">
        <f>[4]demo_pjan!T34</f>
        <v>21528627</v>
      </c>
      <c r="U181" s="221">
        <f>[4]demo_pjan!U34</f>
        <v>21498616</v>
      </c>
      <c r="V181" s="221">
        <f>[4]demo_pjan!V34</f>
        <v>21462186</v>
      </c>
      <c r="W181" s="221">
        <f>[4]demo_pjan!W34</f>
        <v>21413815</v>
      </c>
      <c r="X181" s="221">
        <f>[4]demo_pjan!X34</f>
        <v>21355849</v>
      </c>
    </row>
    <row r="182" spans="1:24" s="9" customFormat="1" x14ac:dyDescent="0.2">
      <c r="A182" s="23" t="s">
        <v>24</v>
      </c>
      <c r="B182" s="221">
        <f>[4]demo_pjan!B35</f>
        <v>1996377</v>
      </c>
      <c r="C182" s="221">
        <f>[4]demo_pjan!C35</f>
        <v>1999945</v>
      </c>
      <c r="D182" s="221">
        <f>[4]demo_pjan!D35</f>
        <v>1998912</v>
      </c>
      <c r="E182" s="221">
        <f>[4]demo_pjan!E35</f>
        <v>1994084</v>
      </c>
      <c r="F182" s="221">
        <f>[4]demo_pjan!F35</f>
        <v>1989408</v>
      </c>
      <c r="G182" s="221">
        <f>[4]demo_pjan!G35</f>
        <v>1989477</v>
      </c>
      <c r="H182" s="221">
        <f>[4]demo_pjan!H35</f>
        <v>1990266</v>
      </c>
      <c r="I182" s="221">
        <f>[4]demo_pjan!I35</f>
        <v>1986989</v>
      </c>
      <c r="J182" s="221">
        <f>[4]demo_pjan!J35</f>
        <v>1984923</v>
      </c>
      <c r="K182" s="221">
        <f>[4]demo_pjan!K35</f>
        <v>1978334</v>
      </c>
      <c r="L182" s="221">
        <f>[4]demo_pjan!L35</f>
        <v>1987755</v>
      </c>
      <c r="M182" s="221">
        <f>[4]demo_pjan!M35</f>
        <v>1990094</v>
      </c>
      <c r="N182" s="221">
        <f>[4]demo_pjan!N35</f>
        <v>1994026</v>
      </c>
      <c r="O182" s="221">
        <f>[4]demo_pjan!O35</f>
        <v>1995033</v>
      </c>
      <c r="P182" s="221">
        <f>[4]demo_pjan!P35</f>
        <v>1996433</v>
      </c>
      <c r="Q182" s="221">
        <f>[4]demo_pjan!Q35</f>
        <v>1997590</v>
      </c>
      <c r="R182" s="221">
        <f>[4]demo_pjan!R35</f>
        <v>2003358</v>
      </c>
      <c r="S182" s="221">
        <f>[4]demo_pjan!S35</f>
        <v>2010377</v>
      </c>
      <c r="T182" s="221">
        <f>[4]demo_pjan!T35</f>
        <v>2010269</v>
      </c>
      <c r="U182" s="221">
        <f>[4]demo_pjan!U35</f>
        <v>2032362</v>
      </c>
      <c r="V182" s="221">
        <f>[4]demo_pjan!V35</f>
        <v>2046976</v>
      </c>
      <c r="W182" s="221">
        <f>[4]demo_pjan!W35</f>
        <v>2050189</v>
      </c>
      <c r="X182" s="221">
        <f>[4]demo_pjan!X35</f>
        <v>2055496</v>
      </c>
    </row>
    <row r="183" spans="1:24" s="9" customFormat="1" x14ac:dyDescent="0.2">
      <c r="A183" s="23" t="s">
        <v>25</v>
      </c>
      <c r="B183" s="221">
        <f>[4]demo_pjan!B36</f>
        <v>5287663</v>
      </c>
      <c r="C183" s="221">
        <f>[4]demo_pjan!C36</f>
        <v>5310711</v>
      </c>
      <c r="D183" s="221">
        <f>[4]demo_pjan!D36</f>
        <v>5295877</v>
      </c>
      <c r="E183" s="221">
        <f>[4]demo_pjan!E36</f>
        <v>5314155</v>
      </c>
      <c r="F183" s="221">
        <f>[4]demo_pjan!F36</f>
        <v>5336455</v>
      </c>
      <c r="G183" s="221">
        <f>[4]demo_pjan!G36</f>
        <v>5356207</v>
      </c>
      <c r="H183" s="221">
        <f>[4]demo_pjan!H36</f>
        <v>5367790</v>
      </c>
      <c r="I183" s="221">
        <f>[4]demo_pjan!I36</f>
        <v>5378932</v>
      </c>
      <c r="J183" s="221">
        <f>[4]demo_pjan!J36</f>
        <v>5387650</v>
      </c>
      <c r="K183" s="221">
        <f>[4]demo_pjan!K36</f>
        <v>5393382</v>
      </c>
      <c r="L183" s="221">
        <f>[4]demo_pjan!L36</f>
        <v>5398657</v>
      </c>
      <c r="M183" s="221">
        <f>[4]demo_pjan!M36</f>
        <v>5378783</v>
      </c>
      <c r="N183" s="221">
        <f>[4]demo_pjan!N36</f>
        <v>5378951</v>
      </c>
      <c r="O183" s="221">
        <f>[4]demo_pjan!O36</f>
        <v>5379161</v>
      </c>
      <c r="P183" s="221">
        <f>[4]demo_pjan!P36</f>
        <v>5380053</v>
      </c>
      <c r="Q183" s="221">
        <f>[4]demo_pjan!Q36</f>
        <v>5384822</v>
      </c>
      <c r="R183" s="221">
        <f>[4]demo_pjan!R36</f>
        <v>5389180</v>
      </c>
      <c r="S183" s="221">
        <f>[4]demo_pjan!S36</f>
        <v>5393637</v>
      </c>
      <c r="T183" s="221">
        <f>[4]demo_pjan!T36</f>
        <v>5400998</v>
      </c>
      <c r="U183" s="221">
        <f>[4]demo_pjan!U36</f>
        <v>5412254</v>
      </c>
      <c r="V183" s="221">
        <f>[4]demo_pjan!V36</f>
        <v>5424925</v>
      </c>
      <c r="W183" s="221">
        <f>[4]demo_pjan!W36</f>
        <v>5392446</v>
      </c>
      <c r="X183" s="221">
        <f>[4]demo_pjan!X36</f>
        <v>5404322</v>
      </c>
    </row>
    <row r="184" spans="1:24" s="9" customFormat="1" x14ac:dyDescent="0.2">
      <c r="A184" s="23" t="s">
        <v>26</v>
      </c>
      <c r="B184" s="221">
        <f>[4]demo_pjan!B37</f>
        <v>4974383</v>
      </c>
      <c r="C184" s="221">
        <f>[4]demo_pjan!C37</f>
        <v>4998478</v>
      </c>
      <c r="D184" s="221">
        <f>[4]demo_pjan!D37</f>
        <v>5029002</v>
      </c>
      <c r="E184" s="221">
        <f>[4]demo_pjan!E37</f>
        <v>5054982</v>
      </c>
      <c r="F184" s="221">
        <f>[4]demo_pjan!F37</f>
        <v>5077912</v>
      </c>
      <c r="G184" s="221">
        <f>[4]demo_pjan!G37</f>
        <v>5098754</v>
      </c>
      <c r="H184" s="221">
        <f>[4]demo_pjan!H37</f>
        <v>5116826</v>
      </c>
      <c r="I184" s="221">
        <f>[4]demo_pjan!I37</f>
        <v>5132320</v>
      </c>
      <c r="J184" s="221">
        <f>[4]demo_pjan!J37</f>
        <v>5147349</v>
      </c>
      <c r="K184" s="221">
        <f>[4]demo_pjan!K37</f>
        <v>5159646</v>
      </c>
      <c r="L184" s="221">
        <f>[4]demo_pjan!L37</f>
        <v>5171302</v>
      </c>
      <c r="M184" s="221">
        <f>[4]demo_pjan!M37</f>
        <v>5181115</v>
      </c>
      <c r="N184" s="221">
        <f>[4]demo_pjan!N37</f>
        <v>5194901</v>
      </c>
      <c r="O184" s="221">
        <f>[4]demo_pjan!O37</f>
        <v>5206295</v>
      </c>
      <c r="P184" s="221">
        <f>[4]demo_pjan!P37</f>
        <v>5219732</v>
      </c>
      <c r="Q184" s="221">
        <f>[4]demo_pjan!Q37</f>
        <v>5236611</v>
      </c>
      <c r="R184" s="221">
        <f>[4]demo_pjan!R37</f>
        <v>5255580</v>
      </c>
      <c r="S184" s="221">
        <f>[4]demo_pjan!S37</f>
        <v>5276955</v>
      </c>
      <c r="T184" s="221">
        <f>[4]demo_pjan!T37</f>
        <v>5300484</v>
      </c>
      <c r="U184" s="221">
        <f>[4]demo_pjan!U37</f>
        <v>5326314</v>
      </c>
      <c r="V184" s="221">
        <f>[4]demo_pjan!V37</f>
        <v>5351427</v>
      </c>
      <c r="W184" s="221">
        <f>[4]demo_pjan!W37</f>
        <v>5375276</v>
      </c>
      <c r="X184" s="221">
        <f>[4]demo_pjan!X37</f>
        <v>5401267</v>
      </c>
    </row>
    <row r="185" spans="1:24" s="9" customFormat="1" x14ac:dyDescent="0.2">
      <c r="A185" s="23" t="s">
        <v>27</v>
      </c>
      <c r="B185" s="221">
        <f>[4]demo_pjan!B38</f>
        <v>8527039</v>
      </c>
      <c r="C185" s="221">
        <f>[4]demo_pjan!C38</f>
        <v>8590630</v>
      </c>
      <c r="D185" s="221">
        <f>[4]demo_pjan!D38</f>
        <v>8644120</v>
      </c>
      <c r="E185" s="221">
        <f>[4]demo_pjan!E38</f>
        <v>8692013</v>
      </c>
      <c r="F185" s="221">
        <f>[4]demo_pjan!F38</f>
        <v>8745109</v>
      </c>
      <c r="G185" s="221">
        <f>[4]demo_pjan!G38</f>
        <v>8816381</v>
      </c>
      <c r="H185" s="221">
        <f>[4]demo_pjan!H38</f>
        <v>8837496</v>
      </c>
      <c r="I185" s="221">
        <f>[4]demo_pjan!I38</f>
        <v>8844499</v>
      </c>
      <c r="J185" s="221">
        <f>[4]demo_pjan!J38</f>
        <v>8847625</v>
      </c>
      <c r="K185" s="221">
        <f>[4]demo_pjan!K38</f>
        <v>8854322</v>
      </c>
      <c r="L185" s="221">
        <f>[4]demo_pjan!L38</f>
        <v>8861426</v>
      </c>
      <c r="M185" s="221">
        <f>[4]demo_pjan!M38</f>
        <v>8882792</v>
      </c>
      <c r="N185" s="221">
        <f>[4]demo_pjan!N38</f>
        <v>8909128</v>
      </c>
      <c r="O185" s="221">
        <f>[4]demo_pjan!O38</f>
        <v>8940788</v>
      </c>
      <c r="P185" s="221">
        <f>[4]demo_pjan!P38</f>
        <v>8975670</v>
      </c>
      <c r="Q185" s="221">
        <f>[4]demo_pjan!Q38</f>
        <v>9011392</v>
      </c>
      <c r="R185" s="221">
        <f>[4]demo_pjan!R38</f>
        <v>9047752</v>
      </c>
      <c r="S185" s="221">
        <f>[4]demo_pjan!S38</f>
        <v>9113257</v>
      </c>
      <c r="T185" s="221">
        <f>[4]demo_pjan!T38</f>
        <v>9182927</v>
      </c>
      <c r="U185" s="221">
        <f>[4]demo_pjan!U38</f>
        <v>9256347</v>
      </c>
      <c r="V185" s="221">
        <f>[4]demo_pjan!V38</f>
        <v>9340682</v>
      </c>
      <c r="W185" s="221">
        <f>[4]demo_pjan!W38</f>
        <v>9415570</v>
      </c>
      <c r="X185" s="221">
        <f>[4]demo_pjan!X38</f>
        <v>9482855</v>
      </c>
    </row>
    <row r="186" spans="1:24" s="9" customFormat="1" x14ac:dyDescent="0.2">
      <c r="A186" s="23" t="s">
        <v>28</v>
      </c>
      <c r="B186" s="221">
        <f>[4]demo_pjan!B39</f>
        <v>57156972</v>
      </c>
      <c r="C186" s="221">
        <f>[4]demo_pjan!C39</f>
        <v>57338199</v>
      </c>
      <c r="D186" s="221">
        <f>[4]demo_pjan!D39</f>
        <v>57511594</v>
      </c>
      <c r="E186" s="221">
        <f>[4]demo_pjan!E39</f>
        <v>57649210</v>
      </c>
      <c r="F186" s="221">
        <f>[4]demo_pjan!F39</f>
        <v>57788017</v>
      </c>
      <c r="G186" s="221">
        <f>[4]demo_pjan!G39</f>
        <v>57943472</v>
      </c>
      <c r="H186" s="221">
        <f>[4]demo_pjan!H39</f>
        <v>58094587</v>
      </c>
      <c r="I186" s="221">
        <f>[4]demo_pjan!I39</f>
        <v>58239312</v>
      </c>
      <c r="J186" s="221">
        <f>[4]demo_pjan!J39</f>
        <v>58394596</v>
      </c>
      <c r="K186" s="221">
        <f>[4]demo_pjan!K39</f>
        <v>58579685</v>
      </c>
      <c r="L186" s="221">
        <f>[4]demo_pjan!L39</f>
        <v>58785246</v>
      </c>
      <c r="M186" s="221">
        <f>[4]demo_pjan!M39</f>
        <v>58999781</v>
      </c>
      <c r="N186" s="221">
        <f>[4]demo_pjan!N39</f>
        <v>59216138</v>
      </c>
      <c r="O186" s="221">
        <f>[4]demo_pjan!O39</f>
        <v>59435480</v>
      </c>
      <c r="P186" s="221">
        <f>[4]demo_pjan!P39</f>
        <v>59697037</v>
      </c>
      <c r="Q186" s="221">
        <f>[4]demo_pjan!Q39</f>
        <v>60038695</v>
      </c>
      <c r="R186" s="221">
        <f>[4]demo_pjan!R39</f>
        <v>60409918</v>
      </c>
      <c r="S186" s="221">
        <f>[4]demo_pjan!S39</f>
        <v>60781346</v>
      </c>
      <c r="T186" s="221">
        <f>[4]demo_pjan!T39</f>
        <v>61191951</v>
      </c>
      <c r="U186" s="221">
        <f>[4]demo_pjan!U39</f>
        <v>61595091</v>
      </c>
      <c r="V186" s="221">
        <f>[4]demo_pjan!V39</f>
        <v>62026962</v>
      </c>
      <c r="W186" s="221">
        <f>[4]demo_pjan!W39</f>
        <v>62515392</v>
      </c>
      <c r="X186" s="221">
        <f>[4]demo_pjan!X39</f>
        <v>62989551</v>
      </c>
    </row>
    <row r="187" spans="1:24" s="9" customFormat="1" x14ac:dyDescent="0.2">
      <c r="A187" s="23" t="s">
        <v>31</v>
      </c>
      <c r="B187" s="221">
        <f>[4]demo_pjan!B48</f>
        <v>55494711</v>
      </c>
      <c r="C187" s="221">
        <f>[4]demo_pjan!C48</f>
        <v>56714051</v>
      </c>
      <c r="D187" s="221">
        <f>[4]demo_pjan!D48</f>
        <v>57835076</v>
      </c>
      <c r="E187" s="221">
        <f>[4]demo_pjan!E48</f>
        <v>58958565</v>
      </c>
      <c r="F187" s="221">
        <f>[4]demo_pjan!F48</f>
        <v>60079060</v>
      </c>
      <c r="G187" s="221">
        <f>[4]demo_pjan!G48</f>
        <v>61203584</v>
      </c>
      <c r="H187" s="221">
        <f>[4]demo_pjan!H48</f>
        <v>62337617</v>
      </c>
      <c r="I187" s="221">
        <f>[4]demo_pjan!I48</f>
        <v>63484661</v>
      </c>
      <c r="J187" s="221">
        <f>[4]demo_pjan!J48</f>
        <v>64641675</v>
      </c>
      <c r="K187" s="221">
        <f>[4]demo_pjan!K48</f>
        <v>65786563</v>
      </c>
      <c r="L187" s="221">
        <f>[4]demo_pjan!L48</f>
        <v>66889425</v>
      </c>
      <c r="M187" s="221">
        <f>[4]demo_pjan!M48</f>
        <v>67895581</v>
      </c>
      <c r="N187" s="221">
        <f>[4]demo_pjan!N48</f>
        <v>68838069</v>
      </c>
      <c r="O187" s="221">
        <f>[4]demo_pjan!O48</f>
        <v>69770026</v>
      </c>
      <c r="P187" s="221">
        <f>[4]demo_pjan!P48</f>
        <v>70692009</v>
      </c>
      <c r="Q187" s="221">
        <f>[4]demo_pjan!Q48</f>
        <v>71610009</v>
      </c>
      <c r="R187" s="221">
        <f>[4]demo_pjan!R48</f>
        <v>72519974</v>
      </c>
      <c r="S187" s="221">
        <f>[4]demo_pjan!S48</f>
        <v>69689256</v>
      </c>
      <c r="T187" s="221">
        <f>[4]demo_pjan!T48</f>
        <v>70586256</v>
      </c>
      <c r="U187" s="221">
        <f>[4]demo_pjan!U48</f>
        <v>71517100</v>
      </c>
      <c r="V187" s="221">
        <f>[4]demo_pjan!V48</f>
        <v>72561312</v>
      </c>
      <c r="W187" s="221">
        <f>[4]demo_pjan!W48</f>
        <v>73722988</v>
      </c>
      <c r="X187" s="221">
        <f>[4]demo_pjan!X48</f>
        <v>74724269</v>
      </c>
    </row>
    <row r="188" spans="1:24" s="9" customFormat="1" x14ac:dyDescent="0.2">
      <c r="A188" s="23" t="s">
        <v>32</v>
      </c>
      <c r="B188" s="222">
        <f>[4]demo_pjan!B40</f>
        <v>253785</v>
      </c>
      <c r="C188" s="222">
        <f>[4]demo_pjan!C40</f>
        <v>255866</v>
      </c>
      <c r="D188" s="222">
        <f>[4]demo_pjan!D40</f>
        <v>259727</v>
      </c>
      <c r="E188" s="222">
        <f>[4]demo_pjan!E40</f>
        <v>262386</v>
      </c>
      <c r="F188" s="222">
        <f>[4]demo_pjan!F40</f>
        <v>265064</v>
      </c>
      <c r="G188" s="222">
        <f>[4]demo_pjan!G40</f>
        <v>266978</v>
      </c>
      <c r="H188" s="222">
        <f>[4]demo_pjan!H40</f>
        <v>267958</v>
      </c>
      <c r="I188" s="222">
        <f>[4]demo_pjan!I40</f>
        <v>269874</v>
      </c>
      <c r="J188" s="222">
        <f>[4]demo_pjan!J40</f>
        <v>272381</v>
      </c>
      <c r="K188" s="222">
        <f>[4]demo_pjan!K40</f>
        <v>275712</v>
      </c>
      <c r="L188" s="222">
        <f>[4]demo_pjan!L40</f>
        <v>279049</v>
      </c>
      <c r="M188" s="222">
        <f>[4]demo_pjan!M40</f>
        <v>283361</v>
      </c>
      <c r="N188" s="222">
        <f>[4]demo_pjan!N40</f>
        <v>286575</v>
      </c>
      <c r="O188" s="222">
        <f>[4]demo_pjan!O40</f>
        <v>288471</v>
      </c>
      <c r="P188" s="222">
        <f>[4]demo_pjan!P40</f>
        <v>290570</v>
      </c>
      <c r="Q188" s="222">
        <f>[4]demo_pjan!Q40</f>
        <v>293577</v>
      </c>
      <c r="R188" s="222">
        <f>[4]demo_pjan!R40</f>
        <v>299891</v>
      </c>
      <c r="S188" s="222">
        <f>[4]demo_pjan!S40</f>
        <v>307672</v>
      </c>
      <c r="T188" s="222">
        <f>[4]demo_pjan!T40</f>
        <v>315459</v>
      </c>
      <c r="U188" s="222">
        <f>[4]demo_pjan!U40</f>
        <v>319368</v>
      </c>
      <c r="V188" s="222">
        <f>[4]demo_pjan!V40</f>
        <v>317630</v>
      </c>
      <c r="W188" s="222">
        <f>[4]demo_pjan!W40</f>
        <v>318452</v>
      </c>
      <c r="X188" s="222">
        <f>[4]demo_pjan!X40</f>
        <v>319575</v>
      </c>
    </row>
    <row r="189" spans="1:24" s="9" customFormat="1" x14ac:dyDescent="0.2">
      <c r="A189" s="23" t="s">
        <v>33</v>
      </c>
      <c r="B189" s="221">
        <f>[4]demo_pjan!B42</f>
        <v>4233116</v>
      </c>
      <c r="C189" s="221">
        <f>[4]demo_pjan!C42</f>
        <v>4249830</v>
      </c>
      <c r="D189" s="221">
        <f>[4]demo_pjan!D42</f>
        <v>4273634</v>
      </c>
      <c r="E189" s="221">
        <f>[4]demo_pjan!E42</f>
        <v>4299167</v>
      </c>
      <c r="F189" s="221">
        <f>[4]demo_pjan!F42</f>
        <v>4324815</v>
      </c>
      <c r="G189" s="221">
        <f>[4]demo_pjan!G42</f>
        <v>4348410</v>
      </c>
      <c r="H189" s="221">
        <f>[4]demo_pjan!H42</f>
        <v>4369957</v>
      </c>
      <c r="I189" s="221">
        <f>[4]demo_pjan!I42</f>
        <v>4392714</v>
      </c>
      <c r="J189" s="221">
        <f>[4]demo_pjan!J42</f>
        <v>4417599</v>
      </c>
      <c r="K189" s="221">
        <f>[4]demo_pjan!K42</f>
        <v>4445329</v>
      </c>
      <c r="L189" s="221">
        <f>[4]demo_pjan!L42</f>
        <v>4478497</v>
      </c>
      <c r="M189" s="221">
        <f>[4]demo_pjan!M42</f>
        <v>4503436</v>
      </c>
      <c r="N189" s="221">
        <f>[4]demo_pjan!N42</f>
        <v>4524066</v>
      </c>
      <c r="O189" s="221">
        <f>[4]demo_pjan!O42</f>
        <v>4552252</v>
      </c>
      <c r="P189" s="221">
        <f>[4]demo_pjan!P42</f>
        <v>4577457</v>
      </c>
      <c r="Q189" s="221">
        <f>[4]demo_pjan!Q42</f>
        <v>4606363</v>
      </c>
      <c r="R189" s="221">
        <f>[4]demo_pjan!R42</f>
        <v>4640219</v>
      </c>
      <c r="S189" s="221">
        <f>[4]demo_pjan!S42</f>
        <v>4681134</v>
      </c>
      <c r="T189" s="221">
        <f>[4]demo_pjan!T42</f>
        <v>4737171</v>
      </c>
      <c r="U189" s="221">
        <f>[4]demo_pjan!U42</f>
        <v>4799252</v>
      </c>
      <c r="V189" s="221">
        <f>[4]demo_pjan!V42</f>
        <v>4858199</v>
      </c>
      <c r="W189" s="221">
        <f>[4]demo_pjan!W42</f>
        <v>4920305</v>
      </c>
      <c r="X189" s="221">
        <f>[4]demo_pjan!X42</f>
        <v>4985870</v>
      </c>
    </row>
    <row r="190" spans="1:24" s="9" customFormat="1" x14ac:dyDescent="0.2">
      <c r="A190" s="72" t="s">
        <v>58</v>
      </c>
      <c r="B190" s="221">
        <f>[4]demo_pjan!B43</f>
        <v>6673850</v>
      </c>
      <c r="C190" s="221">
        <f>[4]demo_pjan!C43</f>
        <v>6757188</v>
      </c>
      <c r="D190" s="221">
        <f>[4]demo_pjan!D43</f>
        <v>6842768</v>
      </c>
      <c r="E190" s="221">
        <f>[4]demo_pjan!E43</f>
        <v>6907959</v>
      </c>
      <c r="F190" s="221">
        <f>[4]demo_pjan!F43</f>
        <v>6968570</v>
      </c>
      <c r="G190" s="221">
        <f>[4]demo_pjan!G43</f>
        <v>7019019</v>
      </c>
      <c r="H190" s="221">
        <f>[4]demo_pjan!H43</f>
        <v>7062354</v>
      </c>
      <c r="I190" s="221">
        <f>[4]demo_pjan!I43</f>
        <v>7081346</v>
      </c>
      <c r="J190" s="221">
        <f>[4]demo_pjan!J43</f>
        <v>7096465</v>
      </c>
      <c r="K190" s="221">
        <f>[4]demo_pjan!K43</f>
        <v>7123537</v>
      </c>
      <c r="L190" s="221">
        <f>[4]demo_pjan!L43</f>
        <v>7164444</v>
      </c>
      <c r="M190" s="221">
        <f>[4]demo_pjan!M43</f>
        <v>7204055</v>
      </c>
      <c r="N190" s="221">
        <f>[4]demo_pjan!N43</f>
        <v>7255653</v>
      </c>
      <c r="O190" s="221">
        <f>[4]demo_pjan!O43</f>
        <v>7313853</v>
      </c>
      <c r="P190" s="221">
        <f>[4]demo_pjan!P43</f>
        <v>7364148</v>
      </c>
      <c r="Q190" s="221">
        <f>[4]demo_pjan!Q43</f>
        <v>7415102</v>
      </c>
      <c r="R190" s="221">
        <f>[4]demo_pjan!R43</f>
        <v>7459128</v>
      </c>
      <c r="S190" s="221">
        <f>[4]demo_pjan!S43</f>
        <v>7508739</v>
      </c>
      <c r="T190" s="221">
        <f>[4]demo_pjan!T43</f>
        <v>7593494</v>
      </c>
      <c r="U190" s="221">
        <f>[4]demo_pjan!U43</f>
        <v>7701856</v>
      </c>
      <c r="V190" s="221">
        <f>[4]demo_pjan!V43</f>
        <v>7785806</v>
      </c>
      <c r="W190" s="221">
        <f>[4]demo_pjan!W43</f>
        <v>7870134</v>
      </c>
      <c r="X190" s="221">
        <f>[4]demo_pjan!X43</f>
        <v>7954662</v>
      </c>
    </row>
    <row r="191" spans="1:24" s="9" customFormat="1" x14ac:dyDescent="0.2">
      <c r="A191" s="23" t="s">
        <v>5</v>
      </c>
      <c r="B191" s="221">
        <f>SUM(B160:B190)</f>
        <v>538662766</v>
      </c>
      <c r="C191" s="221">
        <f t="shared" ref="C191:X191" si="13">SUM(C160:C190)</f>
        <v>541513690</v>
      </c>
      <c r="D191" s="221">
        <f t="shared" si="13"/>
        <v>544286143</v>
      </c>
      <c r="E191" s="221">
        <f t="shared" si="13"/>
        <v>547368961</v>
      </c>
      <c r="F191" s="221">
        <f t="shared" si="13"/>
        <v>549966223</v>
      </c>
      <c r="G191" s="221">
        <f t="shared" si="13"/>
        <v>552318240</v>
      </c>
      <c r="H191" s="221">
        <f t="shared" si="13"/>
        <v>554571625</v>
      </c>
      <c r="I191" s="221">
        <f t="shared" si="13"/>
        <v>556708782</v>
      </c>
      <c r="J191" s="221">
        <f t="shared" si="13"/>
        <v>558742772</v>
      </c>
      <c r="K191" s="221">
        <f t="shared" si="13"/>
        <v>560836402</v>
      </c>
      <c r="L191" s="221">
        <f t="shared" si="13"/>
        <v>563123345</v>
      </c>
      <c r="M191" s="221">
        <f t="shared" si="13"/>
        <v>565989341</v>
      </c>
      <c r="N191" s="221">
        <f t="shared" si="13"/>
        <v>568231639</v>
      </c>
      <c r="O191" s="221">
        <f t="shared" si="13"/>
        <v>571351487</v>
      </c>
      <c r="P191" s="221">
        <f t="shared" si="13"/>
        <v>574339289</v>
      </c>
      <c r="Q191" s="221">
        <f t="shared" si="13"/>
        <v>577560878</v>
      </c>
      <c r="R191" s="221">
        <f t="shared" si="13"/>
        <v>580777631</v>
      </c>
      <c r="S191" s="221">
        <f t="shared" si="13"/>
        <v>580142677</v>
      </c>
      <c r="T191" s="221">
        <f t="shared" si="13"/>
        <v>583434088</v>
      </c>
      <c r="U191" s="221">
        <f t="shared" si="13"/>
        <v>586444792</v>
      </c>
      <c r="V191" s="221">
        <f t="shared" si="13"/>
        <v>589032370</v>
      </c>
      <c r="W191" s="221">
        <f t="shared" si="13"/>
        <v>591663638</v>
      </c>
      <c r="X191" s="221">
        <f t="shared" si="13"/>
        <v>594236472</v>
      </c>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35"/>
  <sheetViews>
    <sheetView zoomScale="90" zoomScaleNormal="90" workbookViewId="0">
      <selection activeCell="A13" sqref="A13"/>
    </sheetView>
  </sheetViews>
  <sheetFormatPr defaultColWidth="8.85546875" defaultRowHeight="12.75" x14ac:dyDescent="0.2"/>
  <cols>
    <col min="1" max="1" width="33.85546875" customWidth="1"/>
    <col min="2" max="2" width="39.7109375" bestFit="1" customWidth="1"/>
  </cols>
  <sheetData>
    <row r="1" spans="1:24" x14ac:dyDescent="0.2">
      <c r="A1" s="153" t="s">
        <v>175</v>
      </c>
      <c r="B1" s="153"/>
      <c r="C1" s="153"/>
      <c r="D1" s="153"/>
      <c r="E1" s="153"/>
      <c r="F1" s="153"/>
      <c r="G1" s="153"/>
      <c r="H1" s="153"/>
      <c r="I1" s="153"/>
      <c r="J1" s="153"/>
      <c r="K1" s="153"/>
      <c r="L1" s="153"/>
      <c r="M1" s="153"/>
      <c r="N1" s="153"/>
      <c r="O1" s="153"/>
      <c r="P1" s="153"/>
      <c r="Q1" s="153"/>
      <c r="R1" s="153"/>
      <c r="S1" s="153"/>
      <c r="T1" s="153"/>
      <c r="U1" s="153"/>
      <c r="V1" s="153"/>
      <c r="W1" s="153"/>
    </row>
    <row r="3" spans="1:24" x14ac:dyDescent="0.2">
      <c r="A3" s="153"/>
      <c r="B3" s="153" t="s">
        <v>176</v>
      </c>
      <c r="C3" s="153" t="s">
        <v>40</v>
      </c>
      <c r="D3" s="153" t="s">
        <v>49</v>
      </c>
      <c r="E3" s="153" t="s">
        <v>50</v>
      </c>
      <c r="F3" s="153" t="s">
        <v>51</v>
      </c>
      <c r="G3" s="153" t="s">
        <v>52</v>
      </c>
      <c r="H3" s="153" t="s">
        <v>41</v>
      </c>
      <c r="I3" s="153" t="s">
        <v>53</v>
      </c>
      <c r="J3" s="153" t="s">
        <v>54</v>
      </c>
      <c r="K3" s="153" t="s">
        <v>55</v>
      </c>
      <c r="L3" s="153" t="s">
        <v>56</v>
      </c>
      <c r="M3" s="153" t="s">
        <v>42</v>
      </c>
      <c r="N3" s="153" t="s">
        <v>43</v>
      </c>
      <c r="O3" s="153" t="s">
        <v>44</v>
      </c>
      <c r="P3" s="153" t="s">
        <v>45</v>
      </c>
      <c r="Q3" s="153" t="s">
        <v>46</v>
      </c>
      <c r="R3" s="153" t="s">
        <v>47</v>
      </c>
      <c r="S3" s="153" t="s">
        <v>59</v>
      </c>
      <c r="T3" s="153" t="s">
        <v>63</v>
      </c>
      <c r="U3" s="153" t="s">
        <v>73</v>
      </c>
      <c r="V3" s="153" t="s">
        <v>74</v>
      </c>
      <c r="W3" s="153">
        <v>2010</v>
      </c>
      <c r="X3">
        <v>2011</v>
      </c>
    </row>
    <row r="4" spans="1:24" x14ac:dyDescent="0.2">
      <c r="A4" s="153" t="s">
        <v>177</v>
      </c>
      <c r="B4" s="153" t="s">
        <v>178</v>
      </c>
      <c r="C4" s="153"/>
      <c r="D4" s="153"/>
      <c r="E4" s="153"/>
      <c r="F4" s="153"/>
      <c r="G4" s="153"/>
      <c r="H4" s="153"/>
      <c r="I4" s="153"/>
      <c r="J4" s="153"/>
      <c r="K4" s="153"/>
      <c r="L4" s="153"/>
      <c r="M4" s="153"/>
      <c r="N4" s="153"/>
      <c r="O4" s="153"/>
      <c r="P4" s="153"/>
      <c r="Q4" s="153"/>
      <c r="R4" s="153"/>
      <c r="S4" s="153"/>
      <c r="T4" s="153"/>
      <c r="U4" s="153"/>
      <c r="V4" s="153"/>
      <c r="W4" s="153"/>
    </row>
    <row r="5" spans="1:24" x14ac:dyDescent="0.2">
      <c r="A5" s="153" t="s">
        <v>179</v>
      </c>
      <c r="B5" s="153" t="s">
        <v>180</v>
      </c>
      <c r="C5" s="205">
        <v>8783.11</v>
      </c>
      <c r="D5" s="205">
        <v>8852.01</v>
      </c>
      <c r="E5" s="205">
        <v>8861.69</v>
      </c>
      <c r="F5" s="205">
        <v>8944.4500000000007</v>
      </c>
      <c r="G5" s="205">
        <v>9010.8799999999992</v>
      </c>
      <c r="H5" s="205">
        <v>9234.3799999999992</v>
      </c>
      <c r="I5" s="205">
        <v>9474.39</v>
      </c>
      <c r="J5" s="205">
        <v>9607.57</v>
      </c>
      <c r="K5" s="205">
        <v>9668.83</v>
      </c>
      <c r="L5" s="205">
        <v>9849.7800000000007</v>
      </c>
      <c r="M5" s="205">
        <v>10098.14</v>
      </c>
      <c r="N5" s="205">
        <v>10172.61</v>
      </c>
      <c r="O5" s="205">
        <v>10364.5</v>
      </c>
      <c r="P5" s="205">
        <v>10744.52</v>
      </c>
      <c r="Q5" s="205">
        <v>11225.9</v>
      </c>
      <c r="R5" s="205">
        <v>11510.27</v>
      </c>
      <c r="S5" s="205">
        <v>11814.06</v>
      </c>
      <c r="T5" s="205">
        <v>12095.08</v>
      </c>
      <c r="U5" s="205">
        <v>12237.24</v>
      </c>
      <c r="V5" s="205">
        <v>12135.52</v>
      </c>
      <c r="W5" s="205">
        <v>12717.16</v>
      </c>
    </row>
    <row r="6" spans="1:24" x14ac:dyDescent="0.2">
      <c r="A6" s="153"/>
      <c r="B6" s="153" t="s">
        <v>181</v>
      </c>
      <c r="C6" s="205">
        <v>30146.62</v>
      </c>
      <c r="D6" s="205">
        <v>30498.32</v>
      </c>
      <c r="E6" s="205">
        <v>31058.880000000001</v>
      </c>
      <c r="F6" s="205">
        <v>31515.42</v>
      </c>
      <c r="G6" s="205">
        <v>32494.73</v>
      </c>
      <c r="H6" s="205">
        <v>33414.910000000003</v>
      </c>
      <c r="I6" s="205">
        <v>34497.15</v>
      </c>
      <c r="J6" s="205">
        <v>35828.11</v>
      </c>
      <c r="K6" s="205">
        <v>36723.58</v>
      </c>
      <c r="L6" s="205">
        <v>37976.800000000003</v>
      </c>
      <c r="M6" s="205">
        <v>39638.92</v>
      </c>
      <c r="N6" s="205">
        <v>40372.18</v>
      </c>
      <c r="O6" s="205">
        <v>41224.120000000003</v>
      </c>
      <c r="P6" s="205">
        <v>42345.81</v>
      </c>
      <c r="Q6" s="205">
        <v>44054.58</v>
      </c>
      <c r="R6" s="205">
        <v>45617.27</v>
      </c>
      <c r="S6" s="205">
        <v>47501.29</v>
      </c>
      <c r="T6" s="205">
        <v>49419.99</v>
      </c>
      <c r="U6" s="205">
        <v>50115.53</v>
      </c>
      <c r="V6" s="205">
        <v>48950.11</v>
      </c>
      <c r="W6" s="205">
        <v>50942.49</v>
      </c>
    </row>
    <row r="7" spans="1:24" x14ac:dyDescent="0.2">
      <c r="A7" s="153"/>
      <c r="B7" s="153" t="s">
        <v>182</v>
      </c>
      <c r="C7" s="205">
        <v>36196.93</v>
      </c>
      <c r="D7" s="205">
        <v>36576.620000000003</v>
      </c>
      <c r="E7" s="205">
        <v>37217.14</v>
      </c>
      <c r="F7" s="205">
        <v>37838.82</v>
      </c>
      <c r="G7" s="205">
        <v>39007.07</v>
      </c>
      <c r="H7" s="205">
        <v>40245.15</v>
      </c>
      <c r="I7" s="205">
        <v>41719.51</v>
      </c>
      <c r="J7" s="205">
        <v>43430.95</v>
      </c>
      <c r="K7" s="205">
        <v>44514.69</v>
      </c>
      <c r="L7" s="205">
        <v>46127.53</v>
      </c>
      <c r="M7" s="205">
        <v>48312.99</v>
      </c>
      <c r="N7" s="205">
        <v>49440.66</v>
      </c>
      <c r="O7" s="205">
        <v>50792.28</v>
      </c>
      <c r="P7" s="205">
        <v>52613.69</v>
      </c>
      <c r="Q7" s="205">
        <v>55224.160000000003</v>
      </c>
      <c r="R7" s="205">
        <v>57729.24</v>
      </c>
      <c r="S7" s="205">
        <v>60737.37</v>
      </c>
      <c r="T7" s="205">
        <v>63952.59</v>
      </c>
      <c r="U7" s="205">
        <v>65647.3</v>
      </c>
      <c r="V7" s="205">
        <v>65162.57</v>
      </c>
      <c r="W7" s="205">
        <v>68431.149999999994</v>
      </c>
    </row>
    <row r="8" spans="1:24" x14ac:dyDescent="0.2">
      <c r="A8" s="153"/>
      <c r="B8" s="153" t="s">
        <v>183</v>
      </c>
      <c r="C8" s="205">
        <v>5268.69</v>
      </c>
      <c r="D8" s="205">
        <v>5356</v>
      </c>
      <c r="E8" s="205">
        <v>5437.57</v>
      </c>
      <c r="F8" s="205">
        <v>5518.81</v>
      </c>
      <c r="G8" s="205">
        <v>5598.67</v>
      </c>
      <c r="H8" s="205">
        <v>5678.34</v>
      </c>
      <c r="I8" s="205">
        <v>5757.67</v>
      </c>
      <c r="J8" s="205">
        <v>5837.35</v>
      </c>
      <c r="K8" s="205">
        <v>5916.12</v>
      </c>
      <c r="L8" s="205">
        <v>5994.15</v>
      </c>
      <c r="M8" s="205">
        <v>6073.01</v>
      </c>
      <c r="N8" s="205">
        <v>6150.25</v>
      </c>
      <c r="O8" s="205">
        <v>6225.8</v>
      </c>
      <c r="P8" s="205">
        <v>6300.77</v>
      </c>
      <c r="Q8" s="205">
        <v>6375.3</v>
      </c>
      <c r="R8" s="205">
        <v>6447.25</v>
      </c>
      <c r="S8" s="205">
        <v>6521.9</v>
      </c>
      <c r="T8" s="205">
        <v>6597.08</v>
      </c>
      <c r="U8" s="205">
        <v>6672.98</v>
      </c>
      <c r="V8" s="205">
        <v>6748.65</v>
      </c>
      <c r="W8" s="205">
        <v>6825.4</v>
      </c>
    </row>
    <row r="9" spans="1:24" x14ac:dyDescent="0.2">
      <c r="A9" s="153" t="s">
        <v>184</v>
      </c>
      <c r="B9" s="153" t="s">
        <v>180</v>
      </c>
      <c r="C9" s="205">
        <v>388.77</v>
      </c>
      <c r="D9" s="205">
        <v>403.81</v>
      </c>
      <c r="E9" s="205">
        <v>406.08</v>
      </c>
      <c r="F9" s="205">
        <v>417.48</v>
      </c>
      <c r="G9" s="205">
        <v>423.69</v>
      </c>
      <c r="H9" s="205">
        <v>437.65</v>
      </c>
      <c r="I9" s="205">
        <v>449.19</v>
      </c>
      <c r="J9" s="205">
        <v>463.52</v>
      </c>
      <c r="K9" s="205">
        <v>472.11</v>
      </c>
      <c r="L9" s="205">
        <v>487.02</v>
      </c>
      <c r="M9" s="205">
        <v>497.8</v>
      </c>
      <c r="N9" s="205">
        <v>518.15</v>
      </c>
      <c r="O9" s="205">
        <v>526.79999999999995</v>
      </c>
      <c r="P9" s="205">
        <v>565.09</v>
      </c>
      <c r="Q9" s="205">
        <v>577.59</v>
      </c>
      <c r="R9" s="205">
        <v>602.80999999999995</v>
      </c>
      <c r="S9" s="205">
        <v>615.77</v>
      </c>
      <c r="T9" s="205">
        <v>652.13</v>
      </c>
      <c r="U9" s="205">
        <v>673.44</v>
      </c>
      <c r="V9" s="205">
        <v>676.95</v>
      </c>
      <c r="W9" s="205">
        <v>681.84</v>
      </c>
    </row>
    <row r="10" spans="1:24" x14ac:dyDescent="0.2">
      <c r="A10" s="153"/>
      <c r="B10" s="153" t="s">
        <v>181</v>
      </c>
      <c r="C10" s="205">
        <v>624.37</v>
      </c>
      <c r="D10" s="205">
        <v>636.22</v>
      </c>
      <c r="E10" s="205">
        <v>634.82000000000005</v>
      </c>
      <c r="F10" s="205">
        <v>634.69000000000005</v>
      </c>
      <c r="G10" s="205">
        <v>648.71</v>
      </c>
      <c r="H10" s="205">
        <v>662.56</v>
      </c>
      <c r="I10" s="205">
        <v>697.5</v>
      </c>
      <c r="J10" s="205">
        <v>718.78</v>
      </c>
      <c r="K10" s="205">
        <v>740.91</v>
      </c>
      <c r="L10" s="205">
        <v>761.35</v>
      </c>
      <c r="M10" s="205">
        <v>789.06</v>
      </c>
      <c r="N10" s="205">
        <v>816.7</v>
      </c>
      <c r="O10" s="205">
        <v>843.13</v>
      </c>
      <c r="P10" s="205">
        <v>885.91</v>
      </c>
      <c r="Q10" s="205">
        <v>937.25</v>
      </c>
      <c r="R10" s="205">
        <v>989.63</v>
      </c>
      <c r="S10" s="205">
        <v>1048.8</v>
      </c>
      <c r="T10" s="205">
        <v>1113.26</v>
      </c>
      <c r="U10" s="205">
        <v>1169.49</v>
      </c>
      <c r="V10" s="205">
        <v>1196.75</v>
      </c>
      <c r="W10" s="205">
        <v>1251.81</v>
      </c>
    </row>
    <row r="11" spans="1:24" x14ac:dyDescent="0.2">
      <c r="A11" s="153"/>
      <c r="B11" s="153" t="s">
        <v>182</v>
      </c>
      <c r="C11" s="205">
        <v>1335.76</v>
      </c>
      <c r="D11" s="205">
        <v>1359.47</v>
      </c>
      <c r="E11" s="205">
        <v>1363.17</v>
      </c>
      <c r="F11" s="205">
        <v>1366.98</v>
      </c>
      <c r="G11" s="205">
        <v>1394.58</v>
      </c>
      <c r="H11" s="205">
        <v>1430.04</v>
      </c>
      <c r="I11" s="205">
        <v>1505.37</v>
      </c>
      <c r="J11" s="205">
        <v>1554.45</v>
      </c>
      <c r="K11" s="205">
        <v>1604.72</v>
      </c>
      <c r="L11" s="205">
        <v>1654.74</v>
      </c>
      <c r="M11" s="205">
        <v>1717.37</v>
      </c>
      <c r="N11" s="205">
        <v>1779.47</v>
      </c>
      <c r="O11" s="205">
        <v>1837.08</v>
      </c>
      <c r="P11" s="205">
        <v>1931.72</v>
      </c>
      <c r="Q11" s="205">
        <v>2046.23</v>
      </c>
      <c r="R11" s="205">
        <v>2161.29</v>
      </c>
      <c r="S11" s="205">
        <v>2292.81</v>
      </c>
      <c r="T11" s="205">
        <v>2437.3200000000002</v>
      </c>
      <c r="U11" s="205">
        <v>2568.4299999999998</v>
      </c>
      <c r="V11" s="205">
        <v>2640.82</v>
      </c>
      <c r="W11" s="205">
        <v>2769.23</v>
      </c>
    </row>
    <row r="12" spans="1:24" x14ac:dyDescent="0.2">
      <c r="A12" s="153"/>
      <c r="B12" s="153" t="s">
        <v>183</v>
      </c>
      <c r="C12" s="205">
        <v>633.51</v>
      </c>
      <c r="D12" s="205">
        <v>650.08000000000004</v>
      </c>
      <c r="E12" s="205">
        <v>666.87</v>
      </c>
      <c r="F12" s="205">
        <v>683.87</v>
      </c>
      <c r="G12" s="205">
        <v>701.08</v>
      </c>
      <c r="H12" s="205">
        <v>718.51</v>
      </c>
      <c r="I12" s="205">
        <v>736.19</v>
      </c>
      <c r="J12" s="205">
        <v>754.15</v>
      </c>
      <c r="K12" s="205">
        <v>772.43</v>
      </c>
      <c r="L12" s="205">
        <v>791.13</v>
      </c>
      <c r="M12" s="205">
        <v>810.27</v>
      </c>
      <c r="N12" s="205">
        <v>829.68</v>
      </c>
      <c r="O12" s="205">
        <v>849.25</v>
      </c>
      <c r="P12" s="205">
        <v>869.17</v>
      </c>
      <c r="Q12" s="205">
        <v>889.55</v>
      </c>
      <c r="R12" s="205">
        <v>910.36</v>
      </c>
      <c r="S12" s="205">
        <v>931.62</v>
      </c>
      <c r="T12" s="205">
        <v>953.33</v>
      </c>
      <c r="U12" s="205">
        <v>975.56</v>
      </c>
      <c r="V12" s="205">
        <v>998.32</v>
      </c>
      <c r="W12" s="205">
        <v>1021.61</v>
      </c>
    </row>
    <row r="13" spans="1:24" x14ac:dyDescent="0.2">
      <c r="A13" s="153" t="s">
        <v>185</v>
      </c>
      <c r="B13" s="153" t="s">
        <v>180</v>
      </c>
      <c r="C13" s="205">
        <v>211.28</v>
      </c>
      <c r="D13" s="205">
        <v>226.06</v>
      </c>
      <c r="E13" s="205">
        <v>253.03</v>
      </c>
      <c r="F13" s="205">
        <v>273.94</v>
      </c>
      <c r="G13" s="205">
        <v>299.45999999999998</v>
      </c>
      <c r="H13" s="205">
        <v>309.02999999999997</v>
      </c>
      <c r="I13" s="205">
        <v>314.93</v>
      </c>
      <c r="J13" s="205">
        <v>332.15</v>
      </c>
      <c r="K13" s="205">
        <v>335.89</v>
      </c>
      <c r="L13" s="205">
        <v>349.39</v>
      </c>
      <c r="M13" s="205">
        <v>357.63</v>
      </c>
      <c r="N13" s="205">
        <v>381.36</v>
      </c>
      <c r="O13" s="205">
        <v>402.81</v>
      </c>
      <c r="P13" s="205">
        <v>413.98</v>
      </c>
      <c r="Q13" s="205">
        <v>460.2</v>
      </c>
      <c r="R13" s="205">
        <v>488.28</v>
      </c>
      <c r="S13" s="205">
        <v>511.62</v>
      </c>
      <c r="T13" s="205">
        <v>520.22</v>
      </c>
      <c r="U13" s="205">
        <v>561.72</v>
      </c>
      <c r="V13" s="205">
        <v>584.15</v>
      </c>
      <c r="W13" s="205">
        <v>605.85</v>
      </c>
    </row>
    <row r="14" spans="1:24" x14ac:dyDescent="0.2">
      <c r="A14" s="153"/>
      <c r="B14" s="153" t="s">
        <v>181</v>
      </c>
      <c r="C14" s="205">
        <v>554.97</v>
      </c>
      <c r="D14" s="205">
        <v>550.61</v>
      </c>
      <c r="E14" s="205">
        <v>590.91</v>
      </c>
      <c r="F14" s="205">
        <v>596.48</v>
      </c>
      <c r="G14" s="205">
        <v>612.04</v>
      </c>
      <c r="H14" s="205">
        <v>629.30999999999995</v>
      </c>
      <c r="I14" s="205">
        <v>657.34</v>
      </c>
      <c r="J14" s="205">
        <v>691.36</v>
      </c>
      <c r="K14" s="205">
        <v>719.48</v>
      </c>
      <c r="L14" s="205">
        <v>733.14</v>
      </c>
      <c r="M14" s="205">
        <v>773.08</v>
      </c>
      <c r="N14" s="205">
        <v>785.79</v>
      </c>
      <c r="O14" s="205">
        <v>806.06</v>
      </c>
      <c r="P14" s="205">
        <v>848.89</v>
      </c>
      <c r="Q14" s="205">
        <v>917.86</v>
      </c>
      <c r="R14" s="205">
        <v>967.77</v>
      </c>
      <c r="S14" s="205">
        <v>1026.81</v>
      </c>
      <c r="T14" s="205">
        <v>1082.05</v>
      </c>
      <c r="U14" s="205">
        <v>1142.82</v>
      </c>
      <c r="V14" s="205">
        <v>1153.92</v>
      </c>
      <c r="W14" s="205">
        <v>1196.27</v>
      </c>
    </row>
    <row r="15" spans="1:24" x14ac:dyDescent="0.2">
      <c r="A15" s="153"/>
      <c r="B15" s="153" t="s">
        <v>182</v>
      </c>
      <c r="C15" s="205">
        <v>1119.02</v>
      </c>
      <c r="D15" s="205">
        <v>1110.78</v>
      </c>
      <c r="E15" s="205">
        <v>1187.56</v>
      </c>
      <c r="F15" s="205">
        <v>1182.47</v>
      </c>
      <c r="G15" s="205">
        <v>1207.22</v>
      </c>
      <c r="H15" s="205">
        <v>1240.79</v>
      </c>
      <c r="I15" s="205">
        <v>1301.53</v>
      </c>
      <c r="J15" s="205">
        <v>1367.72</v>
      </c>
      <c r="K15" s="205">
        <v>1429.76</v>
      </c>
      <c r="L15" s="205">
        <v>1464.56</v>
      </c>
      <c r="M15" s="205">
        <v>1537.31</v>
      </c>
      <c r="N15" s="205">
        <v>1565.82</v>
      </c>
      <c r="O15" s="205">
        <v>1616.07</v>
      </c>
      <c r="P15" s="205">
        <v>1685.39</v>
      </c>
      <c r="Q15" s="205">
        <v>1819.14</v>
      </c>
      <c r="R15" s="205">
        <v>1912.51</v>
      </c>
      <c r="S15" s="205">
        <v>2025.92</v>
      </c>
      <c r="T15" s="205">
        <v>2140.2600000000002</v>
      </c>
      <c r="U15" s="205">
        <v>2245.9299999999998</v>
      </c>
      <c r="V15" s="205">
        <v>2275.2399999999998</v>
      </c>
      <c r="W15" s="205">
        <v>2345.71</v>
      </c>
    </row>
    <row r="16" spans="1:24" x14ac:dyDescent="0.2">
      <c r="A16" s="153"/>
      <c r="B16" s="153" t="s">
        <v>183</v>
      </c>
      <c r="C16" s="205">
        <v>127.03</v>
      </c>
      <c r="D16" s="205">
        <v>130.83000000000001</v>
      </c>
      <c r="E16" s="205">
        <v>133.82</v>
      </c>
      <c r="F16" s="205">
        <v>137.38</v>
      </c>
      <c r="G16" s="205">
        <v>140.85</v>
      </c>
      <c r="H16" s="205">
        <v>144.08000000000001</v>
      </c>
      <c r="I16" s="205">
        <v>147.38999999999999</v>
      </c>
      <c r="J16" s="205">
        <v>150.72999999999999</v>
      </c>
      <c r="K16" s="205">
        <v>154.13</v>
      </c>
      <c r="L16" s="205">
        <v>157.58000000000001</v>
      </c>
      <c r="M16" s="205">
        <v>161.22</v>
      </c>
      <c r="N16" s="205">
        <v>164.88</v>
      </c>
      <c r="O16" s="205">
        <v>168.68</v>
      </c>
      <c r="P16" s="205">
        <v>172.65</v>
      </c>
      <c r="Q16" s="205">
        <v>176.81</v>
      </c>
      <c r="R16" s="205">
        <v>181.16</v>
      </c>
      <c r="S16" s="205">
        <v>185.66</v>
      </c>
      <c r="T16" s="205">
        <v>190.39</v>
      </c>
      <c r="U16" s="205">
        <v>195.23</v>
      </c>
      <c r="V16" s="205">
        <v>199.98</v>
      </c>
      <c r="W16" s="205">
        <v>204.57</v>
      </c>
    </row>
    <row r="17" spans="1:23" x14ac:dyDescent="0.2">
      <c r="A17" s="153" t="s">
        <v>186</v>
      </c>
      <c r="B17" s="153" t="s">
        <v>180</v>
      </c>
      <c r="C17" s="205">
        <v>880.78</v>
      </c>
      <c r="D17" s="205">
        <v>865.15</v>
      </c>
      <c r="E17" s="205">
        <v>895.69</v>
      </c>
      <c r="F17" s="205">
        <v>946.7</v>
      </c>
      <c r="G17" s="205">
        <v>989.71</v>
      </c>
      <c r="H17" s="205">
        <v>1056.83</v>
      </c>
      <c r="I17" s="205">
        <v>1094.07</v>
      </c>
      <c r="J17" s="205">
        <v>1130.3699999999999</v>
      </c>
      <c r="K17" s="205">
        <v>1154.75</v>
      </c>
      <c r="L17" s="205">
        <v>1148.32</v>
      </c>
      <c r="M17" s="205">
        <v>1196.08</v>
      </c>
      <c r="N17" s="205">
        <v>1216.25</v>
      </c>
      <c r="O17" s="205">
        <v>1279.27</v>
      </c>
      <c r="P17" s="205">
        <v>1453.91</v>
      </c>
      <c r="Q17" s="205">
        <v>1635.91</v>
      </c>
      <c r="R17" s="205">
        <v>1762.84</v>
      </c>
      <c r="S17" s="205">
        <v>1925.37</v>
      </c>
      <c r="T17" s="205">
        <v>2029.16</v>
      </c>
      <c r="U17" s="205">
        <v>2100.25</v>
      </c>
      <c r="V17" s="205">
        <v>2264.25</v>
      </c>
      <c r="W17" s="205">
        <v>2430.92</v>
      </c>
    </row>
    <row r="18" spans="1:23" x14ac:dyDescent="0.2">
      <c r="A18" s="153"/>
      <c r="B18" s="153" t="s">
        <v>181</v>
      </c>
      <c r="C18" s="205">
        <v>624.51</v>
      </c>
      <c r="D18" s="205">
        <v>678.5</v>
      </c>
      <c r="E18" s="205">
        <v>766.37</v>
      </c>
      <c r="F18" s="205">
        <v>864.84</v>
      </c>
      <c r="G18" s="205">
        <v>969.81</v>
      </c>
      <c r="H18" s="205">
        <v>1064.79</v>
      </c>
      <c r="I18" s="205">
        <v>1163.8599999999999</v>
      </c>
      <c r="J18" s="205">
        <v>1266.47</v>
      </c>
      <c r="K18" s="205">
        <v>1345.96</v>
      </c>
      <c r="L18" s="205">
        <v>1441.63</v>
      </c>
      <c r="M18" s="205">
        <v>1562.19</v>
      </c>
      <c r="N18" s="205">
        <v>1680.53</v>
      </c>
      <c r="O18" s="205">
        <v>1822.59</v>
      </c>
      <c r="P18" s="205">
        <v>1994.88</v>
      </c>
      <c r="Q18" s="205">
        <v>2193.59</v>
      </c>
      <c r="R18" s="205">
        <v>2434.67</v>
      </c>
      <c r="S18" s="205">
        <v>2733.6</v>
      </c>
      <c r="T18" s="205">
        <v>3106.91</v>
      </c>
      <c r="U18" s="205">
        <v>3390.41</v>
      </c>
      <c r="V18" s="205">
        <v>3677.77</v>
      </c>
      <c r="W18" s="205">
        <v>4053.34</v>
      </c>
    </row>
    <row r="19" spans="1:23" x14ac:dyDescent="0.2">
      <c r="A19" s="153"/>
      <c r="B19" s="153" t="s">
        <v>182</v>
      </c>
      <c r="C19" s="205">
        <v>1384.63</v>
      </c>
      <c r="D19" s="205">
        <v>1507.28</v>
      </c>
      <c r="E19" s="205">
        <v>1709.73</v>
      </c>
      <c r="F19" s="205">
        <v>1937.03</v>
      </c>
      <c r="G19" s="205">
        <v>2179.39</v>
      </c>
      <c r="H19" s="205">
        <v>2402.2800000000002</v>
      </c>
      <c r="I19" s="205">
        <v>2632.38</v>
      </c>
      <c r="J19" s="205">
        <v>2869.49</v>
      </c>
      <c r="K19" s="205">
        <v>3066.93</v>
      </c>
      <c r="L19" s="205">
        <v>3290.97</v>
      </c>
      <c r="M19" s="205">
        <v>3566.58</v>
      </c>
      <c r="N19" s="205">
        <v>3847.12</v>
      </c>
      <c r="O19" s="205">
        <v>4182.7299999999996</v>
      </c>
      <c r="P19" s="205">
        <v>4586.79</v>
      </c>
      <c r="Q19" s="205">
        <v>5046.6400000000003</v>
      </c>
      <c r="R19" s="205">
        <v>5607.33</v>
      </c>
      <c r="S19" s="205">
        <v>6305.66</v>
      </c>
      <c r="T19" s="205">
        <v>7180.74</v>
      </c>
      <c r="U19" s="205">
        <v>7849.9</v>
      </c>
      <c r="V19" s="205">
        <v>8538.51</v>
      </c>
      <c r="W19" s="205">
        <v>9417.06</v>
      </c>
    </row>
    <row r="20" spans="1:23" x14ac:dyDescent="0.2">
      <c r="A20" s="153"/>
      <c r="B20" s="153" t="s">
        <v>183</v>
      </c>
      <c r="C20" s="205">
        <v>1140.8900000000001</v>
      </c>
      <c r="D20" s="205">
        <v>1156.53</v>
      </c>
      <c r="E20" s="205">
        <v>1170.77</v>
      </c>
      <c r="F20" s="205">
        <v>1184.3399999999999</v>
      </c>
      <c r="G20" s="205">
        <v>1197.8699999999999</v>
      </c>
      <c r="H20" s="205">
        <v>1211.01</v>
      </c>
      <c r="I20" s="205">
        <v>1223.99</v>
      </c>
      <c r="J20" s="205">
        <v>1236.56</v>
      </c>
      <c r="K20" s="205">
        <v>1248.48</v>
      </c>
      <c r="L20" s="205">
        <v>1259.3399999999999</v>
      </c>
      <c r="M20" s="205">
        <v>1269.31</v>
      </c>
      <c r="N20" s="205">
        <v>1278.56</v>
      </c>
      <c r="O20" s="205">
        <v>1287.1400000000001</v>
      </c>
      <c r="P20" s="205">
        <v>1295.1300000000001</v>
      </c>
      <c r="Q20" s="205">
        <v>1302.8599999999999</v>
      </c>
      <c r="R20" s="205">
        <v>1310.53</v>
      </c>
      <c r="S20" s="205">
        <v>1317.88</v>
      </c>
      <c r="T20" s="205">
        <v>1324.81</v>
      </c>
      <c r="U20" s="205">
        <v>1331.63</v>
      </c>
      <c r="V20" s="205">
        <v>1338.38</v>
      </c>
      <c r="W20" s="205">
        <v>1345.37</v>
      </c>
    </row>
    <row r="21" spans="1:23" x14ac:dyDescent="0.2">
      <c r="A21" s="153" t="s">
        <v>187</v>
      </c>
      <c r="B21" s="153" t="s">
        <v>180</v>
      </c>
      <c r="C21" s="205">
        <v>316.74</v>
      </c>
      <c r="D21" s="205">
        <v>329.49</v>
      </c>
      <c r="E21" s="205">
        <v>342.63</v>
      </c>
      <c r="F21" s="205">
        <v>350.46</v>
      </c>
      <c r="G21" s="205">
        <v>364.05</v>
      </c>
      <c r="H21" s="205">
        <v>384.28</v>
      </c>
      <c r="I21" s="205">
        <v>396.68</v>
      </c>
      <c r="J21" s="205">
        <v>412.21</v>
      </c>
      <c r="K21" s="205">
        <v>422.26</v>
      </c>
      <c r="L21" s="205">
        <v>448.34</v>
      </c>
      <c r="M21" s="205">
        <v>457.21</v>
      </c>
      <c r="N21" s="205">
        <v>464.5</v>
      </c>
      <c r="O21" s="205">
        <v>477.5</v>
      </c>
      <c r="P21" s="205">
        <v>489.5</v>
      </c>
      <c r="Q21" s="205">
        <v>519.09</v>
      </c>
      <c r="R21" s="205">
        <v>539.28</v>
      </c>
      <c r="S21" s="205">
        <v>566.75</v>
      </c>
      <c r="T21" s="205">
        <v>598.79999999999995</v>
      </c>
      <c r="U21" s="205">
        <v>626.08000000000004</v>
      </c>
      <c r="V21" s="205">
        <v>675.19</v>
      </c>
      <c r="W21" s="205">
        <v>692.69</v>
      </c>
    </row>
    <row r="22" spans="1:23" x14ac:dyDescent="0.2">
      <c r="A22" s="153"/>
      <c r="B22" s="153" t="s">
        <v>181</v>
      </c>
      <c r="C22" s="205">
        <v>350.04</v>
      </c>
      <c r="D22" s="205">
        <v>353.77</v>
      </c>
      <c r="E22" s="205">
        <v>373.15</v>
      </c>
      <c r="F22" s="205">
        <v>390.94</v>
      </c>
      <c r="G22" s="205">
        <v>416.96</v>
      </c>
      <c r="H22" s="205">
        <v>448.52</v>
      </c>
      <c r="I22" s="205">
        <v>482.41</v>
      </c>
      <c r="J22" s="205">
        <v>501.97</v>
      </c>
      <c r="K22" s="205">
        <v>533.05999999999995</v>
      </c>
      <c r="L22" s="205">
        <v>572.44000000000005</v>
      </c>
      <c r="M22" s="205">
        <v>595.51</v>
      </c>
      <c r="N22" s="205">
        <v>626.58000000000004</v>
      </c>
      <c r="O22" s="205">
        <v>650.17999999999995</v>
      </c>
      <c r="P22" s="205">
        <v>704.61</v>
      </c>
      <c r="Q22" s="205">
        <v>762.94</v>
      </c>
      <c r="R22" s="205">
        <v>834.04</v>
      </c>
      <c r="S22" s="205">
        <v>911.37</v>
      </c>
      <c r="T22" s="205">
        <v>1000.84</v>
      </c>
      <c r="U22" s="205">
        <v>1050.2</v>
      </c>
      <c r="V22" s="205">
        <v>1145.82</v>
      </c>
      <c r="W22" s="205">
        <v>1246.73</v>
      </c>
    </row>
    <row r="23" spans="1:23" x14ac:dyDescent="0.2">
      <c r="A23" s="153"/>
      <c r="B23" s="153" t="s">
        <v>182</v>
      </c>
      <c r="C23" s="205">
        <v>1056.5</v>
      </c>
      <c r="D23" s="205">
        <v>1067.73</v>
      </c>
      <c r="E23" s="205">
        <v>1126.25</v>
      </c>
      <c r="F23" s="205">
        <v>1179.94</v>
      </c>
      <c r="G23" s="205">
        <v>1258.46</v>
      </c>
      <c r="H23" s="205">
        <v>1353.71</v>
      </c>
      <c r="I23" s="205">
        <v>1456.02</v>
      </c>
      <c r="J23" s="205">
        <v>1515.05</v>
      </c>
      <c r="K23" s="205">
        <v>1608.89</v>
      </c>
      <c r="L23" s="205">
        <v>1727.74</v>
      </c>
      <c r="M23" s="205">
        <v>1797.38</v>
      </c>
      <c r="N23" s="205">
        <v>1891.14</v>
      </c>
      <c r="O23" s="205">
        <v>1962.38</v>
      </c>
      <c r="P23" s="205">
        <v>2126.65</v>
      </c>
      <c r="Q23" s="205">
        <v>2302.6999999999998</v>
      </c>
      <c r="R23" s="205">
        <v>2517.2800000000002</v>
      </c>
      <c r="S23" s="205">
        <v>2750.68</v>
      </c>
      <c r="T23" s="205">
        <v>3020.71</v>
      </c>
      <c r="U23" s="205">
        <v>3169.71</v>
      </c>
      <c r="V23" s="205">
        <v>3458.31</v>
      </c>
      <c r="W23" s="205">
        <v>3762.86</v>
      </c>
    </row>
    <row r="24" spans="1:23" x14ac:dyDescent="0.2">
      <c r="A24" s="153"/>
      <c r="B24" s="153" t="s">
        <v>183</v>
      </c>
      <c r="C24" s="205">
        <v>849.52</v>
      </c>
      <c r="D24" s="205">
        <v>866.53</v>
      </c>
      <c r="E24" s="205">
        <v>882.82</v>
      </c>
      <c r="F24" s="205">
        <v>899.33</v>
      </c>
      <c r="G24" s="205">
        <v>915.7</v>
      </c>
      <c r="H24" s="205">
        <v>932.18</v>
      </c>
      <c r="I24" s="205">
        <v>948.76</v>
      </c>
      <c r="J24" s="205">
        <v>965.43</v>
      </c>
      <c r="K24" s="205">
        <v>982.18</v>
      </c>
      <c r="L24" s="205">
        <v>999.02</v>
      </c>
      <c r="M24" s="205">
        <v>1015.92</v>
      </c>
      <c r="N24" s="205">
        <v>1032.47</v>
      </c>
      <c r="O24" s="205">
        <v>1048.6400000000001</v>
      </c>
      <c r="P24" s="205">
        <v>1064.4000000000001</v>
      </c>
      <c r="Q24" s="205">
        <v>1079.72</v>
      </c>
      <c r="R24" s="205">
        <v>1094.58</v>
      </c>
      <c r="S24" s="205">
        <v>1109.81</v>
      </c>
      <c r="T24" s="205">
        <v>1124.79</v>
      </c>
      <c r="U24" s="205">
        <v>1139.97</v>
      </c>
      <c r="V24" s="205">
        <v>1155.3499999999999</v>
      </c>
      <c r="W24" s="205">
        <v>1170.94</v>
      </c>
    </row>
    <row r="25" spans="1:23" x14ac:dyDescent="0.2">
      <c r="A25" s="153" t="s">
        <v>188</v>
      </c>
      <c r="B25" s="153" t="s">
        <v>180</v>
      </c>
      <c r="C25" s="205">
        <v>148.29</v>
      </c>
      <c r="D25" s="205">
        <v>148.62</v>
      </c>
      <c r="E25" s="205">
        <v>148.69</v>
      </c>
      <c r="F25" s="205">
        <v>148.52000000000001</v>
      </c>
      <c r="G25" s="205">
        <v>148.34</v>
      </c>
      <c r="H25" s="205">
        <v>148.13999999999999</v>
      </c>
      <c r="I25" s="205">
        <v>147.74</v>
      </c>
      <c r="J25" s="205">
        <v>147.30000000000001</v>
      </c>
      <c r="K25" s="205">
        <v>146.9</v>
      </c>
      <c r="L25" s="205">
        <v>146.31</v>
      </c>
      <c r="M25" s="205">
        <v>146.30000000000001</v>
      </c>
      <c r="N25" s="205">
        <v>145.94999999999999</v>
      </c>
      <c r="O25" s="205">
        <v>145.30000000000001</v>
      </c>
      <c r="P25" s="205">
        <v>144.6</v>
      </c>
      <c r="Q25" s="205">
        <v>143.85</v>
      </c>
      <c r="R25" s="205">
        <v>143.15</v>
      </c>
      <c r="S25" s="205">
        <v>142.5</v>
      </c>
      <c r="T25" s="205">
        <v>142.1</v>
      </c>
      <c r="U25" s="205">
        <v>141.94999999999999</v>
      </c>
      <c r="V25" s="205">
        <v>141.85</v>
      </c>
      <c r="W25" s="205">
        <v>141.75</v>
      </c>
    </row>
    <row r="26" spans="1:23" x14ac:dyDescent="0.2">
      <c r="A26" s="153"/>
      <c r="B26" s="153" t="s">
        <v>181</v>
      </c>
      <c r="C26" s="205">
        <v>843.05</v>
      </c>
      <c r="D26" s="205">
        <v>800.5</v>
      </c>
      <c r="E26" s="205">
        <v>684.18</v>
      </c>
      <c r="F26" s="205">
        <v>624.87</v>
      </c>
      <c r="G26" s="205">
        <v>546.33000000000004</v>
      </c>
      <c r="H26" s="205">
        <v>523.69000000000005</v>
      </c>
      <c r="I26" s="205">
        <v>504.84</v>
      </c>
      <c r="J26" s="205">
        <v>511.9</v>
      </c>
      <c r="K26" s="205">
        <v>484.77</v>
      </c>
      <c r="L26" s="205">
        <v>515.79999999999995</v>
      </c>
      <c r="M26" s="205">
        <v>567.38</v>
      </c>
      <c r="N26" s="205">
        <v>596.27</v>
      </c>
      <c r="O26" s="205">
        <v>624.54999999999995</v>
      </c>
      <c r="P26" s="205">
        <v>670.12</v>
      </c>
      <c r="Q26" s="205">
        <v>718.21</v>
      </c>
      <c r="R26" s="205">
        <v>764</v>
      </c>
      <c r="S26" s="205">
        <v>826.29</v>
      </c>
      <c r="T26" s="205">
        <v>896.82</v>
      </c>
      <c r="U26" s="205">
        <v>943.88</v>
      </c>
      <c r="V26" s="205">
        <v>870.13</v>
      </c>
      <c r="W26" s="205">
        <v>905.23</v>
      </c>
    </row>
    <row r="27" spans="1:23" x14ac:dyDescent="0.2">
      <c r="A27" s="153"/>
      <c r="B27" s="153" t="s">
        <v>182</v>
      </c>
      <c r="C27" s="205">
        <v>1872.28</v>
      </c>
      <c r="D27" s="205">
        <v>1777.79</v>
      </c>
      <c r="E27" s="205">
        <v>1519.45</v>
      </c>
      <c r="F27" s="205">
        <v>1387.74</v>
      </c>
      <c r="G27" s="205">
        <v>1213.3</v>
      </c>
      <c r="H27" s="205">
        <v>1163.03</v>
      </c>
      <c r="I27" s="205">
        <v>1121.1600000000001</v>
      </c>
      <c r="J27" s="205">
        <v>1136.8599999999999</v>
      </c>
      <c r="K27" s="205">
        <v>1076.5999999999999</v>
      </c>
      <c r="L27" s="205">
        <v>1145.51</v>
      </c>
      <c r="M27" s="205">
        <v>1260.06</v>
      </c>
      <c r="N27" s="205">
        <v>1324.22</v>
      </c>
      <c r="O27" s="205">
        <v>1387.04</v>
      </c>
      <c r="P27" s="205">
        <v>1488.23</v>
      </c>
      <c r="Q27" s="205">
        <v>1595.03</v>
      </c>
      <c r="R27" s="205">
        <v>1696.73</v>
      </c>
      <c r="S27" s="205">
        <v>1835.07</v>
      </c>
      <c r="T27" s="205">
        <v>1991.7</v>
      </c>
      <c r="U27" s="205">
        <v>2096.2199999999998</v>
      </c>
      <c r="V27" s="205">
        <v>1932.42</v>
      </c>
      <c r="W27" s="205">
        <v>2010.38</v>
      </c>
    </row>
    <row r="28" spans="1:23" x14ac:dyDescent="0.2">
      <c r="A28" s="153"/>
      <c r="B28" s="153" t="s">
        <v>183</v>
      </c>
      <c r="C28" s="205">
        <v>148.29</v>
      </c>
      <c r="D28" s="205">
        <v>148.62</v>
      </c>
      <c r="E28" s="205">
        <v>148.69</v>
      </c>
      <c r="F28" s="205">
        <v>148.52000000000001</v>
      </c>
      <c r="G28" s="205">
        <v>148.34</v>
      </c>
      <c r="H28" s="205">
        <v>148.13999999999999</v>
      </c>
      <c r="I28" s="205">
        <v>147.74</v>
      </c>
      <c r="J28" s="205">
        <v>147.30000000000001</v>
      </c>
      <c r="K28" s="205">
        <v>146.9</v>
      </c>
      <c r="L28" s="205">
        <v>146.31</v>
      </c>
      <c r="M28" s="205">
        <v>146.30000000000001</v>
      </c>
      <c r="N28" s="205">
        <v>145.94999999999999</v>
      </c>
      <c r="O28" s="205">
        <v>145.30000000000001</v>
      </c>
      <c r="P28" s="205">
        <v>144.6</v>
      </c>
      <c r="Q28" s="205">
        <v>143.85</v>
      </c>
      <c r="R28" s="205">
        <v>143.15</v>
      </c>
      <c r="S28" s="205">
        <v>142.5</v>
      </c>
      <c r="T28" s="205">
        <v>142.1</v>
      </c>
      <c r="U28" s="205">
        <v>141.94999999999999</v>
      </c>
      <c r="V28" s="205">
        <v>141.85</v>
      </c>
      <c r="W28" s="205">
        <v>141.75</v>
      </c>
    </row>
    <row r="29" spans="1:23" x14ac:dyDescent="0.2">
      <c r="A29" s="153" t="s">
        <v>189</v>
      </c>
      <c r="B29" s="153" t="s">
        <v>180</v>
      </c>
      <c r="C29" s="205">
        <v>1915</v>
      </c>
      <c r="D29" s="205">
        <v>1930.63</v>
      </c>
      <c r="E29" s="205">
        <v>1969.36</v>
      </c>
      <c r="F29" s="205">
        <v>2003.93</v>
      </c>
      <c r="G29" s="205">
        <v>2041.11</v>
      </c>
      <c r="H29" s="205">
        <v>2067.21</v>
      </c>
      <c r="I29" s="205">
        <v>2113.13</v>
      </c>
      <c r="J29" s="205">
        <v>2134.5</v>
      </c>
      <c r="K29" s="205">
        <v>2152.67</v>
      </c>
      <c r="L29" s="205">
        <v>2210.9</v>
      </c>
      <c r="M29" s="205">
        <v>2273.33</v>
      </c>
      <c r="N29" s="205">
        <v>2230.8200000000002</v>
      </c>
      <c r="O29" s="205">
        <v>2255.96</v>
      </c>
      <c r="P29" s="205">
        <v>2261.15</v>
      </c>
      <c r="Q29" s="205">
        <v>2307.8200000000002</v>
      </c>
      <c r="R29" s="205">
        <v>2318.86</v>
      </c>
      <c r="S29" s="205">
        <v>2296.69</v>
      </c>
      <c r="T29" s="205">
        <v>2337.0100000000002</v>
      </c>
      <c r="U29" s="205">
        <v>2277.0300000000002</v>
      </c>
      <c r="V29" s="205">
        <v>2164.9699999999998</v>
      </c>
      <c r="W29" s="205">
        <v>2216.3200000000002</v>
      </c>
    </row>
    <row r="30" spans="1:23" x14ac:dyDescent="0.2">
      <c r="A30" s="153"/>
      <c r="B30" s="153" t="s">
        <v>181</v>
      </c>
      <c r="C30" s="205">
        <v>7962.6</v>
      </c>
      <c r="D30" s="205">
        <v>7941.8</v>
      </c>
      <c r="E30" s="205">
        <v>8212.2000000000007</v>
      </c>
      <c r="F30" s="205">
        <v>8448.1</v>
      </c>
      <c r="G30" s="205">
        <v>8795.7000000000007</v>
      </c>
      <c r="H30" s="205">
        <v>9019.9</v>
      </c>
      <c r="I30" s="205">
        <v>9361.4</v>
      </c>
      <c r="J30" s="205">
        <v>9783.2000000000007</v>
      </c>
      <c r="K30" s="205">
        <v>10213.799999999999</v>
      </c>
      <c r="L30" s="205">
        <v>10711.1</v>
      </c>
      <c r="M30" s="205">
        <v>11158.1</v>
      </c>
      <c r="N30" s="205">
        <v>11280.1</v>
      </c>
      <c r="O30" s="205">
        <v>11486.3</v>
      </c>
      <c r="P30" s="205">
        <v>11779.5</v>
      </c>
      <c r="Q30" s="205">
        <v>12189.4</v>
      </c>
      <c r="R30" s="205">
        <v>12564.3</v>
      </c>
      <c r="S30" s="205">
        <v>12898.4</v>
      </c>
      <c r="T30" s="205">
        <v>13144.4</v>
      </c>
      <c r="U30" s="205">
        <v>13097.2</v>
      </c>
      <c r="V30" s="205">
        <v>12635.2</v>
      </c>
      <c r="W30" s="205">
        <v>13017</v>
      </c>
    </row>
    <row r="31" spans="1:23" x14ac:dyDescent="0.2">
      <c r="A31" s="153"/>
      <c r="B31" s="153" t="s">
        <v>182</v>
      </c>
      <c r="C31" s="205">
        <v>7962.6</v>
      </c>
      <c r="D31" s="205">
        <v>7941.8</v>
      </c>
      <c r="E31" s="205">
        <v>8212.2000000000007</v>
      </c>
      <c r="F31" s="205">
        <v>8448.1</v>
      </c>
      <c r="G31" s="205">
        <v>8795.7000000000007</v>
      </c>
      <c r="H31" s="205">
        <v>9019.9</v>
      </c>
      <c r="I31" s="205">
        <v>9361.4</v>
      </c>
      <c r="J31" s="205">
        <v>9783.2000000000007</v>
      </c>
      <c r="K31" s="205">
        <v>10213.799999999999</v>
      </c>
      <c r="L31" s="205">
        <v>10711.1</v>
      </c>
      <c r="M31" s="205">
        <v>11158.1</v>
      </c>
      <c r="N31" s="205">
        <v>11280.1</v>
      </c>
      <c r="O31" s="205">
        <v>11486.3</v>
      </c>
      <c r="P31" s="205">
        <v>11779.5</v>
      </c>
      <c r="Q31" s="205">
        <v>12189.4</v>
      </c>
      <c r="R31" s="205">
        <v>12564.3</v>
      </c>
      <c r="S31" s="205">
        <v>12898.4</v>
      </c>
      <c r="T31" s="205">
        <v>13144.4</v>
      </c>
      <c r="U31" s="205">
        <v>13097.2</v>
      </c>
      <c r="V31" s="205">
        <v>12635.2</v>
      </c>
      <c r="W31" s="205">
        <v>13017</v>
      </c>
    </row>
    <row r="32" spans="1:23" x14ac:dyDescent="0.2">
      <c r="A32" s="153"/>
      <c r="B32" s="153" t="s">
        <v>183</v>
      </c>
      <c r="C32" s="205">
        <v>250.18</v>
      </c>
      <c r="D32" s="205">
        <v>253.53</v>
      </c>
      <c r="E32" s="205">
        <v>256.92</v>
      </c>
      <c r="F32" s="205">
        <v>260.27999999999997</v>
      </c>
      <c r="G32" s="205">
        <v>263.45999999999998</v>
      </c>
      <c r="H32" s="205">
        <v>266.58999999999997</v>
      </c>
      <c r="I32" s="205">
        <v>269.70999999999998</v>
      </c>
      <c r="J32" s="205">
        <v>272.95999999999998</v>
      </c>
      <c r="K32" s="205">
        <v>276.14999999999998</v>
      </c>
      <c r="L32" s="205">
        <v>279.33</v>
      </c>
      <c r="M32" s="205">
        <v>282.42</v>
      </c>
      <c r="N32" s="205">
        <v>285.33999999999997</v>
      </c>
      <c r="O32" s="205">
        <v>288.13</v>
      </c>
      <c r="P32" s="205">
        <v>290.85000000000002</v>
      </c>
      <c r="Q32" s="205">
        <v>293.5</v>
      </c>
      <c r="R32" s="205">
        <v>296.23</v>
      </c>
      <c r="S32" s="205">
        <v>299.05</v>
      </c>
      <c r="T32" s="205">
        <v>302.02999999999997</v>
      </c>
      <c r="U32" s="205">
        <v>304.83</v>
      </c>
      <c r="V32" s="205">
        <v>307.48</v>
      </c>
      <c r="W32" s="205">
        <v>310.11</v>
      </c>
    </row>
    <row r="34" spans="1:1" x14ac:dyDescent="0.2">
      <c r="A34" s="225">
        <v>41351</v>
      </c>
    </row>
    <row r="35" spans="1:1" x14ac:dyDescent="0.2">
      <c r="A35" t="s">
        <v>207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9"/>
  <sheetViews>
    <sheetView workbookViewId="0"/>
  </sheetViews>
  <sheetFormatPr defaultColWidth="11.42578125" defaultRowHeight="12.75" x14ac:dyDescent="0.2"/>
  <cols>
    <col min="1" max="1" width="22.85546875" customWidth="1"/>
    <col min="3" max="24" width="7.5703125" customWidth="1"/>
    <col min="25" max="25" width="6.7109375" customWidth="1"/>
  </cols>
  <sheetData>
    <row r="2" spans="1:25" x14ac:dyDescent="0.2">
      <c r="A2" s="7" t="s">
        <v>167</v>
      </c>
      <c r="B2" s="7"/>
      <c r="C2" s="7"/>
      <c r="D2" s="7"/>
      <c r="E2" s="7"/>
      <c r="F2" s="7"/>
      <c r="G2" s="7"/>
      <c r="H2" s="7"/>
      <c r="I2" s="7"/>
      <c r="J2" s="7"/>
    </row>
    <row r="3" spans="1:25" x14ac:dyDescent="0.2">
      <c r="A3" s="7" t="s">
        <v>81</v>
      </c>
      <c r="B3" s="7"/>
      <c r="C3" s="7"/>
      <c r="D3" s="7"/>
      <c r="E3" s="7"/>
      <c r="F3" s="7"/>
      <c r="G3" s="7"/>
      <c r="H3" s="7"/>
      <c r="I3" s="7"/>
      <c r="J3" s="7"/>
    </row>
    <row r="5" spans="1:25" ht="18" x14ac:dyDescent="0.25">
      <c r="A5" s="145" t="s">
        <v>112</v>
      </c>
    </row>
    <row r="7" spans="1:25" x14ac:dyDescent="0.2">
      <c r="A7" s="7" t="s">
        <v>194</v>
      </c>
      <c r="G7" s="148" t="s">
        <v>169</v>
      </c>
    </row>
    <row r="8" spans="1:25" x14ac:dyDescent="0.2">
      <c r="A8" s="7" t="s">
        <v>202</v>
      </c>
      <c r="G8" s="144"/>
    </row>
    <row r="9" spans="1:25" x14ac:dyDescent="0.2">
      <c r="A9" s="7" t="s">
        <v>203</v>
      </c>
    </row>
    <row r="10" spans="1:25" s="7" customFormat="1" x14ac:dyDescent="0.2">
      <c r="A10" s="7" t="s">
        <v>111</v>
      </c>
      <c r="B10" s="7" t="s">
        <v>172</v>
      </c>
      <c r="C10" s="7">
        <v>1989</v>
      </c>
      <c r="D10" s="7">
        <v>1990</v>
      </c>
      <c r="E10" s="7">
        <v>1991</v>
      </c>
      <c r="F10" s="7">
        <v>1992</v>
      </c>
      <c r="G10" s="7">
        <v>1993</v>
      </c>
      <c r="H10" s="7">
        <v>1994</v>
      </c>
      <c r="I10" s="7">
        <v>1995</v>
      </c>
      <c r="J10" s="7">
        <v>1996</v>
      </c>
      <c r="K10" s="7">
        <v>1997</v>
      </c>
      <c r="L10" s="7">
        <v>1998</v>
      </c>
      <c r="M10" s="7">
        <v>1999</v>
      </c>
      <c r="N10" s="7">
        <v>2000</v>
      </c>
      <c r="O10" s="7">
        <v>2001</v>
      </c>
      <c r="P10" s="7">
        <v>2002</v>
      </c>
      <c r="Q10" s="7">
        <v>2003</v>
      </c>
      <c r="R10" s="7">
        <v>2004</v>
      </c>
      <c r="S10" s="7">
        <v>2005</v>
      </c>
      <c r="T10" s="7">
        <v>2006</v>
      </c>
      <c r="U10" s="7">
        <v>2007</v>
      </c>
      <c r="V10" s="7">
        <v>2008</v>
      </c>
      <c r="W10" s="7">
        <v>2009</v>
      </c>
      <c r="X10" s="7">
        <v>2010</v>
      </c>
      <c r="Y10" s="7">
        <v>2011</v>
      </c>
    </row>
    <row r="11" spans="1:25" x14ac:dyDescent="0.2">
      <c r="A11" s="29" t="s">
        <v>112</v>
      </c>
      <c r="B11" t="s">
        <v>82</v>
      </c>
      <c r="C11" s="170"/>
      <c r="D11" s="170">
        <f>'[5]GDP Growth'!E$2</f>
        <v>4.3456415385574303</v>
      </c>
      <c r="E11" s="170">
        <f>'[5]GDP Growth'!F$2</f>
        <v>3.4416274141024701</v>
      </c>
      <c r="F11" s="170">
        <f>'[5]GDP Growth'!G$2</f>
        <v>2.0935247314397571</v>
      </c>
      <c r="G11" s="170">
        <f>'[5]GDP Growth'!H$2</f>
        <v>0.52680945982019978</v>
      </c>
      <c r="H11" s="170">
        <f>'[5]GDP Growth'!I$2</f>
        <v>2.4021187665404824</v>
      </c>
      <c r="I11" s="170">
        <f>'[5]GDP Growth'!J$2</f>
        <v>2.6679836643882453</v>
      </c>
      <c r="J11" s="170">
        <f>'[5]GDP Growth'!K$2</f>
        <v>2.4666439340308273</v>
      </c>
      <c r="K11" s="170">
        <f>'[5]GDP Growth'!L$2</f>
        <v>2.3089108751211569</v>
      </c>
      <c r="L11" s="170">
        <f>'[5]GDP Growth'!M$2</f>
        <v>3.7855427483733308</v>
      </c>
      <c r="M11" s="170">
        <f>'[5]GDP Growth'!N$2</f>
        <v>3.5391278038116099</v>
      </c>
      <c r="N11" s="170">
        <f>'[5]GDP Growth'!O$2</f>
        <v>3.6675888356277255</v>
      </c>
      <c r="O11" s="170">
        <f>'[5]GDP Growth'!P$2</f>
        <v>0.85740260090112486</v>
      </c>
      <c r="P11" s="170">
        <f>'[5]GDP Growth'!Q$2</f>
        <v>1.6937298631528392</v>
      </c>
      <c r="Q11" s="170">
        <f>'[5]GDP Growth'!R$2</f>
        <v>0.86591944519778963</v>
      </c>
      <c r="R11" s="170">
        <f>'[5]GDP Growth'!S$2</f>
        <v>2.5895798536967192</v>
      </c>
      <c r="S11" s="170">
        <f>'[5]GDP Growth'!T$2</f>
        <v>2.4006723593328729</v>
      </c>
      <c r="T11" s="170">
        <f>'[5]GDP Growth'!U$2</f>
        <v>3.6697902925132269</v>
      </c>
      <c r="U11" s="170">
        <f>'[5]GDP Growth'!V$2</f>
        <v>3.7059487644959432</v>
      </c>
      <c r="V11" s="170">
        <f>'[5]GDP Growth'!W$2</f>
        <v>1.4362590957348829</v>
      </c>
      <c r="W11" s="170">
        <f>'[5]GDP Growth'!X$2</f>
        <v>-3.7826564350639842</v>
      </c>
      <c r="X11" s="170">
        <f>'[5]GDP Growth'!Y$2</f>
        <v>2.0509275796608364</v>
      </c>
      <c r="Y11" s="170">
        <f>'[5]GDP Growth'!Z$2</f>
        <v>2.6964031093832403</v>
      </c>
    </row>
    <row r="12" spans="1:25" x14ac:dyDescent="0.2">
      <c r="A12" s="29" t="s">
        <v>112</v>
      </c>
      <c r="B12" t="s">
        <v>83</v>
      </c>
      <c r="C12" s="170"/>
      <c r="D12" s="170">
        <f>'[5]GDP Growth'!E$3</f>
        <v>3.1374024554929036</v>
      </c>
      <c r="E12" s="170">
        <f>'[5]GDP Growth'!F$3</f>
        <v>1.8330742974797403</v>
      </c>
      <c r="F12" s="170">
        <f>'[5]GDP Growth'!G$3</f>
        <v>1.5306548101036128</v>
      </c>
      <c r="G12" s="170">
        <f>'[5]GDP Growth'!H$3</f>
        <v>-0.96187309075442329</v>
      </c>
      <c r="H12" s="170">
        <f>'[5]GDP Growth'!I$3</f>
        <v>3.2269714687307669</v>
      </c>
      <c r="I12" s="170">
        <f>'[5]GDP Growth'!J$3</f>
        <v>2.3847572218807898</v>
      </c>
      <c r="J12" s="170">
        <f>'[5]GDP Growth'!K$3</f>
        <v>1.4247756368568787</v>
      </c>
      <c r="K12" s="170">
        <f>'[5]GDP Growth'!L$3</f>
        <v>3.7350373173975555</v>
      </c>
      <c r="L12" s="170">
        <f>'[5]GDP Growth'!M$3</f>
        <v>1.9288436474606385</v>
      </c>
      <c r="M12" s="170">
        <f>'[5]GDP Growth'!N$3</f>
        <v>3.539697280514531</v>
      </c>
      <c r="N12" s="170">
        <f>'[5]GDP Growth'!O$3</f>
        <v>3.6696909962884376</v>
      </c>
      <c r="O12" s="170">
        <f>'[5]GDP Growth'!P$3</f>
        <v>0.80771167727691306</v>
      </c>
      <c r="P12" s="170">
        <f>'[5]GDP Growth'!Q$3</f>
        <v>1.3597381719431638</v>
      </c>
      <c r="Q12" s="170">
        <f>'[5]GDP Growth'!R$3</f>
        <v>0.80692043271659486</v>
      </c>
      <c r="R12" s="170">
        <f>'[5]GDP Growth'!S$3</f>
        <v>3.2742442002595169</v>
      </c>
      <c r="S12" s="170">
        <f>'[5]GDP Growth'!T$3</f>
        <v>1.7510690018299471</v>
      </c>
      <c r="T12" s="170">
        <f>'[5]GDP Growth'!U$3</f>
        <v>2.6664042018235392</v>
      </c>
      <c r="U12" s="170">
        <f>'[5]GDP Growth'!V$3</f>
        <v>2.8833052991810604</v>
      </c>
      <c r="V12" s="170">
        <f>'[5]GDP Growth'!W$3</f>
        <v>0.98518133661630714</v>
      </c>
      <c r="W12" s="170">
        <f>'[5]GDP Growth'!X$3</f>
        <v>-2.7762787407343126</v>
      </c>
      <c r="X12" s="170">
        <f>'[5]GDP Growth'!Y$3</f>
        <v>2.4207093308178003</v>
      </c>
      <c r="Y12" s="170">
        <f>'[5]GDP Growth'!Z$3</f>
        <v>1.7839241839241708</v>
      </c>
    </row>
    <row r="13" spans="1:25" x14ac:dyDescent="0.2">
      <c r="A13" s="29" t="s">
        <v>112</v>
      </c>
      <c r="B13" t="s">
        <v>84</v>
      </c>
      <c r="C13" s="170"/>
      <c r="D13" s="170">
        <f>'[5]GDP Growth'!E$4</f>
        <v>-9.1173771926602569</v>
      </c>
      <c r="E13" s="170">
        <f>'[5]GDP Growth'!F$4</f>
        <v>-8.4453552161585606</v>
      </c>
      <c r="F13" s="170">
        <f>'[5]GDP Growth'!G$4</f>
        <v>-7.2723878577946266</v>
      </c>
      <c r="G13" s="170">
        <f>'[5]GDP Growth'!H$4</f>
        <v>-1.480214784099303</v>
      </c>
      <c r="H13" s="170">
        <f>'[5]GDP Growth'!I$4</f>
        <v>1.8180109596801941</v>
      </c>
      <c r="I13" s="170">
        <f>'[5]GDP Growth'!J$4</f>
        <v>2.8601894607166827</v>
      </c>
      <c r="J13" s="170">
        <f>'[5]GDP Growth'!K$4</f>
        <v>-9.0300546626325087</v>
      </c>
      <c r="K13" s="170">
        <f>'[5]GDP Growth'!L$4</f>
        <v>-1.6455303865335509</v>
      </c>
      <c r="L13" s="170">
        <f>'[5]GDP Growth'!M$4</f>
        <v>4.8613619650913762</v>
      </c>
      <c r="M13" s="170">
        <f>'[5]GDP Growth'!N$4</f>
        <v>1.9641414731355695</v>
      </c>
      <c r="N13" s="170">
        <f>'[5]GDP Growth'!O$4</f>
        <v>5.6999999999999886</v>
      </c>
      <c r="O13" s="170">
        <f>'[5]GDP Growth'!P$4</f>
        <v>4.2000000000000028</v>
      </c>
      <c r="P13" s="170">
        <f>'[5]GDP Growth'!Q$4</f>
        <v>4.6999999999999886</v>
      </c>
      <c r="Q13" s="170">
        <f>'[5]GDP Growth'!R$4</f>
        <v>5.5</v>
      </c>
      <c r="R13" s="170">
        <f>'[5]GDP Growth'!S$4</f>
        <v>6.6999999999999886</v>
      </c>
      <c r="S13" s="170">
        <f>'[5]GDP Growth'!T$4</f>
        <v>6.4000000000000057</v>
      </c>
      <c r="T13" s="170">
        <f>'[5]GDP Growth'!U$4</f>
        <v>6.5</v>
      </c>
      <c r="U13" s="170">
        <f>'[5]GDP Growth'!V$4</f>
        <v>6.4000000000000057</v>
      </c>
      <c r="V13" s="170">
        <f>'[5]GDP Growth'!W$4</f>
        <v>6.2000000000000028</v>
      </c>
      <c r="W13" s="170">
        <f>'[5]GDP Growth'!X$4</f>
        <v>-5.5</v>
      </c>
      <c r="X13" s="170">
        <f>'[5]GDP Growth'!Y$4</f>
        <v>0.40000000000000568</v>
      </c>
      <c r="Y13" s="170">
        <f>'[5]GDP Growth'!Z$4</f>
        <v>1.7000000000000171</v>
      </c>
    </row>
    <row r="14" spans="1:25" x14ac:dyDescent="0.2">
      <c r="A14" s="29" t="s">
        <v>112</v>
      </c>
      <c r="B14" t="s">
        <v>85</v>
      </c>
      <c r="C14" s="170"/>
      <c r="D14" s="170">
        <f>'[5]GDP Growth'!E$5</f>
        <v>7.4039999999999822</v>
      </c>
      <c r="E14" s="170">
        <f>'[5]GDP Growth'!F$5</f>
        <v>0.73950000000000671</v>
      </c>
      <c r="F14" s="170">
        <f>'[5]GDP Growth'!G$5</f>
        <v>9.3999999999999915</v>
      </c>
      <c r="G14" s="170">
        <f>'[5]GDP Growth'!H$5</f>
        <v>0.69999999999996021</v>
      </c>
      <c r="H14" s="170">
        <f>'[5]GDP Growth'!I$5</f>
        <v>5.9000000000000341</v>
      </c>
      <c r="I14" s="170">
        <f>'[5]GDP Growth'!J$5</f>
        <v>6.0999999999999943</v>
      </c>
      <c r="J14" s="170">
        <f>'[5]GDP Growth'!K$5</f>
        <v>1.8488365547593872</v>
      </c>
      <c r="K14" s="170">
        <f>'[5]GDP Growth'!L$5</f>
        <v>2.348517259237596</v>
      </c>
      <c r="L14" s="170">
        <f>'[5]GDP Growth'!M$5</f>
        <v>5.0432605191262638</v>
      </c>
      <c r="M14" s="170">
        <f>'[5]GDP Growth'!N$5</f>
        <v>4.8468231754916076</v>
      </c>
      <c r="N14" s="170">
        <f>'[5]GDP Growth'!O$5</f>
        <v>5.0428027152575226</v>
      </c>
      <c r="O14" s="170">
        <f>'[5]GDP Growth'!P$5</f>
        <v>4.0255516004391581</v>
      </c>
      <c r="P14" s="170">
        <f>'[5]GDP Growth'!Q$5</f>
        <v>2.0912362610640827</v>
      </c>
      <c r="Q14" s="170">
        <f>'[5]GDP Growth'!R$5</f>
        <v>1.9340701219512084</v>
      </c>
      <c r="R14" s="170">
        <f>'[5]GDP Growth'!S$5</f>
        <v>4.2246938966258512</v>
      </c>
      <c r="S14" s="170">
        <f>'[5]GDP Growth'!T$5</f>
        <v>3.9099632319971249</v>
      </c>
      <c r="T14" s="170">
        <f>'[5]GDP Growth'!U$5</f>
        <v>4.125312850608438</v>
      </c>
      <c r="U14" s="170">
        <f>'[5]GDP Growth'!V$5</f>
        <v>5.130542892664721</v>
      </c>
      <c r="V14" s="170">
        <f>'[5]GDP Growth'!W$5</f>
        <v>3.6266162093976533</v>
      </c>
      <c r="W14" s="170">
        <f>'[5]GDP Growth'!X$5</f>
        <v>-1.6661594643943971</v>
      </c>
      <c r="X14" s="170">
        <f>'[5]GDP Growth'!Y$5</f>
        <v>1.1400000000000148</v>
      </c>
      <c r="Y14" s="170">
        <f>'[5]GDP Growth'!Z$5</f>
        <v>0.4760000000000133</v>
      </c>
    </row>
    <row r="15" spans="1:25" x14ac:dyDescent="0.2">
      <c r="A15" s="29" t="s">
        <v>112</v>
      </c>
      <c r="B15" t="s">
        <v>86</v>
      </c>
      <c r="C15" s="170"/>
      <c r="D15" s="170">
        <f>'[5]GDP Growth'!E$6</f>
        <v>0</v>
      </c>
      <c r="E15" s="170">
        <f>'[5]GDP Growth'!F$6</f>
        <v>-11.615214265646429</v>
      </c>
      <c r="F15" s="170">
        <f>'[5]GDP Growth'!G$6</f>
        <v>-0.50625692422039492</v>
      </c>
      <c r="G15" s="170">
        <f>'[5]GDP Growth'!H$6</f>
        <v>6.2018417590678609E-2</v>
      </c>
      <c r="H15" s="170">
        <f>'[5]GDP Growth'!I$6</f>
        <v>2.9093026313318262</v>
      </c>
      <c r="I15" s="170">
        <f>'[5]GDP Growth'!J$6</f>
        <v>6.221254927726676</v>
      </c>
      <c r="J15" s="170">
        <f>'[5]GDP Growth'!K$6</f>
        <v>4.5394604021425948</v>
      </c>
      <c r="K15" s="170">
        <f>'[5]GDP Growth'!L$6</f>
        <v>-0.85219685172020831</v>
      </c>
      <c r="L15" s="170">
        <f>'[5]GDP Growth'!M$6</f>
        <v>-0.23622340932544716</v>
      </c>
      <c r="M15" s="170">
        <f>'[5]GDP Growth'!N$6</f>
        <v>1.6794958604560435</v>
      </c>
      <c r="N15" s="170">
        <f>'[5]GDP Growth'!O$6</f>
        <v>4.185561956122072</v>
      </c>
      <c r="O15" s="170">
        <f>'[5]GDP Growth'!P$6</f>
        <v>3.0974648550085249</v>
      </c>
      <c r="P15" s="170">
        <f>'[5]GDP Growth'!Q$6</f>
        <v>2.14899168549411</v>
      </c>
      <c r="Q15" s="170">
        <f>'[5]GDP Growth'!R$6</f>
        <v>3.7663275792734652</v>
      </c>
      <c r="R15" s="170">
        <f>'[5]GDP Growth'!S$6</f>
        <v>4.7427326780991734</v>
      </c>
      <c r="S15" s="170">
        <f>'[5]GDP Growth'!T$6</f>
        <v>6.7524049661523264</v>
      </c>
      <c r="T15" s="170">
        <f>'[5]GDP Growth'!U$6</f>
        <v>7.0204039716821995</v>
      </c>
      <c r="U15" s="170">
        <f>'[5]GDP Growth'!V$6</f>
        <v>5.7349422157717811</v>
      </c>
      <c r="V15" s="170">
        <f>'[5]GDP Growth'!W$6</f>
        <v>3.0989174917117452</v>
      </c>
      <c r="W15" s="170">
        <f>'[5]GDP Growth'!X$6</f>
        <v>-4.5071437609687166</v>
      </c>
      <c r="X15" s="170">
        <f>'[5]GDP Growth'!Y$6</f>
        <v>2.4925896373027285</v>
      </c>
      <c r="Y15" s="170">
        <f>'[5]GDP Growth'!Z$6</f>
        <v>1.8870045699574547</v>
      </c>
    </row>
    <row r="16" spans="1:25" x14ac:dyDescent="0.2">
      <c r="A16" s="29" t="s">
        <v>112</v>
      </c>
      <c r="B16" t="s">
        <v>87</v>
      </c>
      <c r="C16" s="170"/>
      <c r="D16" s="170">
        <f>'[5]GDP Growth'!E$7</f>
        <v>1.6074436349615695</v>
      </c>
      <c r="E16" s="170">
        <f>'[5]GDP Growth'!F$7</f>
        <v>1.3004270377747815</v>
      </c>
      <c r="F16" s="170">
        <f>'[5]GDP Growth'!G$7</f>
        <v>1.9754605000153731</v>
      </c>
      <c r="G16" s="170">
        <f>'[5]GDP Growth'!H$7</f>
        <v>-8.9605039938874143E-2</v>
      </c>
      <c r="H16" s="170">
        <f>'[5]GDP Growth'!I$7</f>
        <v>5.5253969225833828</v>
      </c>
      <c r="I16" s="170">
        <f>'[5]GDP Growth'!J$7</f>
        <v>3.0651754295642206</v>
      </c>
      <c r="J16" s="170">
        <f>'[5]GDP Growth'!K$7</f>
        <v>2.8345451518010805</v>
      </c>
      <c r="K16" s="170">
        <f>'[5]GDP Growth'!L$7</f>
        <v>3.198454206404449</v>
      </c>
      <c r="L16" s="170">
        <f>'[5]GDP Growth'!M$7</f>
        <v>2.1604562391056277</v>
      </c>
      <c r="M16" s="170">
        <f>'[5]GDP Growth'!N$7</f>
        <v>2.560451446863496</v>
      </c>
      <c r="N16" s="170">
        <f>'[5]GDP Growth'!O$7</f>
        <v>3.5286558890203423</v>
      </c>
      <c r="O16" s="170">
        <f>'[5]GDP Growth'!P$7</f>
        <v>0.70483410259183188</v>
      </c>
      <c r="P16" s="170">
        <f>'[5]GDP Growth'!Q$7</f>
        <v>0.46584828023942748</v>
      </c>
      <c r="Q16" s="170">
        <f>'[5]GDP Growth'!R$7</f>
        <v>0.38383116330524558</v>
      </c>
      <c r="R16" s="170">
        <f>'[5]GDP Growth'!S$7</f>
        <v>2.2964870435187663</v>
      </c>
      <c r="S16" s="170">
        <f>'[5]GDP Growth'!T$7</f>
        <v>2.4451479240904916</v>
      </c>
      <c r="T16" s="170">
        <f>'[5]GDP Growth'!U$7</f>
        <v>3.3947103944521757</v>
      </c>
      <c r="U16" s="170">
        <f>'[5]GDP Growth'!V$7</f>
        <v>1.5832620857049591</v>
      </c>
      <c r="V16" s="170">
        <f>'[5]GDP Growth'!W$7</f>
        <v>-0.78385222518653563</v>
      </c>
      <c r="W16" s="170">
        <f>'[5]GDP Growth'!X$7</f>
        <v>-5.6663155907514664</v>
      </c>
      <c r="X16" s="170">
        <f>'[5]GDP Growth'!Y$7</f>
        <v>1.5772420022066598</v>
      </c>
      <c r="Y16" s="170">
        <f>'[5]GDP Growth'!Z$7</f>
        <v>1.104404852096863</v>
      </c>
    </row>
    <row r="17" spans="1:25" x14ac:dyDescent="0.2">
      <c r="A17" s="29" t="s">
        <v>112</v>
      </c>
      <c r="B17" t="s">
        <v>89</v>
      </c>
      <c r="C17" s="170"/>
      <c r="D17" s="170">
        <f>'[5]GDP Growth'!E$8</f>
        <v>0.50523882322237057</v>
      </c>
      <c r="E17" s="170">
        <f>'[5]GDP Growth'!F$8</f>
        <v>-5.9999258008867145</v>
      </c>
      <c r="F17" s="170">
        <f>'[5]GDP Growth'!G$8</f>
        <v>-3.484987518377082</v>
      </c>
      <c r="G17" s="170">
        <f>'[5]GDP Growth'!H$8</f>
        <v>-0.81069752701475295</v>
      </c>
      <c r="H17" s="170">
        <f>'[5]GDP Growth'!I$8</f>
        <v>3.6537351583113065</v>
      </c>
      <c r="I17" s="170">
        <f>'[5]GDP Growth'!J$8</f>
        <v>3.96245363879531</v>
      </c>
      <c r="J17" s="170">
        <f>'[5]GDP Growth'!K$8</f>
        <v>3.569447366910822</v>
      </c>
      <c r="K17" s="170">
        <f>'[5]GDP Growth'!L$8</f>
        <v>6.2057883752286074</v>
      </c>
      <c r="L17" s="170">
        <f>'[5]GDP Growth'!M$8</f>
        <v>5.0310418586856116</v>
      </c>
      <c r="M17" s="170">
        <f>'[5]GDP Growth'!N$8</f>
        <v>3.9083714153255471</v>
      </c>
      <c r="N17" s="170">
        <f>'[5]GDP Growth'!O$8</f>
        <v>5.3237513245640002</v>
      </c>
      <c r="O17" s="170">
        <f>'[5]GDP Growth'!P$8</f>
        <v>2.2837474942319886</v>
      </c>
      <c r="P17" s="170">
        <f>'[5]GDP Growth'!Q$8</f>
        <v>1.834129601964321</v>
      </c>
      <c r="Q17" s="170">
        <f>'[5]GDP Growth'!R$8</f>
        <v>2.0124333667406802</v>
      </c>
      <c r="R17" s="170">
        <f>'[5]GDP Growth'!S$8</f>
        <v>4.1248709642972159</v>
      </c>
      <c r="S17" s="170">
        <f>'[5]GDP Growth'!T$8</f>
        <v>2.9160598664013548</v>
      </c>
      <c r="T17" s="170">
        <f>'[5]GDP Growth'!U$8</f>
        <v>4.4105923307910899</v>
      </c>
      <c r="U17" s="170">
        <f>'[5]GDP Growth'!V$8</f>
        <v>5.3352252120409958</v>
      </c>
      <c r="V17" s="170">
        <f>'[5]GDP Growth'!W$8</f>
        <v>0.29357044482567574</v>
      </c>
      <c r="W17" s="170">
        <f>'[5]GDP Growth'!X$8</f>
        <v>-8.5386125733283507</v>
      </c>
      <c r="X17" s="170">
        <f>'[5]GDP Growth'!Y$8</f>
        <v>3.3241799851175813</v>
      </c>
      <c r="Y17" s="170">
        <f>'[5]GDP Growth'!Z$8</f>
        <v>2.7411491029603923</v>
      </c>
    </row>
    <row r="18" spans="1:25" x14ac:dyDescent="0.2">
      <c r="A18" s="29" t="s">
        <v>112</v>
      </c>
      <c r="B18" t="s">
        <v>90</v>
      </c>
      <c r="C18" s="170"/>
      <c r="D18" s="170">
        <f>'[5]GDP Growth'!E$9</f>
        <v>2.620037444750551</v>
      </c>
      <c r="E18" s="170">
        <f>'[5]GDP Growth'!F$9</f>
        <v>1.0392818221990154</v>
      </c>
      <c r="F18" s="170">
        <f>'[5]GDP Growth'!G$9</f>
        <v>1.4778458028331727</v>
      </c>
      <c r="G18" s="170">
        <f>'[5]GDP Growth'!H$9</f>
        <v>-0.66736463034914095</v>
      </c>
      <c r="H18" s="170">
        <f>'[5]GDP Growth'!I$9</f>
        <v>2.2473795425483729</v>
      </c>
      <c r="I18" s="170">
        <f>'[5]GDP Growth'!J$9</f>
        <v>2.0472034283127698</v>
      </c>
      <c r="J18" s="170">
        <f>'[5]GDP Growth'!K$9</f>
        <v>1.0675049561949379</v>
      </c>
      <c r="K18" s="170">
        <f>'[5]GDP Growth'!L$9</f>
        <v>2.183720752547373</v>
      </c>
      <c r="L18" s="170">
        <f>'[5]GDP Growth'!M$9</f>
        <v>3.3782042301410513</v>
      </c>
      <c r="M18" s="170">
        <f>'[5]GDP Growth'!N$9</f>
        <v>3.2919507787896691</v>
      </c>
      <c r="N18" s="170">
        <f>'[5]GDP Growth'!O$9</f>
        <v>3.6799467332173492</v>
      </c>
      <c r="O18" s="170">
        <f>'[5]GDP Growth'!P$9</f>
        <v>1.8357341210188451</v>
      </c>
      <c r="P18" s="170">
        <f>'[5]GDP Growth'!Q$9</f>
        <v>0.92887355278439543</v>
      </c>
      <c r="Q18" s="170">
        <f>'[5]GDP Growth'!R$9</f>
        <v>0.89950440962631717</v>
      </c>
      <c r="R18" s="170">
        <f>'[5]GDP Growth'!S$9</f>
        <v>2.5447354489556631</v>
      </c>
      <c r="S18" s="170">
        <f>'[5]GDP Growth'!T$9</f>
        <v>1.8264867763734287</v>
      </c>
      <c r="T18" s="170">
        <f>'[5]GDP Growth'!U$9</f>
        <v>2.4669057365718174</v>
      </c>
      <c r="U18" s="170">
        <f>'[5]GDP Growth'!V$9</f>
        <v>2.285414597323296</v>
      </c>
      <c r="V18" s="170">
        <f>'[5]GDP Growth'!W$9</f>
        <v>-8.0667606368265865E-2</v>
      </c>
      <c r="W18" s="170">
        <f>'[5]GDP Growth'!X$9</f>
        <v>-3.1470513838416707</v>
      </c>
      <c r="X18" s="170">
        <f>'[5]GDP Growth'!Y$9</f>
        <v>1.6630938314077213</v>
      </c>
      <c r="Y18" s="170">
        <f>'[5]GDP Growth'!Z$9</f>
        <v>1.6977265713634608</v>
      </c>
    </row>
    <row r="19" spans="1:25" x14ac:dyDescent="0.2">
      <c r="A19" s="29" t="s">
        <v>112</v>
      </c>
      <c r="B19" t="s">
        <v>91</v>
      </c>
      <c r="C19" s="170"/>
      <c r="D19" s="170">
        <f>'[5]GDP Growth'!E$10</f>
        <v>5.2550060847438971</v>
      </c>
      <c r="E19" s="170">
        <f>'[5]GDP Growth'!F$10</f>
        <v>5.1082615093546337</v>
      </c>
      <c r="F19" s="170">
        <f>'[5]GDP Growth'!G$10</f>
        <v>1.9118869492934323</v>
      </c>
      <c r="G19" s="170">
        <f>'[5]GDP Growth'!H$10</f>
        <v>-1.0020974131903984</v>
      </c>
      <c r="H19" s="170">
        <f>'[5]GDP Growth'!I$10</f>
        <v>2.47175141242937</v>
      </c>
      <c r="I19" s="170">
        <f>'[5]GDP Growth'!J$10</f>
        <v>1.6770043648058959</v>
      </c>
      <c r="J19" s="170">
        <f>'[5]GDP Growth'!K$10</f>
        <v>0.79078174423858627</v>
      </c>
      <c r="K19" s="170">
        <f>'[5]GDP Growth'!L$10</f>
        <v>1.7372786370768836</v>
      </c>
      <c r="L19" s="170">
        <f>'[5]GDP Growth'!M$10</f>
        <v>1.8618486284014608</v>
      </c>
      <c r="M19" s="170">
        <f>'[5]GDP Growth'!N$10</f>
        <v>1.8710793856803036</v>
      </c>
      <c r="N19" s="170">
        <f>'[5]GDP Growth'!O$10</f>
        <v>3.0576494319991525</v>
      </c>
      <c r="O19" s="170">
        <f>'[5]GDP Growth'!P$10</f>
        <v>1.5143710724219659</v>
      </c>
      <c r="P19" s="170">
        <f>'[5]GDP Growth'!Q$10</f>
        <v>1.0148163182478243E-2</v>
      </c>
      <c r="Q19" s="170">
        <f>'[5]GDP Growth'!R$10</f>
        <v>-0.37544393708778045</v>
      </c>
      <c r="R19" s="170">
        <f>'[5]GDP Growth'!S$10</f>
        <v>1.1611326135669202</v>
      </c>
      <c r="S19" s="170">
        <f>'[5]GDP Growth'!T$10</f>
        <v>0.68465565847763799</v>
      </c>
      <c r="T19" s="170">
        <f>'[5]GDP Growth'!U$10</f>
        <v>3.6999999999999886</v>
      </c>
      <c r="U19" s="170">
        <f>'[5]GDP Growth'!V$10</f>
        <v>3.2690453230472656</v>
      </c>
      <c r="V19" s="170">
        <f>'[5]GDP Growth'!W$10</f>
        <v>1.0832010458492931</v>
      </c>
      <c r="W19" s="170">
        <f>'[5]GDP Growth'!X$10</f>
        <v>-5.1270207852194005</v>
      </c>
      <c r="X19" s="170">
        <f>'[5]GDP Growth'!Y$10</f>
        <v>4.1577409931840208</v>
      </c>
      <c r="Y19" s="170">
        <f>'[5]GDP Growth'!Z$10</f>
        <v>3.0288866037206645</v>
      </c>
    </row>
    <row r="20" spans="1:25" x14ac:dyDescent="0.2">
      <c r="A20" s="29" t="s">
        <v>112</v>
      </c>
      <c r="B20" t="s">
        <v>92</v>
      </c>
      <c r="C20" s="170"/>
      <c r="D20" s="170">
        <f>'[5]GDP Growth'!E$11</f>
        <v>0</v>
      </c>
      <c r="E20" s="170">
        <f>'[5]GDP Growth'!F$11</f>
        <v>3.1000000016016429</v>
      </c>
      <c r="F20" s="170">
        <f>'[5]GDP Growth'!G$11</f>
        <v>0.69999999989389039</v>
      </c>
      <c r="G20" s="170">
        <f>'[5]GDP Growth'!H$11</f>
        <v>-1.5999999998494445</v>
      </c>
      <c r="H20" s="170">
        <f>'[5]GDP Growth'!I$11</f>
        <v>2.0000000007647003</v>
      </c>
      <c r="I20" s="170">
        <f>'[5]GDP Growth'!J$11</f>
        <v>2.0997197745552967</v>
      </c>
      <c r="J20" s="170">
        <f>'[5]GDP Growth'!K$11</f>
        <v>2.3584020418631439</v>
      </c>
      <c r="K20" s="170">
        <f>'[5]GDP Growth'!L$11</f>
        <v>3.6376081748399116</v>
      </c>
      <c r="L20" s="170">
        <f>'[5]GDP Growth'!M$11</f>
        <v>3.3636835401236169</v>
      </c>
      <c r="M20" s="170">
        <f>'[5]GDP Growth'!N$11</f>
        <v>3.4193916191236582</v>
      </c>
      <c r="N20" s="170">
        <f>'[5]GDP Growth'!O$11</f>
        <v>4.4774057028886318</v>
      </c>
      <c r="O20" s="170">
        <f>'[5]GDP Growth'!P$11</f>
        <v>4.1970463591682829</v>
      </c>
      <c r="P20" s="170">
        <f>'[5]GDP Growth'!Q$11</f>
        <v>3.4391483666087908</v>
      </c>
      <c r="Q20" s="170">
        <f>'[5]GDP Growth'!R$11</f>
        <v>5.9433757897054136</v>
      </c>
      <c r="R20" s="170">
        <f>'[5]GDP Growth'!S$11</f>
        <v>4.3676319728318305</v>
      </c>
      <c r="S20" s="170">
        <f>'[5]GDP Growth'!T$11</f>
        <v>2.2803436885354671</v>
      </c>
      <c r="T20" s="170">
        <f>'[5]GDP Growth'!U$11</f>
        <v>5.5107619529128868</v>
      </c>
      <c r="U20" s="170">
        <f>'[5]GDP Growth'!V$11</f>
        <v>3.5361279180769429</v>
      </c>
      <c r="V20" s="170">
        <f>'[5]GDP Growth'!W$11</f>
        <v>-0.21400250645349672</v>
      </c>
      <c r="W20" s="170">
        <f>'[5]GDP Growth'!X$11</f>
        <v>-3.1356306924587329</v>
      </c>
      <c r="X20" s="170">
        <f>'[5]GDP Growth'!Y$11</f>
        <v>-4.9431550390773111</v>
      </c>
      <c r="Y20" s="170">
        <f>'[5]GDP Growth'!Z$11</f>
        <v>-7.1047408931541867</v>
      </c>
    </row>
    <row r="21" spans="1:25" x14ac:dyDescent="0.2">
      <c r="A21" s="29" t="s">
        <v>112</v>
      </c>
      <c r="B21" t="s">
        <v>93</v>
      </c>
      <c r="C21" s="170"/>
      <c r="D21" s="170">
        <f>'[5]GDP Growth'!E$28</f>
        <v>-3.4966597618172273</v>
      </c>
      <c r="E21" s="170">
        <f>'[5]GDP Growth'!F$28</f>
        <v>-11.89204086184337</v>
      </c>
      <c r="F21" s="170">
        <f>'[5]GDP Growth'!G$28</f>
        <v>-3.0641803548702882</v>
      </c>
      <c r="G21" s="170">
        <f>'[5]GDP Growth'!H$28</f>
        <v>-0.57610850924527313</v>
      </c>
      <c r="H21" s="170">
        <f>'[5]GDP Growth'!I$28</f>
        <v>2.9471545559578658</v>
      </c>
      <c r="I21" s="170">
        <f>'[5]GDP Growth'!J$28</f>
        <v>1.4895254754769809</v>
      </c>
      <c r="J21" s="170">
        <f>'[5]GDP Growth'!K$28</f>
        <v>0.16088119949448298</v>
      </c>
      <c r="K21" s="170">
        <f>'[5]GDP Growth'!L$28</f>
        <v>3.1271826787134103</v>
      </c>
      <c r="L21" s="170">
        <f>'[5]GDP Growth'!M$28</f>
        <v>4.0734596662952356</v>
      </c>
      <c r="M21" s="170">
        <f>'[5]GDP Growth'!N$28</f>
        <v>3.1976954555742481</v>
      </c>
      <c r="N21" s="170">
        <f>'[5]GDP Growth'!O$28</f>
        <v>4.2252375261922595</v>
      </c>
      <c r="O21" s="170">
        <f>'[5]GDP Growth'!P$28</f>
        <v>3.7122030350990087</v>
      </c>
      <c r="P21" s="170">
        <f>'[5]GDP Growth'!Q$28</f>
        <v>4.5061082907207606</v>
      </c>
      <c r="Q21" s="170">
        <f>'[5]GDP Growth'!R$28</f>
        <v>3.8504236272104038</v>
      </c>
      <c r="R21" s="170">
        <f>'[5]GDP Growth'!S$28</f>
        <v>4.797186113898519</v>
      </c>
      <c r="S21" s="170">
        <f>'[5]GDP Growth'!T$28</f>
        <v>3.9644340014615409</v>
      </c>
      <c r="T21" s="170">
        <f>'[5]GDP Growth'!U$28</f>
        <v>3.897161281831103</v>
      </c>
      <c r="U21" s="170">
        <f>'[5]GDP Growth'!V$28</f>
        <v>0.11469915546481957</v>
      </c>
      <c r="V21" s="170">
        <f>'[5]GDP Growth'!W$28</f>
        <v>0.89415160072240951</v>
      </c>
      <c r="W21" s="170">
        <f>'[5]GDP Growth'!X$28</f>
        <v>-6.7986245128181508</v>
      </c>
      <c r="X21" s="170">
        <f>'[5]GDP Growth'!Y$28</f>
        <v>1.2581528755234643</v>
      </c>
      <c r="Y21" s="170">
        <f>'[5]GDP Growth'!Z$28</f>
        <v>1.6917672655928868</v>
      </c>
    </row>
    <row r="22" spans="1:25" x14ac:dyDescent="0.2">
      <c r="A22" s="29" t="s">
        <v>112</v>
      </c>
      <c r="B22" t="s">
        <v>94</v>
      </c>
      <c r="C22" s="170"/>
      <c r="D22" s="170">
        <f>'[5]GDP Growth'!E$12</f>
        <v>8.4665279551078925</v>
      </c>
      <c r="E22" s="170">
        <f>'[5]GDP Growth'!F$12</f>
        <v>1.9296395375520916</v>
      </c>
      <c r="F22" s="170">
        <f>'[5]GDP Growth'!G$12</f>
        <v>3.3432742435601313</v>
      </c>
      <c r="G22" s="170">
        <f>'[5]GDP Growth'!H$12</f>
        <v>2.6926091720455503</v>
      </c>
      <c r="H22" s="170">
        <f>'[5]GDP Growth'!I$12</f>
        <v>5.7558270007262138</v>
      </c>
      <c r="I22" s="170">
        <f>'[5]GDP Growth'!J$12</f>
        <v>9.6344223085398539</v>
      </c>
      <c r="J22" s="170">
        <f>'[5]GDP Growth'!K$12</f>
        <v>9.4522765305473229</v>
      </c>
      <c r="K22" s="170">
        <f>'[5]GDP Growth'!L$12</f>
        <v>10.917192997885451</v>
      </c>
      <c r="L22" s="170">
        <f>'[5]GDP Growth'!M$12</f>
        <v>7.8004507029352936</v>
      </c>
      <c r="M22" s="170">
        <f>'[5]GDP Growth'!N$12</f>
        <v>9.9159082901058468</v>
      </c>
      <c r="N22" s="170">
        <f>'[5]GDP Growth'!O$12</f>
        <v>9.2973137138439625</v>
      </c>
      <c r="O22" s="170">
        <f>'[5]GDP Growth'!P$12</f>
        <v>4.7926416619681618</v>
      </c>
      <c r="P22" s="170">
        <f>'[5]GDP Growth'!Q$12</f>
        <v>5.8730917330265697</v>
      </c>
      <c r="Q22" s="170">
        <f>'[5]GDP Growth'!R$12</f>
        <v>4.1594808401217875</v>
      </c>
      <c r="R22" s="170">
        <f>'[5]GDP Growth'!S$12</f>
        <v>4.5077398344020452</v>
      </c>
      <c r="S22" s="170">
        <f>'[5]GDP Growth'!T$12</f>
        <v>5.3396137253719473</v>
      </c>
      <c r="T22" s="170">
        <f>'[5]GDP Growth'!U$12</f>
        <v>5.3117156371818197</v>
      </c>
      <c r="U22" s="170">
        <f>'[5]GDP Growth'!V$12</f>
        <v>5.1823138897974133</v>
      </c>
      <c r="V22" s="170">
        <f>'[5]GDP Growth'!W$12</f>
        <v>-2.97208655618671</v>
      </c>
      <c r="W22" s="170">
        <f>'[5]GDP Growth'!X$12</f>
        <v>-6.9945172602383394</v>
      </c>
      <c r="X22" s="170">
        <f>'[5]GDP Growth'!Y$12</f>
        <v>-0.42935238692348321</v>
      </c>
      <c r="Y22" s="170">
        <f>'[5]GDP Growth'!Z$12</f>
        <v>0.70491862724324506</v>
      </c>
    </row>
    <row r="23" spans="1:25" x14ac:dyDescent="0.2">
      <c r="A23" s="29" t="s">
        <v>112</v>
      </c>
      <c r="B23" t="s">
        <v>95</v>
      </c>
      <c r="C23" s="170"/>
      <c r="D23" s="170">
        <f>'[5]GDP Growth'!E$13</f>
        <v>1.9857749028108032</v>
      </c>
      <c r="E23" s="170">
        <f>'[5]GDP Growth'!F$13</f>
        <v>1.538447553618937</v>
      </c>
      <c r="F23" s="170">
        <f>'[5]GDP Growth'!G$13</f>
        <v>0.83427546695607191</v>
      </c>
      <c r="G23" s="170">
        <f>'[5]GDP Growth'!H$13</f>
        <v>-0.85280575433887407</v>
      </c>
      <c r="H23" s="170">
        <f>'[5]GDP Growth'!I$13</f>
        <v>2.1510236477721492</v>
      </c>
      <c r="I23" s="170">
        <f>'[5]GDP Growth'!J$13</f>
        <v>2.886836736431647</v>
      </c>
      <c r="J23" s="170">
        <f>'[5]GDP Growth'!K$13</f>
        <v>1.1346847054693541</v>
      </c>
      <c r="K23" s="170">
        <f>'[5]GDP Growth'!L$13</f>
        <v>1.8660117770379401</v>
      </c>
      <c r="L23" s="170">
        <f>'[5]GDP Growth'!M$13</f>
        <v>1.4481651806703297</v>
      </c>
      <c r="M23" s="170">
        <f>'[5]GDP Growth'!N$13</f>
        <v>1.4510927271060012</v>
      </c>
      <c r="N23" s="170">
        <f>'[5]GDP Growth'!O$13</f>
        <v>3.6535960709784092</v>
      </c>
      <c r="O23" s="170">
        <f>'[5]GDP Growth'!P$13</f>
        <v>1.862627449904835</v>
      </c>
      <c r="P23" s="170">
        <f>'[5]GDP Growth'!Q$13</f>
        <v>0.4514362528101401</v>
      </c>
      <c r="Q23" s="170">
        <f>'[5]GDP Growth'!R$13</f>
        <v>-4.6578300539977135E-2</v>
      </c>
      <c r="R23" s="170">
        <f>'[5]GDP Growth'!S$13</f>
        <v>1.7306652776939586</v>
      </c>
      <c r="S23" s="170">
        <f>'[5]GDP Growth'!T$13</f>
        <v>0.93126713606714873</v>
      </c>
      <c r="T23" s="170">
        <f>'[5]GDP Growth'!U$13</f>
        <v>2.1989238036253909</v>
      </c>
      <c r="U23" s="170">
        <f>'[5]GDP Growth'!V$13</f>
        <v>1.6830627398508398</v>
      </c>
      <c r="V23" s="170">
        <f>'[5]GDP Growth'!W$13</f>
        <v>-1.1562314861735388</v>
      </c>
      <c r="W23" s="170">
        <f>'[5]GDP Growth'!X$13</f>
        <v>-5.4944073152791475</v>
      </c>
      <c r="X23" s="170">
        <f>'[5]GDP Growth'!Y$13</f>
        <v>1.8114018079307783</v>
      </c>
      <c r="Y23" s="170">
        <f>'[5]GDP Growth'!Z$13</f>
        <v>0.43587977512613918</v>
      </c>
    </row>
    <row r="24" spans="1:25" x14ac:dyDescent="0.2">
      <c r="A24" s="29" t="s">
        <v>112</v>
      </c>
      <c r="B24" t="s">
        <v>96</v>
      </c>
      <c r="C24" s="170"/>
      <c r="D24" s="170">
        <f>'[5]GDP Growth'!E$14</f>
        <v>0</v>
      </c>
      <c r="E24" s="170">
        <f>'[5]GDP Growth'!F$14</f>
        <v>-5.6756629972480255</v>
      </c>
      <c r="F24" s="170">
        <f>'[5]GDP Growth'!G$14</f>
        <v>-21.258970563125004</v>
      </c>
      <c r="G24" s="170">
        <f>'[5]GDP Growth'!H$14</f>
        <v>-16.226862378522227</v>
      </c>
      <c r="H24" s="170">
        <f>'[5]GDP Growth'!I$14</f>
        <v>-9.7660520370234707</v>
      </c>
      <c r="I24" s="170">
        <f>'[5]GDP Growth'!J$14</f>
        <v>3.2900801840415994</v>
      </c>
      <c r="J24" s="170">
        <f>'[5]GDP Growth'!K$14</f>
        <v>5.1826700017552128</v>
      </c>
      <c r="K24" s="170">
        <f>'[5]GDP Growth'!L$14</f>
        <v>7.4691384462349504</v>
      </c>
      <c r="L24" s="170">
        <f>'[5]GDP Growth'!M$14</f>
        <v>7.628816979785455</v>
      </c>
      <c r="M24" s="170">
        <f>'[5]GDP Growth'!N$14</f>
        <v>-1.0732333961604184</v>
      </c>
      <c r="N24" s="170">
        <f>'[5]GDP Growth'!O$14</f>
        <v>3.2507222356054228</v>
      </c>
      <c r="O24" s="170">
        <f>'[5]GDP Growth'!P$14</f>
        <v>6.7357139108988946</v>
      </c>
      <c r="P24" s="170">
        <f>'[5]GDP Growth'!Q$14</f>
        <v>6.8635223024530205</v>
      </c>
      <c r="Q24" s="170">
        <f>'[5]GDP Growth'!R$14</f>
        <v>10.246683317966344</v>
      </c>
      <c r="R24" s="170">
        <f>'[5]GDP Growth'!S$14</f>
        <v>7.3507831191231361</v>
      </c>
      <c r="S24" s="170">
        <f>'[5]GDP Growth'!T$14</f>
        <v>7.8022328651972117</v>
      </c>
      <c r="T24" s="170">
        <f>'[5]GDP Growth'!U$14</f>
        <v>7.8448282338093662</v>
      </c>
      <c r="U24" s="170">
        <f>'[5]GDP Growth'!V$14</f>
        <v>9.8398019501281055</v>
      </c>
      <c r="V24" s="170">
        <f>'[5]GDP Growth'!W$14</f>
        <v>2.9274481278593214</v>
      </c>
      <c r="W24" s="170">
        <f>'[5]GDP Growth'!X$14</f>
        <v>-14.741712623697666</v>
      </c>
      <c r="X24" s="170">
        <f>'[5]GDP Growth'!Y$14</f>
        <v>1.3301928052779033</v>
      </c>
      <c r="Y24" s="170">
        <f>'[5]GDP Growth'!Z$14</f>
        <v>5.8700000000000045</v>
      </c>
    </row>
    <row r="25" spans="1:25" x14ac:dyDescent="0.2">
      <c r="A25" s="29" t="s">
        <v>112</v>
      </c>
      <c r="B25" t="s">
        <v>97</v>
      </c>
      <c r="C25" s="170"/>
      <c r="D25" s="170">
        <f>'[5]GDP Growth'!E$15</f>
        <v>5.3199321786112392</v>
      </c>
      <c r="E25" s="170">
        <f>'[5]GDP Growth'!F$15</f>
        <v>8.6441905193863136</v>
      </c>
      <c r="F25" s="170">
        <f>'[5]GDP Growth'!G$15</f>
        <v>1.8196527594988225</v>
      </c>
      <c r="G25" s="170">
        <f>'[5]GDP Growth'!H$15</f>
        <v>4.200647995110927</v>
      </c>
      <c r="H25" s="170">
        <f>'[5]GDP Growth'!I$15</f>
        <v>3.8209212277288742</v>
      </c>
      <c r="I25" s="170">
        <f>'[5]GDP Growth'!J$15</f>
        <v>1.432200244735867</v>
      </c>
      <c r="J25" s="170">
        <f>'[5]GDP Growth'!K$15</f>
        <v>1.5151515151515156</v>
      </c>
      <c r="K25" s="170">
        <f>'[5]GDP Growth'!L$15</f>
        <v>5.9377709075337179</v>
      </c>
      <c r="L25" s="170">
        <f>'[5]GDP Growth'!M$15</f>
        <v>6.4913041763615666</v>
      </c>
      <c r="M25" s="170">
        <f>'[5]GDP Growth'!N$15</f>
        <v>8.4203607006628971</v>
      </c>
      <c r="N25" s="170">
        <f>'[5]GDP Growth'!O$15</f>
        <v>8.4418523230891367</v>
      </c>
      <c r="O25" s="170">
        <f>'[5]GDP Growth'!P$15</f>
        <v>2.5178553148598866</v>
      </c>
      <c r="P25" s="170">
        <f>'[5]GDP Growth'!Q$15</f>
        <v>4.0901601883393823</v>
      </c>
      <c r="Q25" s="170">
        <f>'[5]GDP Growth'!R$15</f>
        <v>1.6654921392755853</v>
      </c>
      <c r="R25" s="170">
        <f>'[5]GDP Growth'!S$15</f>
        <v>4.3706109709847709</v>
      </c>
      <c r="S25" s="170">
        <f>'[5]GDP Growth'!T$15</f>
        <v>5.2530008206183965</v>
      </c>
      <c r="T25" s="170">
        <f>'[5]GDP Growth'!U$15</f>
        <v>4.9359916747881556</v>
      </c>
      <c r="U25" s="170">
        <f>'[5]GDP Growth'!V$15</f>
        <v>6.5880441763527955</v>
      </c>
      <c r="V25" s="170">
        <f>'[5]GDP Growth'!W$15</f>
        <v>-0.73457741861165005</v>
      </c>
      <c r="W25" s="170">
        <f>'[5]GDP Growth'!X$15</f>
        <v>-4.0776612363311813</v>
      </c>
      <c r="X25" s="170">
        <f>'[5]GDP Growth'!Y$15</f>
        <v>2.9149644353865654</v>
      </c>
      <c r="Y25" s="170">
        <f>'[5]GDP Growth'!Z$15</f>
        <v>1.6565792963757673</v>
      </c>
    </row>
    <row r="26" spans="1:25" x14ac:dyDescent="0.2">
      <c r="A26" s="29" t="s">
        <v>112</v>
      </c>
      <c r="B26" t="s">
        <v>98</v>
      </c>
      <c r="C26" s="170"/>
      <c r="D26" s="170">
        <f>'[5]GDP Growth'!E$29</f>
        <v>6.2913907219021894</v>
      </c>
      <c r="E26" s="170">
        <f>'[5]GDP Growth'!F$29</f>
        <v>6.2564901257488685</v>
      </c>
      <c r="F26" s="170">
        <f>'[5]GDP Growth'!G$29</f>
        <v>4.6909357808711576</v>
      </c>
      <c r="G26" s="170">
        <f>'[5]GDP Growth'!H$29</f>
        <v>4.4807467875006779</v>
      </c>
      <c r="H26" s="170">
        <f>'[5]GDP Growth'!I$29</f>
        <v>5.6511056528605934</v>
      </c>
      <c r="I26" s="170">
        <f>'[5]GDP Growth'!J$29</f>
        <v>6.3424947032242329</v>
      </c>
      <c r="J26" s="170">
        <f>'[5]GDP Growth'!K$29</f>
        <v>3.7773359745527273</v>
      </c>
      <c r="K26" s="170">
        <f>'[5]GDP Growth'!L$29</f>
        <v>5.2569787972149555</v>
      </c>
      <c r="L26" s="170">
        <f>'[5]GDP Growth'!M$29</f>
        <v>5.1256031641673871</v>
      </c>
      <c r="M26" s="170">
        <f>'[5]GDP Growth'!N$29</f>
        <v>4.719972629756171</v>
      </c>
      <c r="N26" s="170">
        <f>'[5]GDP Growth'!O$29</f>
        <v>6.7701938099036454</v>
      </c>
      <c r="O26" s="170">
        <f>'[5]GDP Growth'!P$29</f>
        <v>-1.549888586283771</v>
      </c>
      <c r="P26" s="170">
        <f>'[5]GDP Growth'!Q$29</f>
        <v>2.8115883713910534</v>
      </c>
      <c r="Q26" s="170">
        <f>'[5]GDP Growth'!R$29</f>
        <v>0.13208747125892728</v>
      </c>
      <c r="R26" s="170">
        <f>'[5]GDP Growth'!S$29</f>
        <v>-0.50322454563230679</v>
      </c>
      <c r="S26" s="170">
        <f>'[5]GDP Growth'!T$29</f>
        <v>3.6656027498158608</v>
      </c>
      <c r="T26" s="170">
        <f>'[5]GDP Growth'!U$29</f>
        <v>2.2239064017242356</v>
      </c>
      <c r="U26" s="170">
        <f>'[5]GDP Growth'!V$29</f>
        <v>4.2792270979101517</v>
      </c>
      <c r="V26" s="170">
        <f>'[5]GDP Growth'!W$29</f>
        <v>4.3635717300984993</v>
      </c>
      <c r="W26" s="170">
        <f>'[5]GDP Growth'!X$29</f>
        <v>-2.6525876567391293</v>
      </c>
      <c r="X26" s="170">
        <f>'[5]GDP Growth'!Y$29</f>
        <v>2.7117457957006366</v>
      </c>
      <c r="Y26" s="170">
        <f>'[5]GDP Growth'!Z$29</f>
        <v>2.0999999999999943</v>
      </c>
    </row>
    <row r="27" spans="1:25" x14ac:dyDescent="0.2">
      <c r="A27" s="29" t="s">
        <v>112</v>
      </c>
      <c r="B27" t="s">
        <v>99</v>
      </c>
      <c r="C27" s="170"/>
      <c r="D27" s="170">
        <f>'[5]GDP Growth'!E$17</f>
        <v>4.1831272249496294</v>
      </c>
      <c r="E27" s="170">
        <f>'[5]GDP Growth'!F$17</f>
        <v>2.4390382457784625</v>
      </c>
      <c r="F27" s="170">
        <f>'[5]GDP Growth'!G$17</f>
        <v>1.7060767720683572</v>
      </c>
      <c r="G27" s="170">
        <f>'[5]GDP Growth'!H$17</f>
        <v>1.2576164447049507</v>
      </c>
      <c r="H27" s="170">
        <f>'[5]GDP Growth'!I$17</f>
        <v>2.9610842770140522</v>
      </c>
      <c r="I27" s="170">
        <f>'[5]GDP Growth'!J$17</f>
        <v>3.1159784109451465</v>
      </c>
      <c r="J27" s="170">
        <f>'[5]GDP Growth'!K$17</f>
        <v>3.4065203939827313</v>
      </c>
      <c r="K27" s="170">
        <f>'[5]GDP Growth'!L$17</f>
        <v>4.2784446924086126</v>
      </c>
      <c r="L27" s="170">
        <f>'[5]GDP Growth'!M$17</f>
        <v>3.9234638802853254</v>
      </c>
      <c r="M27" s="170">
        <f>'[5]GDP Growth'!N$17</f>
        <v>4.6843813222175328</v>
      </c>
      <c r="N27" s="170">
        <f>'[5]GDP Growth'!O$17</f>
        <v>3.9410368487269523</v>
      </c>
      <c r="O27" s="170">
        <f>'[5]GDP Growth'!P$17</f>
        <v>1.9258566006343329</v>
      </c>
      <c r="P27" s="170">
        <f>'[5]GDP Growth'!Q$17</f>
        <v>7.6313292592104176E-2</v>
      </c>
      <c r="Q27" s="170">
        <f>'[5]GDP Growth'!R$17</f>
        <v>0.33560399544101926</v>
      </c>
      <c r="R27" s="170">
        <f>'[5]GDP Growth'!S$17</f>
        <v>2.2365145649810358</v>
      </c>
      <c r="S27" s="170">
        <f>'[5]GDP Growth'!T$17</f>
        <v>2.0464668830536255</v>
      </c>
      <c r="T27" s="170">
        <f>'[5]GDP Growth'!U$17</f>
        <v>3.3941882366231795</v>
      </c>
      <c r="U27" s="170">
        <f>'[5]GDP Growth'!V$17</f>
        <v>3.9206304054194163</v>
      </c>
      <c r="V27" s="170">
        <f>'[5]GDP Growth'!W$17</f>
        <v>1.8040587696797701</v>
      </c>
      <c r="W27" s="170">
        <f>'[5]GDP Growth'!X$17</f>
        <v>-3.6675765718121767</v>
      </c>
      <c r="X27" s="170">
        <f>'[5]GDP Growth'!Y$17</f>
        <v>1.6292051756007453</v>
      </c>
      <c r="Y27" s="170">
        <f>'[5]GDP Growth'!Z$17</f>
        <v>0.99251746954425357</v>
      </c>
    </row>
    <row r="28" spans="1:25" x14ac:dyDescent="0.2">
      <c r="A28" s="29" t="s">
        <v>112</v>
      </c>
      <c r="B28" t="s">
        <v>100</v>
      </c>
      <c r="C28" s="170"/>
      <c r="D28" s="170">
        <f>'[5]GDP Growth'!E$30</f>
        <v>1.9267816303023295</v>
      </c>
      <c r="E28" s="170">
        <f>'[5]GDP Growth'!F$30</f>
        <v>3.1054486612553518</v>
      </c>
      <c r="F28" s="170">
        <f>'[5]GDP Growth'!G$30</f>
        <v>3.5231671731267511</v>
      </c>
      <c r="G28" s="170">
        <f>'[5]GDP Growth'!H$30</f>
        <v>2.7865815064157999</v>
      </c>
      <c r="H28" s="170">
        <f>'[5]GDP Growth'!I$30</f>
        <v>5.0514799073854419</v>
      </c>
      <c r="I28" s="170">
        <f>'[5]GDP Growth'!J$30</f>
        <v>4.1863036201625192</v>
      </c>
      <c r="J28" s="170">
        <f>'[5]GDP Growth'!K$30</f>
        <v>5.0997652662202881</v>
      </c>
      <c r="K28" s="170">
        <f>'[5]GDP Growth'!L$30</f>
        <v>5.3926295257610946</v>
      </c>
      <c r="L28" s="170">
        <f>'[5]GDP Growth'!M$30</f>
        <v>2.6827497846670667</v>
      </c>
      <c r="M28" s="170">
        <f>'[5]GDP Growth'!N$30</f>
        <v>2.025778823997797</v>
      </c>
      <c r="N28" s="170">
        <f>'[5]GDP Growth'!O$30</f>
        <v>3.2535471256572635</v>
      </c>
      <c r="O28" s="170">
        <f>'[5]GDP Growth'!P$30</f>
        <v>1.9900953413043396</v>
      </c>
      <c r="P28" s="170">
        <f>'[5]GDP Growth'!Q$30</f>
        <v>1.5020793385404261</v>
      </c>
      <c r="Q28" s="170">
        <f>'[5]GDP Growth'!R$30</f>
        <v>0.98343332424323648</v>
      </c>
      <c r="R28" s="170">
        <f>'[5]GDP Growth'!S$30</f>
        <v>3.9610305114718045</v>
      </c>
      <c r="S28" s="170">
        <f>'[5]GDP Growth'!T$30</f>
        <v>2.5889355800975409</v>
      </c>
      <c r="T28" s="170">
        <f>'[5]GDP Growth'!U$30</f>
        <v>2.4519285499515746</v>
      </c>
      <c r="U28" s="170">
        <f>'[5]GDP Growth'!V$30</f>
        <v>2.6529967542594761</v>
      </c>
      <c r="V28" s="170">
        <f>'[5]GDP Growth'!W$30</f>
        <v>3.5093986841943092E-2</v>
      </c>
      <c r="W28" s="170">
        <f>'[5]GDP Growth'!X$30</f>
        <v>-1.667131672736005</v>
      </c>
      <c r="X28" s="170">
        <f>'[5]GDP Growth'!Y$30</f>
        <v>0.6765202090057727</v>
      </c>
      <c r="Y28" s="170">
        <f>'[5]GDP Growth'!Z$30</f>
        <v>1.4469745723210394</v>
      </c>
    </row>
    <row r="29" spans="1:25" x14ac:dyDescent="0.2">
      <c r="A29" s="29" t="s">
        <v>112</v>
      </c>
      <c r="B29" t="s">
        <v>101</v>
      </c>
      <c r="C29" s="170"/>
      <c r="D29" s="170">
        <f>'[5]GDP Growth'!E$19</f>
        <v>0</v>
      </c>
      <c r="E29" s="170">
        <f>'[5]GDP Growth'!F$19</f>
        <v>-7.0155788101002372</v>
      </c>
      <c r="F29" s="170">
        <f>'[5]GDP Growth'!G$19</f>
        <v>2.5149786252859627</v>
      </c>
      <c r="G29" s="170">
        <f>'[5]GDP Growth'!H$19</f>
        <v>3.7383103154356974</v>
      </c>
      <c r="H29" s="170">
        <f>'[5]GDP Growth'!I$19</f>
        <v>5.292802053830286</v>
      </c>
      <c r="I29" s="170">
        <f>'[5]GDP Growth'!J$19</f>
        <v>6.9518566216672468</v>
      </c>
      <c r="J29" s="170">
        <f>'[5]GDP Growth'!K$19</f>
        <v>6.2389167966410639</v>
      </c>
      <c r="K29" s="170">
        <f>'[5]GDP Growth'!L$19</f>
        <v>7.0862805253276946</v>
      </c>
      <c r="L29" s="170">
        <f>'[5]GDP Growth'!M$19</f>
        <v>4.9816339479149718</v>
      </c>
      <c r="M29" s="170">
        <f>'[5]GDP Growth'!N$19</f>
        <v>4.524198621413376</v>
      </c>
      <c r="N29" s="170">
        <f>'[5]GDP Growth'!O$19</f>
        <v>4.259803391436435</v>
      </c>
      <c r="O29" s="170">
        <f>'[5]GDP Growth'!P$19</f>
        <v>1.2053016075165743</v>
      </c>
      <c r="P29" s="170">
        <f>'[5]GDP Growth'!Q$19</f>
        <v>1.4434991866993414</v>
      </c>
      <c r="Q29" s="170">
        <f>'[5]GDP Growth'!R$19</f>
        <v>3.867159383585971</v>
      </c>
      <c r="R29" s="170">
        <f>'[5]GDP Growth'!S$19</f>
        <v>5.3447997760589345</v>
      </c>
      <c r="S29" s="170">
        <f>'[5]GDP Growth'!T$19</f>
        <v>3.6170498129766315</v>
      </c>
      <c r="T29" s="170">
        <f>'[5]GDP Growth'!U$19</f>
        <v>6.2274865707585292</v>
      </c>
      <c r="U29" s="170">
        <f>'[5]GDP Growth'!V$19</f>
        <v>6.7852732608801887</v>
      </c>
      <c r="V29" s="170">
        <f>'[5]GDP Growth'!W$19</f>
        <v>5.1265490929409623</v>
      </c>
      <c r="W29" s="170">
        <f>'[5]GDP Growth'!X$19</f>
        <v>1.6276806246222151</v>
      </c>
      <c r="X29" s="170">
        <f>'[5]GDP Growth'!Y$19</f>
        <v>3.8980769919841691</v>
      </c>
      <c r="Y29" s="170">
        <f>'[5]GDP Growth'!Z$19</f>
        <v>4.3497848574365179</v>
      </c>
    </row>
    <row r="30" spans="1:25" x14ac:dyDescent="0.2">
      <c r="A30" s="29" t="s">
        <v>112</v>
      </c>
      <c r="B30" t="s">
        <v>102</v>
      </c>
      <c r="C30" s="170"/>
      <c r="D30" s="170">
        <f>'[5]GDP Growth'!E$18</f>
        <v>3.9505233319633675</v>
      </c>
      <c r="E30" s="170">
        <f>'[5]GDP Growth'!F$18</f>
        <v>4.3682064689675855</v>
      </c>
      <c r="F30" s="170">
        <f>'[5]GDP Growth'!G$18</f>
        <v>1.0894764730341251</v>
      </c>
      <c r="G30" s="170">
        <f>'[5]GDP Growth'!H$18</f>
        <v>-2.0432770414198842</v>
      </c>
      <c r="H30" s="170">
        <f>'[5]GDP Growth'!I$18</f>
        <v>0.96483823201826624</v>
      </c>
      <c r="I30" s="170">
        <f>'[5]GDP Growth'!J$18</f>
        <v>4.2827804033210555</v>
      </c>
      <c r="J30" s="170">
        <f>'[5]GDP Growth'!K$18</f>
        <v>3.6883326173643241</v>
      </c>
      <c r="K30" s="170">
        <f>'[5]GDP Growth'!L$18</f>
        <v>4.4069571296378598</v>
      </c>
      <c r="L30" s="170">
        <f>'[5]GDP Growth'!M$18</f>
        <v>5.1383204263163833</v>
      </c>
      <c r="M30" s="170">
        <f>'[5]GDP Growth'!N$18</f>
        <v>4.0731527023569498</v>
      </c>
      <c r="N30" s="170">
        <f>'[5]GDP Growth'!O$18</f>
        <v>3.9155157742042661</v>
      </c>
      <c r="O30" s="170">
        <f>'[5]GDP Growth'!P$18</f>
        <v>1.9749493611153923</v>
      </c>
      <c r="P30" s="170">
        <f>'[5]GDP Growth'!Q$18</f>
        <v>0.7642394212970629</v>
      </c>
      <c r="Q30" s="170">
        <f>'[5]GDP Growth'!R$18</f>
        <v>-0.91111671120445692</v>
      </c>
      <c r="R30" s="170">
        <f>'[5]GDP Growth'!S$18</f>
        <v>1.5603325800515648</v>
      </c>
      <c r="S30" s="170">
        <f>'[5]GDP Growth'!T$18</f>
        <v>0.77507604579652423</v>
      </c>
      <c r="T30" s="170">
        <f>'[5]GDP Growth'!U$18</f>
        <v>1.4484207445939461</v>
      </c>
      <c r="U30" s="170">
        <f>'[5]GDP Growth'!V$18</f>
        <v>2.365228419295633</v>
      </c>
      <c r="V30" s="170">
        <f>'[5]GDP Growth'!W$18</f>
        <v>-8.5630945201700115E-3</v>
      </c>
      <c r="W30" s="170">
        <f>'[5]GDP Growth'!X$18</f>
        <v>-2.9083002320129339</v>
      </c>
      <c r="X30" s="170">
        <f>'[5]GDP Growth'!Y$18</f>
        <v>1.4006841088568933</v>
      </c>
      <c r="Y30" s="170">
        <f>'[5]GDP Growth'!Z$18</f>
        <v>-1.6688186742851769</v>
      </c>
    </row>
    <row r="31" spans="1:25" x14ac:dyDescent="0.2">
      <c r="A31" s="29" t="s">
        <v>112</v>
      </c>
      <c r="B31" t="s">
        <v>103</v>
      </c>
      <c r="C31" s="170"/>
      <c r="D31" s="170">
        <f>'[5]GDP Growth'!E$20</f>
        <v>-5.600003006578504</v>
      </c>
      <c r="E31" s="170">
        <f>'[5]GDP Growth'!F$20</f>
        <v>-12.900003974849369</v>
      </c>
      <c r="F31" s="170">
        <f>'[5]GDP Growth'!G$20</f>
        <v>-8.8404106524943842</v>
      </c>
      <c r="G31" s="170">
        <f>'[5]GDP Growth'!H$20</f>
        <v>1.5113351328791396</v>
      </c>
      <c r="H31" s="170">
        <f>'[5]GDP Growth'!I$20</f>
        <v>3.9702236363411174</v>
      </c>
      <c r="I31" s="170">
        <f>'[5]GDP Growth'!J$20</f>
        <v>7.1599050745309682</v>
      </c>
      <c r="J31" s="170">
        <f>'[5]GDP Growth'!K$20</f>
        <v>4.0089019309801301</v>
      </c>
      <c r="K31" s="170">
        <f>'[5]GDP Growth'!L$20</f>
        <v>-6.1027744029278352</v>
      </c>
      <c r="L31" s="170">
        <f>'[5]GDP Growth'!M$20</f>
        <v>-4.7890609699348943</v>
      </c>
      <c r="M31" s="170">
        <f>'[5]GDP Growth'!N$20</f>
        <v>-1.2000039959265791</v>
      </c>
      <c r="N31" s="170">
        <f>'[5]GDP Growth'!O$20</f>
        <v>2.1000017311515506</v>
      </c>
      <c r="O31" s="170">
        <f>'[5]GDP Growth'!P$20</f>
        <v>5.7000024082742016</v>
      </c>
      <c r="P31" s="170">
        <f>'[5]GDP Growth'!Q$20</f>
        <v>5.1000003335982598</v>
      </c>
      <c r="Q31" s="170">
        <f>'[5]GDP Growth'!R$20</f>
        <v>5.1999982170994627</v>
      </c>
      <c r="R31" s="170">
        <f>'[5]GDP Growth'!S$20</f>
        <v>8.3999917058866345</v>
      </c>
      <c r="S31" s="170">
        <f>'[5]GDP Growth'!T$20</f>
        <v>4.1722973203056029</v>
      </c>
      <c r="T31" s="170">
        <f>'[5]GDP Growth'!U$20</f>
        <v>7.8999999999999915</v>
      </c>
      <c r="U31" s="170">
        <f>'[5]GDP Growth'!V$20</f>
        <v>6</v>
      </c>
      <c r="V31" s="170">
        <f>'[5]GDP Growth'!W$20</f>
        <v>9.4258021846119107</v>
      </c>
      <c r="W31" s="170">
        <f>'[5]GDP Growth'!X$20</f>
        <v>-8.4999999999999147</v>
      </c>
      <c r="X31" s="170">
        <f>'[5]GDP Growth'!Y$20</f>
        <v>0.94789135409540393</v>
      </c>
      <c r="Y31" s="170">
        <f>'[5]GDP Growth'!Z$20</f>
        <v>-0.36636888594270545</v>
      </c>
    </row>
    <row r="32" spans="1:25" x14ac:dyDescent="0.2">
      <c r="A32" s="29" t="s">
        <v>112</v>
      </c>
      <c r="B32" t="s">
        <v>104</v>
      </c>
      <c r="C32" s="170"/>
      <c r="D32" s="170">
        <f>'[5]GDP Growth'!E$22</f>
        <v>-2.6709832196940653</v>
      </c>
      <c r="E32" s="170">
        <f>'[5]GDP Growth'!F$22</f>
        <v>-14.573803107918806</v>
      </c>
      <c r="F32" s="170">
        <f>'[5]GDP Growth'!G$22</f>
        <v>-6.7214875355784756</v>
      </c>
      <c r="G32" s="170">
        <f>'[5]GDP Growth'!H$22</f>
        <v>-3.7000000000001165</v>
      </c>
      <c r="H32" s="170">
        <f>'[5]GDP Growth'!I$22</f>
        <v>6.2055302827928216</v>
      </c>
      <c r="I32" s="170">
        <f>'[5]GDP Growth'!J$22</f>
        <v>5.8434953752149852</v>
      </c>
      <c r="J32" s="170">
        <f>'[5]GDP Growth'!K$22</f>
        <v>6.9413713851018741</v>
      </c>
      <c r="K32" s="170">
        <f>'[5]GDP Growth'!L$22</f>
        <v>4.4415617370077314</v>
      </c>
      <c r="L32" s="170">
        <f>'[5]GDP Growth'!M$22</f>
        <v>4.3609525486010483</v>
      </c>
      <c r="M32" s="170">
        <f>'[5]GDP Growth'!N$22</f>
        <v>3.7742918108122581E-2</v>
      </c>
      <c r="N32" s="170">
        <f>'[5]GDP Growth'!O$22</f>
        <v>1.3683919445014965</v>
      </c>
      <c r="O32" s="170">
        <f>'[5]GDP Growth'!P$22</f>
        <v>3.4819899311371927</v>
      </c>
      <c r="P32" s="170">
        <f>'[5]GDP Growth'!Q$22</f>
        <v>4.5828924288062467</v>
      </c>
      <c r="Q32" s="170">
        <f>'[5]GDP Growth'!R$22</f>
        <v>4.7750270317136909</v>
      </c>
      <c r="R32" s="170">
        <f>'[5]GDP Growth'!S$22</f>
        <v>5.0578042266880487</v>
      </c>
      <c r="S32" s="170">
        <f>'[5]GDP Growth'!T$22</f>
        <v>6.6552172621400842</v>
      </c>
      <c r="T32" s="170">
        <f>'[5]GDP Growth'!U$22</f>
        <v>8.3454076049133334</v>
      </c>
      <c r="U32" s="170">
        <f>'[5]GDP Growth'!V$22</f>
        <v>10.493935610377875</v>
      </c>
      <c r="V32" s="170">
        <f>'[5]GDP Growth'!W$22</f>
        <v>5.7504775641202173</v>
      </c>
      <c r="W32" s="170">
        <f>'[5]GDP Growth'!X$22</f>
        <v>-4.9315841724668985</v>
      </c>
      <c r="X32" s="170">
        <f>'[5]GDP Growth'!Y$22</f>
        <v>4.182900159386449</v>
      </c>
      <c r="Y32" s="170">
        <f>'[5]GDP Growth'!Z$22</f>
        <v>3.3492056150487599</v>
      </c>
    </row>
    <row r="33" spans="1:25" x14ac:dyDescent="0.2">
      <c r="A33" s="29" t="s">
        <v>112</v>
      </c>
      <c r="B33" t="s">
        <v>105</v>
      </c>
      <c r="C33" s="170"/>
      <c r="D33" s="170">
        <f>'[5]GDP Growth'!E$21</f>
        <v>0</v>
      </c>
      <c r="E33" s="170">
        <f>'[5]GDP Growth'!F$21</f>
        <v>-8.9001071914732108</v>
      </c>
      <c r="F33" s="170">
        <f>'[5]GDP Growth'!G$21</f>
        <v>-5.4636988553099002</v>
      </c>
      <c r="G33" s="170">
        <f>'[5]GDP Growth'!H$21</f>
        <v>2.8434179957071564</v>
      </c>
      <c r="H33" s="170">
        <f>'[5]GDP Growth'!I$21</f>
        <v>5.3274875586249948</v>
      </c>
      <c r="I33" s="170">
        <f>'[5]GDP Growth'!J$21</f>
        <v>3.6425551654851915</v>
      </c>
      <c r="J33" s="170">
        <f>'[5]GDP Growth'!K$21</f>
        <v>3.647724175351243</v>
      </c>
      <c r="K33" s="170">
        <f>'[5]GDP Growth'!L$21</f>
        <v>4.9573339939350802</v>
      </c>
      <c r="L33" s="170">
        <f>'[5]GDP Growth'!M$21</f>
        <v>3.5149195041513934</v>
      </c>
      <c r="M33" s="170">
        <f>'[5]GDP Growth'!N$21</f>
        <v>5.3256155290643363</v>
      </c>
      <c r="N33" s="170">
        <f>'[5]GDP Growth'!O$21</f>
        <v>4.2655308768799785</v>
      </c>
      <c r="O33" s="170">
        <f>'[5]GDP Growth'!P$21</f>
        <v>2.9396336223099979</v>
      </c>
      <c r="P33" s="170">
        <f>'[5]GDP Growth'!Q$21</f>
        <v>3.826850684770065</v>
      </c>
      <c r="Q33" s="170">
        <f>'[5]GDP Growth'!R$21</f>
        <v>2.9300494692444943</v>
      </c>
      <c r="R33" s="170">
        <f>'[5]GDP Growth'!S$21</f>
        <v>4.4018069213557283</v>
      </c>
      <c r="S33" s="170">
        <f>'[5]GDP Growth'!T$21</f>
        <v>4.007255923135844</v>
      </c>
      <c r="T33" s="170">
        <f>'[5]GDP Growth'!U$21</f>
        <v>5.8496026322594901</v>
      </c>
      <c r="U33" s="170">
        <f>'[5]GDP Growth'!V$21</f>
        <v>6.870189154337254</v>
      </c>
      <c r="V33" s="170">
        <f>'[5]GDP Growth'!W$21</f>
        <v>3.5892877079485572</v>
      </c>
      <c r="W33" s="170">
        <f>'[5]GDP Growth'!X$21</f>
        <v>-8.0078587119508597</v>
      </c>
      <c r="X33" s="170">
        <f>'[5]GDP Growth'!Y$21</f>
        <v>1.3795393520041728</v>
      </c>
      <c r="Y33" s="170">
        <f>'[5]GDP Growth'!Z$21</f>
        <v>-0.17459431025578454</v>
      </c>
    </row>
    <row r="34" spans="1:25" x14ac:dyDescent="0.2">
      <c r="A34" s="29" t="s">
        <v>112</v>
      </c>
      <c r="B34" t="s">
        <v>106</v>
      </c>
      <c r="C34" s="170"/>
      <c r="D34" s="170">
        <f>'[5]GDP Growth'!E$23</f>
        <v>3.7813934595841658</v>
      </c>
      <c r="E34" s="170">
        <f>'[5]GDP Growth'!F$23</f>
        <v>2.5460005661608136</v>
      </c>
      <c r="F34" s="170">
        <f>'[5]GDP Growth'!G$23</f>
        <v>0.92921543587429767</v>
      </c>
      <c r="G34" s="170">
        <f>'[5]GDP Growth'!H$23</f>
        <v>-1.0314917744655361</v>
      </c>
      <c r="H34" s="170">
        <f>'[5]GDP Growth'!I$23</f>
        <v>2.3831953129130454</v>
      </c>
      <c r="I34" s="170">
        <f>'[5]GDP Growth'!J$23</f>
        <v>2.7574940322364796</v>
      </c>
      <c r="J34" s="170">
        <f>'[5]GDP Growth'!K$23</f>
        <v>2.417012332151927</v>
      </c>
      <c r="K34" s="170">
        <f>'[5]GDP Growth'!L$23</f>
        <v>3.8686940097709197</v>
      </c>
      <c r="L34" s="170">
        <f>'[5]GDP Growth'!M$23</f>
        <v>4.4681606839167074</v>
      </c>
      <c r="M34" s="170">
        <f>'[5]GDP Growth'!N$23</f>
        <v>4.7459373893637036</v>
      </c>
      <c r="N34" s="170">
        <f>'[5]GDP Growth'!O$23</f>
        <v>5.0498153263602461</v>
      </c>
      <c r="O34" s="170">
        <f>'[5]GDP Growth'!P$23</f>
        <v>3.6694305667344338</v>
      </c>
      <c r="P34" s="170">
        <f>'[5]GDP Growth'!Q$23</f>
        <v>2.710182437606278</v>
      </c>
      <c r="Q34" s="170">
        <f>'[5]GDP Growth'!R$23</f>
        <v>3.0894415968011089</v>
      </c>
      <c r="R34" s="170">
        <f>'[5]GDP Growth'!S$23</f>
        <v>3.2593010693643834</v>
      </c>
      <c r="S34" s="170">
        <f>'[5]GDP Growth'!T$23</f>
        <v>3.5836461451050639</v>
      </c>
      <c r="T34" s="170">
        <f>'[5]GDP Growth'!U$23</f>
        <v>4.0762214367566969</v>
      </c>
      <c r="U34" s="170">
        <f>'[5]GDP Growth'!V$23</f>
        <v>3.4791846558307213</v>
      </c>
      <c r="V34" s="170">
        <f>'[5]GDP Growth'!W$23</f>
        <v>0.8916965212346355</v>
      </c>
      <c r="W34" s="170">
        <f>'[5]GDP Growth'!X$23</f>
        <v>-3.7447554119001296</v>
      </c>
      <c r="X34" s="170">
        <f>'[5]GDP Growth'!Y$23</f>
        <v>-0.31982901742266279</v>
      </c>
      <c r="Y34" s="170">
        <f>'[5]GDP Growth'!Z$23</f>
        <v>0.41787310882148176</v>
      </c>
    </row>
    <row r="35" spans="1:25" x14ac:dyDescent="0.2">
      <c r="A35" s="29" t="s">
        <v>112</v>
      </c>
      <c r="B35" t="s">
        <v>107</v>
      </c>
      <c r="C35" s="170"/>
      <c r="D35" s="170">
        <f>'[5]GDP Growth'!E$24</f>
        <v>1.0102991712821705</v>
      </c>
      <c r="E35" s="170">
        <f>'[5]GDP Growth'!F$24</f>
        <v>-1.121288508161939</v>
      </c>
      <c r="F35" s="170">
        <f>'[5]GDP Growth'!G$24</f>
        <v>-1.2034945292206487</v>
      </c>
      <c r="G35" s="170">
        <f>'[5]GDP Growth'!H$24</f>
        <v>-2.0577874813515962</v>
      </c>
      <c r="H35" s="170">
        <f>'[5]GDP Growth'!I$24</f>
        <v>4.0126224562697814</v>
      </c>
      <c r="I35" s="170">
        <f>'[5]GDP Growth'!J$24</f>
        <v>3.9385357293175076</v>
      </c>
      <c r="J35" s="170">
        <f>'[5]GDP Growth'!K$24</f>
        <v>1.6122168840082338</v>
      </c>
      <c r="K35" s="170">
        <f>'[5]GDP Growth'!L$24</f>
        <v>2.7084179658665164</v>
      </c>
      <c r="L35" s="170">
        <f>'[5]GDP Growth'!M$24</f>
        <v>4.2049526898196916</v>
      </c>
      <c r="M35" s="170">
        <f>'[5]GDP Growth'!N$24</f>
        <v>4.6598378336223618</v>
      </c>
      <c r="N35" s="170">
        <f>'[5]GDP Growth'!O$24</f>
        <v>4.4521925649628997</v>
      </c>
      <c r="O35" s="170">
        <f>'[5]GDP Growth'!P$24</f>
        <v>1.2623104338542817</v>
      </c>
      <c r="P35" s="170">
        <f>'[5]GDP Growth'!Q$24</f>
        <v>2.4834170776511115</v>
      </c>
      <c r="Q35" s="170">
        <f>'[5]GDP Growth'!R$24</f>
        <v>2.3357018032530164</v>
      </c>
      <c r="R35" s="170">
        <f>'[5]GDP Growth'!S$24</f>
        <v>4.234861709926335</v>
      </c>
      <c r="S35" s="170">
        <f>'[5]GDP Growth'!T$24</f>
        <v>3.1607849886180901</v>
      </c>
      <c r="T35" s="170">
        <f>'[5]GDP Growth'!U$24</f>
        <v>4.2971789663732665</v>
      </c>
      <c r="U35" s="170">
        <f>'[5]GDP Growth'!V$24</f>
        <v>3.3142453555280156</v>
      </c>
      <c r="V35" s="170">
        <f>'[5]GDP Growth'!W$24</f>
        <v>-0.61341613641329218</v>
      </c>
      <c r="W35" s="170">
        <f>'[5]GDP Growth'!X$24</f>
        <v>-5.0277445939598806</v>
      </c>
      <c r="X35" s="170">
        <f>'[5]GDP Growth'!Y$24</f>
        <v>6.5568450912240905</v>
      </c>
      <c r="Y35" s="170">
        <f>'[5]GDP Growth'!Z$24</f>
        <v>3.8844849828878409</v>
      </c>
    </row>
    <row r="36" spans="1:25" x14ac:dyDescent="0.2">
      <c r="A36" s="29" t="s">
        <v>112</v>
      </c>
      <c r="B36" t="s">
        <v>108</v>
      </c>
      <c r="C36" s="170"/>
      <c r="D36" s="170">
        <f>'[5]GDP Growth'!E$25</f>
        <v>3.6746256332705514</v>
      </c>
      <c r="E36" s="170">
        <f>'[5]GDP Growth'!F$25</f>
        <v>-0.9158165712299251</v>
      </c>
      <c r="F36" s="170">
        <f>'[5]GDP Growth'!G$25</f>
        <v>-4.3732992958481987E-2</v>
      </c>
      <c r="G36" s="170">
        <f>'[5]GDP Growth'!H$25</f>
        <v>-0.12598354602472739</v>
      </c>
      <c r="H36" s="170">
        <f>'[5]GDP Growth'!I$25</f>
        <v>1.2697576965678365</v>
      </c>
      <c r="I36" s="170">
        <f>'[5]GDP Growth'!J$25</f>
        <v>0.48086644415413105</v>
      </c>
      <c r="J36" s="170">
        <f>'[5]GDP Growth'!K$25</f>
        <v>0.48467235043870005</v>
      </c>
      <c r="K36" s="170">
        <f>'[5]GDP Growth'!L$25</f>
        <v>2.0422167757174776</v>
      </c>
      <c r="L36" s="170">
        <f>'[5]GDP Growth'!M$25</f>
        <v>2.7341921511914791</v>
      </c>
      <c r="M36" s="170">
        <f>'[5]GDP Growth'!N$25</f>
        <v>1.3960971698534053</v>
      </c>
      <c r="N36" s="170">
        <f>'[5]GDP Growth'!O$25</f>
        <v>3.67118798215742</v>
      </c>
      <c r="O36" s="170">
        <f>'[5]GDP Growth'!P$25</f>
        <v>1.2431515963389188</v>
      </c>
      <c r="P36" s="170">
        <f>'[5]GDP Growth'!Q$25</f>
        <v>0.18536986958304169</v>
      </c>
      <c r="Q36" s="170">
        <f>'[5]GDP Growth'!R$25</f>
        <v>2.1085752993371898E-2</v>
      </c>
      <c r="R36" s="170">
        <f>'[5]GDP Growth'!S$25</f>
        <v>2.4211360560150013</v>
      </c>
      <c r="S36" s="170">
        <f>'[5]GDP Growth'!T$25</f>
        <v>2.6949521219108021</v>
      </c>
      <c r="T36" s="170">
        <f>'[5]GDP Growth'!U$25</f>
        <v>3.7515567450896725</v>
      </c>
      <c r="U36" s="170">
        <f>'[5]GDP Growth'!V$25</f>
        <v>3.8457180673368185</v>
      </c>
      <c r="V36" s="170">
        <f>'[5]GDP Growth'!W$25</f>
        <v>2.1642559875949559</v>
      </c>
      <c r="W36" s="170">
        <f>'[5]GDP Growth'!X$25</f>
        <v>-1.9368307186585838</v>
      </c>
      <c r="X36" s="170">
        <f>'[5]GDP Growth'!Y$25</f>
        <v>3.0337016839246047</v>
      </c>
      <c r="Y36" s="170">
        <f>'[5]GDP Growth'!Z$25</f>
        <v>1.9270567825698777</v>
      </c>
    </row>
    <row r="37" spans="1:25" x14ac:dyDescent="0.2">
      <c r="A37" s="29" t="s">
        <v>112</v>
      </c>
      <c r="B37" t="s">
        <v>109</v>
      </c>
      <c r="C37" s="170"/>
      <c r="D37" s="170">
        <f>'[5]GDP Growth'!E$26</f>
        <v>9.266146669581147</v>
      </c>
      <c r="E37" s="170">
        <f>'[5]GDP Growth'!F$26</f>
        <v>0.72027904727896441</v>
      </c>
      <c r="F37" s="170">
        <f>'[5]GDP Growth'!G$26</f>
        <v>5.0356349368457813</v>
      </c>
      <c r="G37" s="170">
        <f>'[5]GDP Growth'!H$26</f>
        <v>7.6512651906882212</v>
      </c>
      <c r="H37" s="170">
        <f>'[5]GDP Growth'!I$26</f>
        <v>-4.6681473590385423</v>
      </c>
      <c r="I37" s="170">
        <f>'[5]GDP Growth'!J$26</f>
        <v>7.8782668764854549</v>
      </c>
      <c r="J37" s="170">
        <f>'[5]GDP Growth'!K$26</f>
        <v>7.3796644759366927</v>
      </c>
      <c r="K37" s="170">
        <f>'[5]GDP Growth'!L$26</f>
        <v>7.5776636475252843</v>
      </c>
      <c r="L37" s="170">
        <f>'[5]GDP Growth'!M$26</f>
        <v>2.3082146548109534</v>
      </c>
      <c r="M37" s="170">
        <f>'[5]GDP Growth'!N$26</f>
        <v>-3.3653448133123618</v>
      </c>
      <c r="N37" s="170">
        <f>'[5]GDP Growth'!O$26</f>
        <v>6.7744551674609994</v>
      </c>
      <c r="O37" s="170">
        <f>'[5]GDP Growth'!P$26</f>
        <v>-5.6974767616485167</v>
      </c>
      <c r="P37" s="170">
        <f>'[5]GDP Growth'!Q$26</f>
        <v>6.1638397623798227</v>
      </c>
      <c r="Q37" s="170">
        <f>'[5]GDP Growth'!R$26</f>
        <v>5.2652646143094302</v>
      </c>
      <c r="R37" s="170">
        <f>'[5]GDP Growth'!S$26</f>
        <v>9.3628088545770112</v>
      </c>
      <c r="S37" s="170">
        <f>'[5]GDP Growth'!T$26</f>
        <v>8.4016174719299812</v>
      </c>
      <c r="T37" s="170">
        <f>'[5]GDP Growth'!U$26</f>
        <v>6.8934889983264185</v>
      </c>
      <c r="U37" s="170">
        <f>'[5]GDP Growth'!V$26</f>
        <v>4.6685791111526385</v>
      </c>
      <c r="V37" s="170">
        <f>'[5]GDP Growth'!W$26</f>
        <v>0.65883904068580534</v>
      </c>
      <c r="W37" s="170">
        <f>'[5]GDP Growth'!X$26</f>
        <v>-4.8258752954376121</v>
      </c>
      <c r="X37" s="170">
        <f>'[5]GDP Growth'!Y$26</f>
        <v>9.1569529292685701</v>
      </c>
      <c r="Y37" s="170">
        <f>'[5]GDP Growth'!Z$26</f>
        <v>8.5031902828110759</v>
      </c>
    </row>
    <row r="38" spans="1:25" x14ac:dyDescent="0.2">
      <c r="A38" s="29" t="s">
        <v>112</v>
      </c>
      <c r="B38" t="s">
        <v>110</v>
      </c>
      <c r="C38" s="170"/>
      <c r="D38" s="170">
        <f>'[5]GDP Growth'!E$27</f>
        <v>0.77926614626019841</v>
      </c>
      <c r="E38" s="170">
        <f>'[5]GDP Growth'!F$27</f>
        <v>-1.3924389679299054</v>
      </c>
      <c r="F38" s="170">
        <f>'[5]GDP Growth'!G$27</f>
        <v>0.14663044947825199</v>
      </c>
      <c r="G38" s="170">
        <f>'[5]GDP Growth'!H$27</f>
        <v>2.2222549499695106</v>
      </c>
      <c r="H38" s="170">
        <f>'[5]GDP Growth'!I$27</f>
        <v>4.2801743285588998</v>
      </c>
      <c r="I38" s="170">
        <f>'[5]GDP Growth'!J$27</f>
        <v>3.0427374044395492</v>
      </c>
      <c r="J38" s="170">
        <f>'[5]GDP Growth'!K$27</f>
        <v>2.8792564816511543</v>
      </c>
      <c r="K38" s="170">
        <f>'[5]GDP Growth'!L$27</f>
        <v>3.3071700785332325</v>
      </c>
      <c r="L38" s="170">
        <f>'[5]GDP Growth'!M$27</f>
        <v>3.5146625440843025</v>
      </c>
      <c r="M38" s="170">
        <f>'[5]GDP Growth'!N$27</f>
        <v>3.1667291940784708</v>
      </c>
      <c r="N38" s="170">
        <f>'[5]GDP Growth'!O$27</f>
        <v>4.2354634041520143</v>
      </c>
      <c r="O38" s="170">
        <f>'[5]GDP Growth'!P$27</f>
        <v>2.8853745703778344</v>
      </c>
      <c r="P38" s="170">
        <f>'[5]GDP Growth'!Q$27</f>
        <v>2.4329185044094146</v>
      </c>
      <c r="Q38" s="170">
        <f>'[5]GDP Growth'!R$27</f>
        <v>3.8148962388770968</v>
      </c>
      <c r="R38" s="170">
        <f>'[5]GDP Growth'!S$27</f>
        <v>2.9081250061981478</v>
      </c>
      <c r="S38" s="170">
        <f>'[5]GDP Growth'!T$27</f>
        <v>2.7742751858597359</v>
      </c>
      <c r="T38" s="170">
        <f>'[5]GDP Growth'!U$27</f>
        <v>2.6004272856972079</v>
      </c>
      <c r="U38" s="170">
        <f>'[5]GDP Growth'!V$27</f>
        <v>3.6326722573760293</v>
      </c>
      <c r="V38" s="170">
        <f>'[5]GDP Growth'!W$27</f>
        <v>-0.96787782543606227</v>
      </c>
      <c r="W38" s="170">
        <f>'[5]GDP Growth'!X$27</f>
        <v>-3.974422642879432</v>
      </c>
      <c r="X38" s="170">
        <f>'[5]GDP Growth'!Y$27</f>
        <v>1.7993199050121262</v>
      </c>
      <c r="Y38" s="170">
        <f>'[5]GDP Growth'!Z$27</f>
        <v>0.75832797860257983</v>
      </c>
    </row>
    <row r="39" spans="1:25" x14ac:dyDescent="0.2">
      <c r="A39" s="29" t="s">
        <v>112</v>
      </c>
      <c r="B39" s="29" t="s">
        <v>88</v>
      </c>
      <c r="C39" s="170"/>
      <c r="D39" s="214">
        <f>'[5]GDP Growth'!E$31</f>
        <v>3.0671983220584167</v>
      </c>
      <c r="E39" s="214">
        <f>'[5]GDP Growth'!F$31</f>
        <v>-7.0635493014442119</v>
      </c>
      <c r="F39" s="214">
        <f>'[5]GDP Growth'!G$31</f>
        <v>-7.9998435944400654</v>
      </c>
      <c r="G39" s="214">
        <f>'[5]GDP Growth'!H$31</f>
        <v>-21.16865620810853</v>
      </c>
      <c r="H39" s="214">
        <f>'[5]GDP Growth'!I$31</f>
        <v>-5.7404942203394853</v>
      </c>
      <c r="I39" s="214">
        <f>'[5]GDP Growth'!J$31</f>
        <v>-1.6424243917926589</v>
      </c>
      <c r="J39" s="214">
        <f>'[5]GDP Growth'!K$31</f>
        <v>5.889956783459624</v>
      </c>
      <c r="K39" s="214">
        <f>'[5]GDP Growth'!L$31</f>
        <v>11.736370474971295</v>
      </c>
      <c r="L39" s="214">
        <f>'[5]GDP Growth'!M$31</f>
        <v>6.8096992889707764</v>
      </c>
      <c r="M39" s="214">
        <f>'[5]GDP Growth'!N$31</f>
        <v>-0.27133797404665927</v>
      </c>
      <c r="N39" s="214">
        <f>'[5]GDP Growth'!O$31</f>
        <v>9.6971679401903543</v>
      </c>
      <c r="O39" s="214">
        <f>'[5]GDP Growth'!P$31</f>
        <v>6.2816111632655378</v>
      </c>
      <c r="P39" s="214">
        <f>'[5]GDP Growth'!Q$31</f>
        <v>6.5605128101487367</v>
      </c>
      <c r="Q39" s="214">
        <f>'[5]GDP Growth'!R$31</f>
        <v>7.7653471731034927</v>
      </c>
      <c r="R39" s="214">
        <f>'[5]GDP Growth'!S$31</f>
        <v>6.3430228405139388</v>
      </c>
      <c r="S39" s="214">
        <f>'[5]GDP Growth'!T$31</f>
        <v>8.852934591084761</v>
      </c>
      <c r="T39" s="214">
        <f>'[5]GDP Growth'!U$31</f>
        <v>10.097749000599194</v>
      </c>
      <c r="U39" s="214">
        <f>'[5]GDP Growth'!V$31</f>
        <v>7.4917958215550584</v>
      </c>
      <c r="V39" s="214">
        <f>'[5]GDP Growth'!W$31</f>
        <v>-4.1509548027295295</v>
      </c>
      <c r="W39" s="214">
        <f>'[5]GDP Growth'!X$31</f>
        <v>-14.072281177565088</v>
      </c>
      <c r="X39" s="214">
        <f>'[5]GDP Growth'!Y$31</f>
        <v>3.3306113460991611</v>
      </c>
      <c r="Y39" s="214">
        <f>'[5]GDP Growth'!Z$31</f>
        <v>8.2819062502774869</v>
      </c>
    </row>
    <row r="42" spans="1:25" x14ac:dyDescent="0.2">
      <c r="W42" s="147"/>
    </row>
    <row r="43" spans="1:25" x14ac:dyDescent="0.2">
      <c r="W43" s="147"/>
    </row>
    <row r="44" spans="1:25" x14ac:dyDescent="0.2">
      <c r="W44" s="147"/>
    </row>
    <row r="45" spans="1:25" x14ac:dyDescent="0.2">
      <c r="W45" s="147"/>
    </row>
    <row r="46" spans="1:25" x14ac:dyDescent="0.2">
      <c r="W46" s="147"/>
    </row>
    <row r="47" spans="1:25" x14ac:dyDescent="0.2">
      <c r="W47" s="147"/>
    </row>
    <row r="48" spans="1:25" x14ac:dyDescent="0.2">
      <c r="W48" s="147"/>
    </row>
    <row r="49" spans="23:23" x14ac:dyDescent="0.2">
      <c r="W49" s="147"/>
    </row>
    <row r="50" spans="23:23" x14ac:dyDescent="0.2">
      <c r="W50" s="147"/>
    </row>
    <row r="51" spans="23:23" x14ac:dyDescent="0.2">
      <c r="W51" s="147"/>
    </row>
    <row r="52" spans="23:23" x14ac:dyDescent="0.2">
      <c r="W52" s="147"/>
    </row>
    <row r="53" spans="23:23" x14ac:dyDescent="0.2">
      <c r="W53" s="147"/>
    </row>
    <row r="54" spans="23:23" x14ac:dyDescent="0.2">
      <c r="W54" s="147"/>
    </row>
    <row r="55" spans="23:23" x14ac:dyDescent="0.2">
      <c r="W55" s="147"/>
    </row>
    <row r="56" spans="23:23" x14ac:dyDescent="0.2">
      <c r="W56" s="147"/>
    </row>
    <row r="57" spans="23:23" x14ac:dyDescent="0.2">
      <c r="W57" s="147"/>
    </row>
    <row r="58" spans="23:23" x14ac:dyDescent="0.2">
      <c r="W58" s="147"/>
    </row>
    <row r="59" spans="23:23" x14ac:dyDescent="0.2">
      <c r="W59" s="147"/>
    </row>
    <row r="60" spans="23:23" x14ac:dyDescent="0.2">
      <c r="W60" s="147"/>
    </row>
    <row r="61" spans="23:23" x14ac:dyDescent="0.2">
      <c r="W61" s="147"/>
    </row>
    <row r="62" spans="23:23" x14ac:dyDescent="0.2">
      <c r="W62" s="147"/>
    </row>
    <row r="63" spans="23:23" x14ac:dyDescent="0.2">
      <c r="W63" s="147"/>
    </row>
    <row r="64" spans="23:23" x14ac:dyDescent="0.2">
      <c r="W64" s="147"/>
    </row>
    <row r="65" spans="23:23" x14ac:dyDescent="0.2">
      <c r="W65" s="147"/>
    </row>
    <row r="66" spans="23:23" x14ac:dyDescent="0.2">
      <c r="W66" s="147"/>
    </row>
    <row r="67" spans="23:23" x14ac:dyDescent="0.2">
      <c r="W67" s="147"/>
    </row>
    <row r="68" spans="23:23" x14ac:dyDescent="0.2">
      <c r="W68" s="147"/>
    </row>
    <row r="69" spans="23:23" x14ac:dyDescent="0.2">
      <c r="W69" s="147"/>
    </row>
  </sheetData>
  <hyperlinks>
    <hyperlink ref="G7"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0"/>
  <sheetViews>
    <sheetView tabSelected="1" zoomScale="80" zoomScaleNormal="80" workbookViewId="0">
      <selection activeCell="AC38" sqref="AC38"/>
    </sheetView>
  </sheetViews>
  <sheetFormatPr defaultColWidth="11.42578125" defaultRowHeight="12.75" x14ac:dyDescent="0.2"/>
  <cols>
    <col min="1" max="1" width="15.140625" customWidth="1"/>
    <col min="2" max="13" width="13.5703125" customWidth="1"/>
    <col min="24" max="25" width="11.42578125" customWidth="1"/>
    <col min="26" max="31" width="12.85546875" customWidth="1"/>
    <col min="32" max="33" width="11.42578125" customWidth="1"/>
    <col min="34" max="39" width="13.85546875" customWidth="1"/>
  </cols>
  <sheetData>
    <row r="1" spans="1:45" ht="47.25" customHeight="1" x14ac:dyDescent="0.2">
      <c r="B1" s="263" t="s">
        <v>208</v>
      </c>
      <c r="C1" s="263"/>
      <c r="D1" s="263"/>
      <c r="E1" s="263"/>
      <c r="F1" s="263"/>
      <c r="G1" s="263"/>
      <c r="H1" s="263"/>
      <c r="Q1" s="263" t="s">
        <v>213</v>
      </c>
      <c r="R1" s="263"/>
      <c r="S1" s="263"/>
      <c r="T1" s="263"/>
      <c r="U1" s="263"/>
      <c r="V1" s="263"/>
      <c r="W1" s="263"/>
      <c r="X1" s="263"/>
      <c r="Y1" s="263"/>
      <c r="Z1" s="263"/>
    </row>
    <row r="2" spans="1:45" ht="13.5" customHeight="1" thickBot="1" x14ac:dyDescent="0.25">
      <c r="B2" s="263"/>
      <c r="C2" s="263"/>
      <c r="D2" s="263"/>
      <c r="E2" s="263"/>
      <c r="F2" s="263"/>
      <c r="G2" s="263"/>
      <c r="H2" s="263"/>
    </row>
    <row r="3" spans="1:45" ht="13.5" customHeight="1" x14ac:dyDescent="0.2">
      <c r="A3" s="287"/>
      <c r="B3" s="269">
        <v>1990</v>
      </c>
      <c r="C3" s="269">
        <v>2000</v>
      </c>
      <c r="D3" s="269">
        <v>2005</v>
      </c>
      <c r="E3" s="269">
        <v>2006</v>
      </c>
      <c r="F3" s="269">
        <v>2007</v>
      </c>
      <c r="G3" s="269">
        <v>2008</v>
      </c>
      <c r="H3" s="269">
        <v>2009</v>
      </c>
      <c r="I3" s="264">
        <v>2010</v>
      </c>
      <c r="J3" s="264">
        <v>2011</v>
      </c>
      <c r="K3" s="261" t="s">
        <v>209</v>
      </c>
      <c r="L3" s="261" t="s">
        <v>210</v>
      </c>
      <c r="M3" s="261" t="s">
        <v>211</v>
      </c>
      <c r="N3" s="265" t="s">
        <v>212</v>
      </c>
    </row>
    <row r="4" spans="1:45" s="35" customFormat="1" ht="82.5" customHeight="1" thickBot="1" x14ac:dyDescent="0.25">
      <c r="A4" s="288"/>
      <c r="B4" s="270">
        <v>1995</v>
      </c>
      <c r="C4" s="270"/>
      <c r="D4" s="270"/>
      <c r="E4" s="270"/>
      <c r="F4" s="270"/>
      <c r="G4" s="270"/>
      <c r="H4" s="270"/>
      <c r="I4" s="262"/>
      <c r="J4" s="262"/>
      <c r="K4" s="267"/>
      <c r="L4" s="268"/>
      <c r="M4" s="262"/>
      <c r="N4" s="266"/>
    </row>
    <row r="5" spans="1:45" x14ac:dyDescent="0.2">
      <c r="A5" s="45" t="s">
        <v>5</v>
      </c>
      <c r="B5" s="46">
        <v>100</v>
      </c>
      <c r="C5" s="47">
        <f>L129</f>
        <v>83.455447356584472</v>
      </c>
      <c r="D5" s="48">
        <f t="shared" ref="D5:J6" si="0">Q129</f>
        <v>80.164984132686243</v>
      </c>
      <c r="E5" s="48">
        <f t="shared" si="0"/>
        <v>77.97047043162118</v>
      </c>
      <c r="F5" s="48">
        <f t="shared" si="0"/>
        <v>75.083571814488764</v>
      </c>
      <c r="G5" s="48">
        <f t="shared" si="0"/>
        <v>74.584385980980585</v>
      </c>
      <c r="H5" s="48">
        <f t="shared" si="0"/>
        <v>73.867939118061969</v>
      </c>
      <c r="I5" s="48">
        <f t="shared" si="0"/>
        <v>74.81868721045511</v>
      </c>
      <c r="J5" s="48">
        <f t="shared" si="0"/>
        <v>71.226838554049081</v>
      </c>
      <c r="K5" s="79">
        <f>(W129/B129)^(1/21)-1</f>
        <v>-1.6027339455035983E-2</v>
      </c>
      <c r="L5" s="49">
        <f>((W129/Q129)^(1/6))-1</f>
        <v>-1.9510020537491957E-2</v>
      </c>
      <c r="M5" s="191">
        <f>(Eurostat!W96/Eurostat!W143)/(Eurostat!$W$95/Eurostat!$W$111)*100</f>
        <v>100.10796511270941</v>
      </c>
      <c r="N5" s="50">
        <f>Eurostat!W96/Eurostat!W191*1000</f>
        <v>3.1654682920997224</v>
      </c>
      <c r="AD5" s="35"/>
      <c r="AE5" s="35"/>
      <c r="AF5" s="35"/>
      <c r="AG5" s="35"/>
      <c r="AH5" s="35"/>
      <c r="AI5" s="35"/>
      <c r="AJ5" s="35"/>
      <c r="AK5" s="35"/>
      <c r="AL5" s="35"/>
      <c r="AM5" s="35"/>
      <c r="AN5" s="35"/>
      <c r="AO5" s="35"/>
      <c r="AP5" s="35"/>
      <c r="AQ5" s="35"/>
      <c r="AR5" s="35"/>
      <c r="AS5" s="35"/>
    </row>
    <row r="6" spans="1:45" ht="13.5" thickBot="1" x14ac:dyDescent="0.25">
      <c r="A6" s="51" t="s">
        <v>37</v>
      </c>
      <c r="B6" s="52">
        <v>100</v>
      </c>
      <c r="C6" s="53">
        <f>L130</f>
        <v>82.467338636904103</v>
      </c>
      <c r="D6" s="54">
        <f t="shared" si="0"/>
        <v>79.364835571743896</v>
      </c>
      <c r="E6" s="54">
        <f t="shared" si="0"/>
        <v>76.842939081832867</v>
      </c>
      <c r="F6" s="54">
        <f t="shared" si="0"/>
        <v>73.752695504208589</v>
      </c>
      <c r="G6" s="54">
        <f t="shared" si="0"/>
        <v>73.198804582660429</v>
      </c>
      <c r="H6" s="54">
        <f t="shared" si="0"/>
        <v>72.286974280910002</v>
      </c>
      <c r="I6" s="54">
        <f t="shared" si="0"/>
        <v>73.171367455655286</v>
      </c>
      <c r="J6" s="54">
        <f t="shared" si="0"/>
        <v>69.493680897198956</v>
      </c>
      <c r="K6" s="81">
        <f>(W130/B130)^(1/21)-1</f>
        <v>-1.7180903301735717E-2</v>
      </c>
      <c r="L6" s="189">
        <f>((W130/Q130)^(1/6))-1</f>
        <v>-2.1893378080049097E-2</v>
      </c>
      <c r="M6" s="192">
        <f>(Eurostat!W95/Eurostat!W111)/(Eurostat!$W$95/Eurostat!$W$111)*100</f>
        <v>100</v>
      </c>
      <c r="N6" s="56">
        <f>Eurostat!W95/Eurostat!W159*1000</f>
        <v>3.3793074153981144</v>
      </c>
      <c r="AD6" s="35"/>
      <c r="AE6" s="35"/>
      <c r="AF6" s="35"/>
      <c r="AG6" s="35"/>
      <c r="AH6" s="35"/>
      <c r="AI6" s="35"/>
      <c r="AJ6" s="35"/>
      <c r="AK6" s="35"/>
      <c r="AL6" s="35"/>
      <c r="AM6" s="35"/>
      <c r="AN6" s="35"/>
      <c r="AO6" s="35"/>
      <c r="AP6" s="35"/>
      <c r="AQ6" s="35"/>
      <c r="AR6" s="35"/>
      <c r="AS6" s="35"/>
    </row>
    <row r="7" spans="1:45" x14ac:dyDescent="0.2">
      <c r="A7" s="57" t="s">
        <v>6</v>
      </c>
      <c r="B7" s="46">
        <v>100</v>
      </c>
      <c r="C7" s="47">
        <f t="shared" ref="C7:C34" si="1">L132</f>
        <v>81.178225609330937</v>
      </c>
      <c r="D7" s="48">
        <f t="shared" ref="D7:D34" si="2">Q132</f>
        <v>74.70700930671866</v>
      </c>
      <c r="E7" s="48">
        <f t="shared" ref="E7:E34" si="3">R132</f>
        <v>71.991970597988825</v>
      </c>
      <c r="F7" s="48">
        <f t="shared" ref="F7:F34" si="4">S132</f>
        <v>68.355542020865158</v>
      </c>
      <c r="G7" s="58">
        <f t="shared" ref="G7:G34" si="5">T132</f>
        <v>70.798635739729392</v>
      </c>
      <c r="H7" s="58">
        <f t="shared" ref="H7:H34" si="6">U132</f>
        <v>70.980352187156427</v>
      </c>
      <c r="I7" s="58">
        <f t="shared" ref="I7:I34" si="7">V132</f>
        <v>73.353839271937844</v>
      </c>
      <c r="J7" s="58">
        <f t="shared" ref="J7:J34" si="8">W132</f>
        <v>69.901863351747352</v>
      </c>
      <c r="K7" s="79">
        <f t="shared" ref="K7:K36" si="9">(W132/B132)^(1/21)-1</f>
        <v>-1.6906776481037555E-2</v>
      </c>
      <c r="L7" s="187">
        <f t="shared" ref="L7:L36" si="10">((W132/Q132)^(1/6))-1</f>
        <v>-1.1019108953120971E-2</v>
      </c>
      <c r="M7" s="190">
        <f>(Eurostat!W63/Eurostat!W112)/(Eurostat!$W$95/Eurostat!$W$111)*100</f>
        <v>135.56499349667649</v>
      </c>
      <c r="N7" s="279">
        <f>Eurostat!W63/Eurostat!W160*1000</f>
        <v>5.4257762140704937</v>
      </c>
      <c r="O7" s="286"/>
      <c r="AD7" s="35"/>
      <c r="AE7" s="35"/>
      <c r="AF7" s="35"/>
      <c r="AG7" s="35"/>
      <c r="AH7" s="35"/>
      <c r="AI7" s="35"/>
      <c r="AJ7" s="35"/>
      <c r="AK7" s="35"/>
      <c r="AL7" s="35"/>
      <c r="AM7" s="35"/>
      <c r="AN7" s="35"/>
      <c r="AO7" s="35"/>
      <c r="AP7" s="35"/>
      <c r="AQ7" s="35"/>
      <c r="AR7" s="35"/>
      <c r="AS7" s="35"/>
    </row>
    <row r="8" spans="1:45" x14ac:dyDescent="0.2">
      <c r="A8" s="57" t="s">
        <v>29</v>
      </c>
      <c r="B8" s="59">
        <v>100</v>
      </c>
      <c r="C8" s="60">
        <f t="shared" si="1"/>
        <v>74.873200076356454</v>
      </c>
      <c r="D8" s="61">
        <f t="shared" si="2"/>
        <v>61.550700709842424</v>
      </c>
      <c r="E8" s="61">
        <f t="shared" si="3"/>
        <v>59.42320888162903</v>
      </c>
      <c r="F8" s="61">
        <f t="shared" si="4"/>
        <v>54.922986028004587</v>
      </c>
      <c r="G8" s="62">
        <f t="shared" si="5"/>
        <v>51.201845864628424</v>
      </c>
      <c r="H8" s="62">
        <f t="shared" si="6"/>
        <v>47.395826914036206</v>
      </c>
      <c r="I8" s="62">
        <f t="shared" si="7"/>
        <v>48.130870894388892</v>
      </c>
      <c r="J8" s="62">
        <f t="shared" si="8"/>
        <v>50.794008766968176</v>
      </c>
      <c r="K8" s="80">
        <f t="shared" si="9"/>
        <v>-3.1742051265810978E-2</v>
      </c>
      <c r="L8" s="187">
        <f t="shared" si="10"/>
        <v>-3.1506787576808692E-2</v>
      </c>
      <c r="M8" s="190">
        <f>(Eurostat!W64/Eurostat!W113)/(Eurostat!$W$95/Eurostat!$W$111)*100</f>
        <v>168.56772238630788</v>
      </c>
      <c r="N8" s="280">
        <f>Eurostat!W64/Eurostat!W161*1000</f>
        <v>2.6159414478539795</v>
      </c>
      <c r="O8" s="286"/>
      <c r="AD8" s="35"/>
      <c r="AE8" s="35"/>
      <c r="AF8" s="35"/>
      <c r="AG8" s="35"/>
      <c r="AH8" s="35"/>
      <c r="AI8" s="35"/>
      <c r="AJ8" s="35"/>
      <c r="AK8" s="35"/>
      <c r="AL8" s="35"/>
      <c r="AM8" s="35"/>
      <c r="AN8" s="35"/>
      <c r="AO8" s="35"/>
      <c r="AP8" s="35"/>
      <c r="AQ8" s="35"/>
      <c r="AR8" s="35"/>
      <c r="AS8" s="35"/>
    </row>
    <row r="9" spans="1:45" x14ac:dyDescent="0.2">
      <c r="A9" s="57" t="s">
        <v>7</v>
      </c>
      <c r="B9" s="59">
        <v>100</v>
      </c>
      <c r="C9" s="60">
        <f t="shared" si="1"/>
        <v>78.521674645192107</v>
      </c>
      <c r="D9" s="61">
        <f t="shared" si="2"/>
        <v>70.504235062643886</v>
      </c>
      <c r="E9" s="61">
        <f t="shared" si="3"/>
        <v>67.401216047627145</v>
      </c>
      <c r="F9" s="61">
        <f t="shared" si="4"/>
        <v>63.693080373252876</v>
      </c>
      <c r="G9" s="62">
        <f t="shared" si="5"/>
        <v>60.417091875518778</v>
      </c>
      <c r="H9" s="62">
        <f t="shared" si="6"/>
        <v>59.285030947526842</v>
      </c>
      <c r="I9" s="62">
        <f t="shared" si="7"/>
        <v>61.078191949532759</v>
      </c>
      <c r="J9" s="62">
        <f t="shared" si="8"/>
        <v>57.982032373113334</v>
      </c>
      <c r="K9" s="80">
        <f t="shared" si="9"/>
        <v>-2.5620229612292045E-2</v>
      </c>
      <c r="L9" s="187">
        <f t="shared" si="10"/>
        <v>-3.2064604375775851E-2</v>
      </c>
      <c r="M9" s="190">
        <f>(Eurostat!W65/Eurostat!W114)/(Eurostat!$W$95/Eurostat!$W$111)*100</f>
        <v>152.69002647479599</v>
      </c>
      <c r="N9" s="280">
        <f>Eurostat!W65/Eurostat!W162*1000</f>
        <v>4.1307438895877082</v>
      </c>
      <c r="O9" s="286"/>
      <c r="AD9" s="35"/>
      <c r="AE9" s="35"/>
      <c r="AF9" s="35"/>
      <c r="AG9" s="35"/>
      <c r="AH9" s="35"/>
      <c r="AI9" s="35"/>
      <c r="AJ9" s="35"/>
      <c r="AK9" s="35"/>
      <c r="AL9" s="35"/>
      <c r="AM9" s="35"/>
      <c r="AN9" s="35"/>
      <c r="AO9" s="35"/>
      <c r="AP9" s="35"/>
      <c r="AQ9" s="35"/>
      <c r="AR9" s="35"/>
      <c r="AS9" s="35"/>
    </row>
    <row r="10" spans="1:45" x14ac:dyDescent="0.2">
      <c r="A10" s="57" t="s">
        <v>8</v>
      </c>
      <c r="B10" s="59">
        <v>100</v>
      </c>
      <c r="C10" s="60">
        <f t="shared" si="1"/>
        <v>85.148706954592441</v>
      </c>
      <c r="D10" s="61">
        <f t="shared" si="2"/>
        <v>79.855165850084475</v>
      </c>
      <c r="E10" s="61">
        <f t="shared" si="3"/>
        <v>82.639106166621417</v>
      </c>
      <c r="F10" s="61">
        <f t="shared" si="4"/>
        <v>79.573407465468506</v>
      </c>
      <c r="G10" s="62">
        <f t="shared" si="5"/>
        <v>78.336660329781111</v>
      </c>
      <c r="H10" s="206">
        <f t="shared" si="6"/>
        <v>79.156982998979615</v>
      </c>
      <c r="I10" s="206">
        <f t="shared" si="7"/>
        <v>82.104746246288272</v>
      </c>
      <c r="J10" s="206">
        <f t="shared" si="8"/>
        <v>76.031821713193011</v>
      </c>
      <c r="K10" s="80">
        <f t="shared" si="9"/>
        <v>-1.2963724548247457E-2</v>
      </c>
      <c r="L10" s="187">
        <f t="shared" si="10"/>
        <v>-8.1437597135705087E-3</v>
      </c>
      <c r="M10" s="190">
        <f>(Eurostat!W66/Eurostat!W115)/(Eurostat!$W$95/Eurostat!$W$111)*100</f>
        <v>80.768964648178709</v>
      </c>
      <c r="N10" s="280">
        <f>Eurostat!W66/Eurostat!W163*1000</f>
        <v>3.415621401035998</v>
      </c>
      <c r="O10" s="286"/>
      <c r="AD10" s="35"/>
      <c r="AE10" s="35"/>
      <c r="AF10" s="35"/>
      <c r="AG10" s="35"/>
      <c r="AH10" s="35"/>
      <c r="AI10" s="35"/>
      <c r="AJ10" s="35"/>
      <c r="AK10" s="35"/>
      <c r="AL10" s="35"/>
      <c r="AM10" s="35"/>
      <c r="AN10" s="35"/>
      <c r="AO10" s="35"/>
      <c r="AP10" s="35"/>
      <c r="AQ10" s="35"/>
      <c r="AR10" s="35"/>
      <c r="AS10" s="35"/>
    </row>
    <row r="11" spans="1:45" x14ac:dyDescent="0.2">
      <c r="A11" s="57" t="s">
        <v>34</v>
      </c>
      <c r="B11" s="59">
        <v>100</v>
      </c>
      <c r="C11" s="60">
        <f t="shared" si="1"/>
        <v>79.506712400934461</v>
      </c>
      <c r="D11" s="61">
        <f t="shared" si="2"/>
        <v>77.710139930663431</v>
      </c>
      <c r="E11" s="61">
        <f t="shared" si="3"/>
        <v>75.567717546512014</v>
      </c>
      <c r="F11" s="61">
        <f t="shared" si="4"/>
        <v>71.264520955424771</v>
      </c>
      <c r="G11" s="62">
        <f t="shared" si="5"/>
        <v>71.138862611543601</v>
      </c>
      <c r="H11" s="206">
        <f t="shared" si="6"/>
        <v>71.391873004241617</v>
      </c>
      <c r="I11" s="206">
        <f t="shared" si="7"/>
        <v>70.568018080566418</v>
      </c>
      <c r="J11" s="206">
        <f t="shared" si="8"/>
        <v>64.461409136236497</v>
      </c>
      <c r="K11" s="80">
        <f t="shared" si="9"/>
        <v>-2.0692596270306396E-2</v>
      </c>
      <c r="L11" s="187">
        <f t="shared" si="10"/>
        <v>-3.06729090138812E-2</v>
      </c>
      <c r="M11" s="190">
        <f>(Eurostat!W67/Eurostat!W116)/(Eurostat!$W$95/Eurostat!$W$111)*100</f>
        <v>95.033291483037857</v>
      </c>
      <c r="N11" s="280">
        <f>Eurostat!W67/Eurostat!W164*1000</f>
        <v>3.8691596526756746</v>
      </c>
      <c r="O11" s="286"/>
      <c r="AD11" s="35"/>
      <c r="AE11" s="35"/>
      <c r="AF11" s="35"/>
      <c r="AG11" s="35"/>
      <c r="AH11" s="35"/>
      <c r="AI11" s="35"/>
      <c r="AJ11" s="35"/>
      <c r="AK11" s="35"/>
      <c r="AL11" s="35"/>
      <c r="AM11" s="35"/>
      <c r="AN11" s="35"/>
      <c r="AO11" s="35"/>
      <c r="AP11" s="35"/>
      <c r="AQ11" s="35"/>
      <c r="AR11" s="35"/>
      <c r="AS11" s="35"/>
    </row>
    <row r="12" spans="1:45" x14ac:dyDescent="0.2">
      <c r="A12" s="200" t="s">
        <v>9</v>
      </c>
      <c r="B12" s="59">
        <v>100</v>
      </c>
      <c r="C12" s="60">
        <f t="shared" si="1"/>
        <v>50.597269092366389</v>
      </c>
      <c r="D12" s="61">
        <f t="shared" si="2"/>
        <v>40.119402468500532</v>
      </c>
      <c r="E12" s="61">
        <f t="shared" si="3"/>
        <v>35.548789865352468</v>
      </c>
      <c r="F12" s="61">
        <f t="shared" si="4"/>
        <v>37.008499424603805</v>
      </c>
      <c r="G12" s="62">
        <f t="shared" si="5"/>
        <v>37.403043512663224</v>
      </c>
      <c r="H12" s="206">
        <f t="shared" si="6"/>
        <v>39.288130637927729</v>
      </c>
      <c r="I12" s="206">
        <f t="shared" si="7"/>
        <v>43.78698832619137</v>
      </c>
      <c r="J12" s="206">
        <f t="shared" si="8"/>
        <v>40.762040488542425</v>
      </c>
      <c r="K12" s="80">
        <f t="shared" si="9"/>
        <v>-4.1833995996978346E-2</v>
      </c>
      <c r="L12" s="187">
        <f t="shared" si="10"/>
        <v>2.6520435921939534E-3</v>
      </c>
      <c r="M12" s="190">
        <f>(Eurostat!W68/Eurostat!W117)/(Eurostat!$W$95/Eurostat!$W$111)*100</f>
        <v>202.75943904092279</v>
      </c>
      <c r="N12" s="280">
        <f>Eurostat!W68/Eurostat!W165*1000</f>
        <v>4.5985879656228876</v>
      </c>
      <c r="O12" s="286"/>
      <c r="AD12" s="35"/>
      <c r="AE12" s="35"/>
      <c r="AF12" s="35"/>
      <c r="AG12" s="35"/>
      <c r="AH12" s="35"/>
      <c r="AI12" s="35"/>
      <c r="AJ12" s="35"/>
      <c r="AK12" s="35"/>
      <c r="AL12" s="35"/>
      <c r="AM12" s="35"/>
      <c r="AN12" s="35"/>
      <c r="AO12" s="35"/>
      <c r="AP12" s="35"/>
      <c r="AQ12" s="35"/>
      <c r="AR12" s="35"/>
      <c r="AS12" s="35"/>
    </row>
    <row r="13" spans="1:45" x14ac:dyDescent="0.2">
      <c r="A13" s="57" t="s">
        <v>13</v>
      </c>
      <c r="B13" s="59">
        <v>100</v>
      </c>
      <c r="C13" s="60">
        <f t="shared" si="1"/>
        <v>67.904753707903964</v>
      </c>
      <c r="D13" s="61">
        <f t="shared" si="2"/>
        <v>56.575425039760553</v>
      </c>
      <c r="E13" s="61">
        <f t="shared" si="3"/>
        <v>54.683499227210199</v>
      </c>
      <c r="F13" s="61">
        <f t="shared" si="4"/>
        <v>53.776550522900926</v>
      </c>
      <c r="G13" s="62">
        <f t="shared" si="5"/>
        <v>54.329192984585852</v>
      </c>
      <c r="H13" s="206">
        <f t="shared" si="6"/>
        <v>53.580809569547782</v>
      </c>
      <c r="I13" s="206">
        <f t="shared" si="7"/>
        <v>54.99958886105577</v>
      </c>
      <c r="J13" s="206">
        <f t="shared" si="8"/>
        <v>50.093912756827073</v>
      </c>
      <c r="K13" s="80">
        <f t="shared" si="9"/>
        <v>-3.2381762041057582E-2</v>
      </c>
      <c r="L13" s="187">
        <f t="shared" si="10"/>
        <v>-2.007496085963334E-2</v>
      </c>
      <c r="M13" s="190">
        <f>(Eurostat!W69/Eurostat!W118)/(Eurostat!$W$95/Eurostat!$W$111)*100</f>
        <v>69.767088933547512</v>
      </c>
      <c r="N13" s="280">
        <f>Eurostat!W69/Eurostat!W166*1000</f>
        <v>3.0305901008745435</v>
      </c>
      <c r="O13" s="286"/>
      <c r="AD13" s="35"/>
      <c r="AE13" s="35"/>
      <c r="AF13" s="35"/>
      <c r="AG13" s="35"/>
      <c r="AH13" s="35"/>
      <c r="AI13" s="35"/>
      <c r="AJ13" s="35"/>
      <c r="AK13" s="35"/>
      <c r="AL13" s="35"/>
      <c r="AM13" s="35"/>
      <c r="AN13" s="35"/>
      <c r="AO13" s="35"/>
      <c r="AP13" s="35"/>
      <c r="AQ13" s="35"/>
      <c r="AR13" s="35"/>
      <c r="AS13" s="35"/>
    </row>
    <row r="14" spans="1:45" x14ac:dyDescent="0.2">
      <c r="A14" s="57" t="s">
        <v>10</v>
      </c>
      <c r="B14" s="59">
        <v>100</v>
      </c>
      <c r="C14" s="60">
        <f t="shared" si="1"/>
        <v>101.23676343875863</v>
      </c>
      <c r="D14" s="61">
        <f t="shared" si="2"/>
        <v>92.22784287203703</v>
      </c>
      <c r="E14" s="61">
        <f t="shared" si="3"/>
        <v>87.909347494515728</v>
      </c>
      <c r="F14" s="61">
        <f t="shared" si="4"/>
        <v>85.017242915488978</v>
      </c>
      <c r="G14" s="62">
        <f t="shared" si="5"/>
        <v>85.841118268722909</v>
      </c>
      <c r="H14" s="206">
        <f t="shared" si="6"/>
        <v>85.4196296646127</v>
      </c>
      <c r="I14" s="206">
        <f t="shared" si="7"/>
        <v>84.433891252789238</v>
      </c>
      <c r="J14" s="206">
        <f t="shared" si="8"/>
        <v>87.989000658991799</v>
      </c>
      <c r="K14" s="80">
        <f t="shared" si="9"/>
        <v>-6.0747295659292488E-3</v>
      </c>
      <c r="L14" s="187">
        <f t="shared" si="10"/>
        <v>-7.8110430512549067E-3</v>
      </c>
      <c r="M14" s="190" t="e">
        <f>(Eurostat!W70/Eurostat!W119)/(Eurostat!$W$95/Eurostat!$W$111)*100</f>
        <v>#DIV/0!</v>
      </c>
      <c r="N14" s="280">
        <f>Eurostat!W70/Eurostat!W167*1000</f>
        <v>2.4686369490052287</v>
      </c>
      <c r="O14" s="286"/>
      <c r="AD14" s="35"/>
      <c r="AE14" s="35"/>
      <c r="AF14" s="35"/>
      <c r="AG14" s="35"/>
      <c r="AH14" s="35"/>
      <c r="AI14" s="35"/>
      <c r="AJ14" s="35"/>
      <c r="AK14" s="35"/>
      <c r="AL14" s="35"/>
      <c r="AM14" s="35"/>
      <c r="AN14" s="35"/>
      <c r="AO14" s="35"/>
      <c r="AP14" s="35"/>
      <c r="AQ14" s="35"/>
      <c r="AR14" s="35"/>
      <c r="AS14" s="35"/>
    </row>
    <row r="15" spans="1:45" x14ac:dyDescent="0.2">
      <c r="A15" s="57" t="s">
        <v>11</v>
      </c>
      <c r="B15" s="59">
        <v>100</v>
      </c>
      <c r="C15" s="60">
        <f t="shared" si="1"/>
        <v>101.32169076959887</v>
      </c>
      <c r="D15" s="61">
        <f t="shared" si="2"/>
        <v>100.60537704429267</v>
      </c>
      <c r="E15" s="61">
        <f t="shared" si="3"/>
        <v>96.825777118429983</v>
      </c>
      <c r="F15" s="61">
        <f t="shared" si="4"/>
        <v>94.725196644223303</v>
      </c>
      <c r="G15" s="62">
        <f t="shared" si="5"/>
        <v>91.02017166505162</v>
      </c>
      <c r="H15" s="206">
        <f t="shared" si="6"/>
        <v>86.902235996503194</v>
      </c>
      <c r="I15" s="206">
        <f t="shared" si="7"/>
        <v>86.868264332919566</v>
      </c>
      <c r="J15" s="206">
        <f t="shared" si="8"/>
        <v>85.552324197972922</v>
      </c>
      <c r="K15" s="80">
        <f t="shared" si="9"/>
        <v>-7.4030338488906278E-3</v>
      </c>
      <c r="L15" s="187">
        <f t="shared" si="10"/>
        <v>-2.6651337190065405E-2</v>
      </c>
      <c r="M15" s="190">
        <f>(Eurostat!W71/Eurostat!W120)/(Eurostat!$W$95/Eurostat!$W$111)*100</f>
        <v>84.124365667032905</v>
      </c>
      <c r="N15" s="280">
        <f>Eurostat!W71/Eurostat!W168*1000</f>
        <v>2.7850021903270012</v>
      </c>
      <c r="O15" s="286"/>
      <c r="AD15" s="35"/>
      <c r="AE15" s="35"/>
      <c r="AF15" s="35"/>
      <c r="AG15" s="35"/>
      <c r="AH15" s="35"/>
      <c r="AI15" s="35"/>
      <c r="AJ15" s="35"/>
      <c r="AK15" s="35"/>
      <c r="AL15" s="35"/>
      <c r="AM15" s="35"/>
      <c r="AN15" s="35"/>
      <c r="AO15" s="35"/>
      <c r="AP15" s="35"/>
      <c r="AQ15" s="35"/>
      <c r="AR15" s="35"/>
      <c r="AS15" s="35"/>
    </row>
    <row r="16" spans="1:45" x14ac:dyDescent="0.2">
      <c r="A16" s="57" t="s">
        <v>12</v>
      </c>
      <c r="B16" s="59">
        <v>100</v>
      </c>
      <c r="C16" s="60">
        <f t="shared" si="1"/>
        <v>93.300351108429439</v>
      </c>
      <c r="D16" s="61">
        <f t="shared" si="2"/>
        <v>92.396150902895471</v>
      </c>
      <c r="E16" s="61">
        <f t="shared" si="3"/>
        <v>89.004389830717315</v>
      </c>
      <c r="F16" s="61">
        <f t="shared" si="4"/>
        <v>86.123070257131232</v>
      </c>
      <c r="G16" s="62">
        <f t="shared" si="5"/>
        <v>86.692706431432114</v>
      </c>
      <c r="H16" s="206">
        <f t="shared" si="6"/>
        <v>85.577980865931607</v>
      </c>
      <c r="I16" s="206">
        <f t="shared" si="7"/>
        <v>86.58464921258782</v>
      </c>
      <c r="J16" s="206">
        <f t="shared" si="8"/>
        <v>82.282701943454441</v>
      </c>
      <c r="K16" s="80">
        <f t="shared" si="9"/>
        <v>-9.2431731522839566E-3</v>
      </c>
      <c r="L16" s="187">
        <f t="shared" si="10"/>
        <v>-1.9135287205051088E-2</v>
      </c>
      <c r="M16" s="190">
        <f>(Eurostat!W72/Eurostat!W121)/(Eurostat!$W$95/Eurostat!$W$111)*100</f>
        <v>108.76669102642853</v>
      </c>
      <c r="N16" s="280">
        <f>Eurostat!W72/Eurostat!W169*1000</f>
        <v>3.9899280108209094</v>
      </c>
      <c r="O16" s="286"/>
      <c r="AD16" s="35"/>
      <c r="AE16" s="35"/>
      <c r="AF16" s="35"/>
      <c r="AG16" s="35"/>
      <c r="AH16" s="35"/>
      <c r="AI16" s="35"/>
      <c r="AJ16" s="35"/>
      <c r="AK16" s="35"/>
      <c r="AL16" s="35"/>
      <c r="AM16" s="35"/>
      <c r="AN16" s="35"/>
      <c r="AO16" s="35"/>
      <c r="AP16" s="35"/>
      <c r="AQ16" s="35"/>
      <c r="AR16" s="35"/>
      <c r="AS16" s="35"/>
    </row>
    <row r="17" spans="1:45" x14ac:dyDescent="0.2">
      <c r="A17" s="57" t="s">
        <v>14</v>
      </c>
      <c r="B17" s="59">
        <v>100</v>
      </c>
      <c r="C17" s="60">
        <f t="shared" si="1"/>
        <v>97.419754813587218</v>
      </c>
      <c r="D17" s="61">
        <f t="shared" si="2"/>
        <v>99.483479037921967</v>
      </c>
      <c r="E17" s="61">
        <f t="shared" si="3"/>
        <v>96.513217814586667</v>
      </c>
      <c r="F17" s="61">
        <f t="shared" si="4"/>
        <v>94.017946949085101</v>
      </c>
      <c r="G17" s="62">
        <f t="shared" si="5"/>
        <v>93.321704507098246</v>
      </c>
      <c r="H17" s="206">
        <f t="shared" si="6"/>
        <v>92.394185630151512</v>
      </c>
      <c r="I17" s="206">
        <f t="shared" si="7"/>
        <v>93.801780673981085</v>
      </c>
      <c r="J17" s="206">
        <f t="shared" si="8"/>
        <v>92.074317729049199</v>
      </c>
      <c r="K17" s="80">
        <f t="shared" si="9"/>
        <v>-3.9243810127302936E-3</v>
      </c>
      <c r="L17" s="187">
        <f t="shared" si="10"/>
        <v>-1.281641752872964E-2</v>
      </c>
      <c r="M17" s="190">
        <f>(Eurostat!W73/Eurostat!W122)/(Eurostat!$W$95/Eurostat!$W$111)*100</f>
        <v>84.586120066866457</v>
      </c>
      <c r="N17" s="280">
        <f>Eurostat!W73/Eurostat!W170*1000</f>
        <v>2.7412073009886511</v>
      </c>
      <c r="O17" s="286"/>
      <c r="AD17" s="35"/>
      <c r="AE17" s="35"/>
      <c r="AF17" s="35"/>
      <c r="AG17" s="35"/>
      <c r="AH17" s="35"/>
      <c r="AI17" s="35"/>
      <c r="AJ17" s="35"/>
      <c r="AK17" s="35"/>
      <c r="AL17" s="35"/>
      <c r="AM17" s="35"/>
      <c r="AN17" s="35"/>
      <c r="AO17" s="35"/>
      <c r="AP17" s="35"/>
      <c r="AQ17" s="35"/>
      <c r="AR17" s="35"/>
      <c r="AS17" s="35"/>
    </row>
    <row r="18" spans="1:45" x14ac:dyDescent="0.2">
      <c r="A18" s="207" t="s">
        <v>15</v>
      </c>
      <c r="B18" s="59">
        <v>100</v>
      </c>
      <c r="C18" s="60">
        <f t="shared" si="1"/>
        <v>99.31275709772801</v>
      </c>
      <c r="D18" s="61">
        <f t="shared" si="2"/>
        <v>89.19600452870867</v>
      </c>
      <c r="E18" s="61">
        <f t="shared" si="3"/>
        <v>88.992782747341977</v>
      </c>
      <c r="F18" s="61">
        <f t="shared" si="4"/>
        <v>88.434083207670611</v>
      </c>
      <c r="G18" s="62">
        <f t="shared" si="5"/>
        <v>89.653941676276844</v>
      </c>
      <c r="H18" s="206">
        <f t="shared" si="6"/>
        <v>89.119427314741444</v>
      </c>
      <c r="I18" s="206">
        <f t="shared" si="7"/>
        <v>85.202425923999542</v>
      </c>
      <c r="J18" s="206">
        <f t="shared" si="8"/>
        <v>83.531989988825813</v>
      </c>
      <c r="K18" s="80">
        <f t="shared" si="9"/>
        <v>-8.5319901083749095E-3</v>
      </c>
      <c r="L18" s="187">
        <f t="shared" si="10"/>
        <v>-1.0874865456056315E-2</v>
      </c>
      <c r="M18" s="190">
        <f>(Eurostat!W74/Eurostat!W123)/(Eurostat!$W$95/Eurostat!$W$111)*100</f>
        <v>98.580570270854324</v>
      </c>
      <c r="N18" s="280">
        <f>Eurostat!W74/Eurostat!W171*1000</f>
        <v>3.1818955857152895</v>
      </c>
      <c r="O18" s="286"/>
      <c r="AD18" s="35"/>
      <c r="AE18" s="35"/>
      <c r="AF18" s="35"/>
      <c r="AG18" s="35"/>
      <c r="AH18" s="35"/>
      <c r="AI18" s="35"/>
      <c r="AJ18" s="35"/>
      <c r="AK18" s="35"/>
      <c r="AL18" s="35"/>
      <c r="AM18" s="35"/>
      <c r="AN18" s="35"/>
      <c r="AO18" s="35"/>
      <c r="AP18" s="35"/>
      <c r="AQ18" s="35"/>
      <c r="AR18" s="35"/>
      <c r="AS18" s="35"/>
    </row>
    <row r="19" spans="1:45" x14ac:dyDescent="0.2">
      <c r="A19" s="207" t="s">
        <v>16</v>
      </c>
      <c r="B19" s="59">
        <v>100</v>
      </c>
      <c r="C19" s="60">
        <f t="shared" si="1"/>
        <v>67.711628679181331</v>
      </c>
      <c r="D19" s="61">
        <f t="shared" si="2"/>
        <v>54.649219528012551</v>
      </c>
      <c r="E19" s="61">
        <f t="shared" si="3"/>
        <v>50.700248332016564</v>
      </c>
      <c r="F19" s="61">
        <f t="shared" si="4"/>
        <v>47.629623985675643</v>
      </c>
      <c r="G19" s="62">
        <f t="shared" si="5"/>
        <v>47.505044939074736</v>
      </c>
      <c r="H19" s="206">
        <f t="shared" si="6"/>
        <v>54.423432157807881</v>
      </c>
      <c r="I19" s="206">
        <f t="shared" si="7"/>
        <v>57.59320496578416</v>
      </c>
      <c r="J19" s="206">
        <f t="shared" si="8"/>
        <v>51.052905481719165</v>
      </c>
      <c r="K19" s="80">
        <f t="shared" si="9"/>
        <v>-3.1507610061643487E-2</v>
      </c>
      <c r="L19" s="187">
        <f t="shared" si="10"/>
        <v>-1.1281296147387487E-2</v>
      </c>
      <c r="M19" s="190">
        <f>(Eurostat!W75/Eurostat!W124)/(Eurostat!$W$95/Eurostat!$W$111)*100</f>
        <v>104.63992933571463</v>
      </c>
      <c r="N19" s="280">
        <f>Eurostat!W75/Eurostat!W172*1000</f>
        <v>2.0452086059755956</v>
      </c>
      <c r="O19" s="286"/>
      <c r="AD19" s="35"/>
      <c r="AE19" s="35"/>
      <c r="AF19" s="35"/>
      <c r="AG19" s="35"/>
      <c r="AH19" s="35"/>
      <c r="AI19" s="35"/>
      <c r="AJ19" s="35"/>
      <c r="AK19" s="35"/>
      <c r="AL19" s="35"/>
      <c r="AM19" s="35"/>
      <c r="AN19" s="35"/>
      <c r="AO19" s="35"/>
      <c r="AP19" s="35"/>
      <c r="AQ19" s="35"/>
      <c r="AR19" s="35"/>
      <c r="AS19" s="35"/>
    </row>
    <row r="20" spans="1:45" x14ac:dyDescent="0.2">
      <c r="A20" s="207" t="s">
        <v>17</v>
      </c>
      <c r="B20" s="59">
        <v>100</v>
      </c>
      <c r="C20" s="60">
        <f t="shared" si="1"/>
        <v>61.006378228214771</v>
      </c>
      <c r="D20" s="61">
        <f t="shared" si="2"/>
        <v>51.428483308660091</v>
      </c>
      <c r="E20" s="61">
        <f t="shared" si="3"/>
        <v>46.806299530421562</v>
      </c>
      <c r="F20" s="61">
        <f t="shared" si="4"/>
        <v>46.136413802991925</v>
      </c>
      <c r="G20" s="62">
        <f t="shared" si="5"/>
        <v>45.032858327650992</v>
      </c>
      <c r="H20" s="206">
        <f t="shared" si="6"/>
        <v>48.239252876671451</v>
      </c>
      <c r="I20" s="206">
        <f t="shared" si="7"/>
        <v>38.248201698178455</v>
      </c>
      <c r="J20" s="206">
        <f t="shared" si="8"/>
        <v>37.159558548127258</v>
      </c>
      <c r="K20" s="80">
        <f t="shared" si="9"/>
        <v>-4.6046581031968015E-2</v>
      </c>
      <c r="L20" s="187">
        <f t="shared" si="10"/>
        <v>-5.2721228475913096E-2</v>
      </c>
      <c r="M20" s="190">
        <f>(Eurostat!W76/Eurostat!W125)/(Eurostat!$W$95/Eurostat!$W$111)*100</f>
        <v>104.92306858962333</v>
      </c>
      <c r="N20" s="280">
        <f>Eurostat!W76/Eurostat!W173*1000</f>
        <v>2.3150847739688425</v>
      </c>
      <c r="O20" s="286"/>
      <c r="AD20" s="35"/>
      <c r="AE20" s="35"/>
      <c r="AF20" s="35"/>
      <c r="AG20" s="35"/>
      <c r="AH20" s="35"/>
      <c r="AI20" s="35"/>
      <c r="AJ20" s="35"/>
      <c r="AK20" s="35"/>
      <c r="AL20" s="35"/>
      <c r="AM20" s="35"/>
      <c r="AN20" s="35"/>
      <c r="AO20" s="35"/>
      <c r="AP20" s="35"/>
      <c r="AQ20" s="35"/>
      <c r="AR20" s="35"/>
      <c r="AS20" s="35"/>
    </row>
    <row r="21" spans="1:45" x14ac:dyDescent="0.2">
      <c r="A21" s="207" t="s">
        <v>35</v>
      </c>
      <c r="B21" s="59">
        <v>100</v>
      </c>
      <c r="C21" s="60">
        <f t="shared" si="1"/>
        <v>63.564412538682134</v>
      </c>
      <c r="D21" s="61">
        <f t="shared" si="2"/>
        <v>70.229320707888562</v>
      </c>
      <c r="E21" s="61">
        <f t="shared" si="3"/>
        <v>65.813678342551228</v>
      </c>
      <c r="F21" s="61">
        <f t="shared" si="4"/>
        <v>60.650218575835105</v>
      </c>
      <c r="G21" s="62">
        <f t="shared" si="5"/>
        <v>61.072759158016488</v>
      </c>
      <c r="H21" s="206">
        <f t="shared" si="6"/>
        <v>60.011559912619425</v>
      </c>
      <c r="I21" s="206">
        <f t="shared" si="7"/>
        <v>61.98539487689321</v>
      </c>
      <c r="J21" s="206">
        <f t="shared" si="8"/>
        <v>60.045669693012286</v>
      </c>
      <c r="K21" s="80">
        <f t="shared" si="9"/>
        <v>-2.3996198602841412E-2</v>
      </c>
      <c r="L21" s="187">
        <f t="shared" si="10"/>
        <v>-2.5772156615064157E-2</v>
      </c>
      <c r="M21" s="190">
        <f>(Eurostat!W77/Eurostat!W126)/(Eurostat!$W$95/Eurostat!$W$111)*100</f>
        <v>96.631690818086042</v>
      </c>
      <c r="N21" s="280">
        <f>Eurostat!W77/Eurostat!W174*1000</f>
        <v>8.9598311972491409</v>
      </c>
      <c r="O21" s="286"/>
      <c r="AD21" s="35"/>
      <c r="AE21" s="35"/>
      <c r="AF21" s="35"/>
      <c r="AG21" s="35"/>
      <c r="AH21" s="35"/>
      <c r="AI21" s="35"/>
      <c r="AJ21" s="35"/>
      <c r="AK21" s="35"/>
      <c r="AL21" s="35"/>
      <c r="AM21" s="35"/>
      <c r="AN21" s="35"/>
      <c r="AO21" s="35"/>
      <c r="AP21" s="35"/>
      <c r="AQ21" s="35"/>
      <c r="AR21" s="35"/>
      <c r="AS21" s="35"/>
    </row>
    <row r="22" spans="1:45" x14ac:dyDescent="0.2">
      <c r="A22" s="207" t="s">
        <v>18</v>
      </c>
      <c r="B22" s="59">
        <v>100</v>
      </c>
      <c r="C22" s="60">
        <f t="shared" si="1"/>
        <v>84.43814573076186</v>
      </c>
      <c r="D22" s="61">
        <f t="shared" si="2"/>
        <v>75.395672663875729</v>
      </c>
      <c r="E22" s="61">
        <f t="shared" si="3"/>
        <v>71.996318928545293</v>
      </c>
      <c r="F22" s="61">
        <f t="shared" si="4"/>
        <v>70.527524219088093</v>
      </c>
      <c r="G22" s="62">
        <f t="shared" si="5"/>
        <v>69.514161364610686</v>
      </c>
      <c r="H22" s="206">
        <f t="shared" si="6"/>
        <v>70.526496842549207</v>
      </c>
      <c r="I22" s="206">
        <f t="shared" si="7"/>
        <v>71.325797398579809</v>
      </c>
      <c r="J22" s="206">
        <f t="shared" si="8"/>
        <v>68.158562144749581</v>
      </c>
      <c r="K22" s="80">
        <f t="shared" si="9"/>
        <v>-1.8088376761913105E-2</v>
      </c>
      <c r="L22" s="187">
        <f t="shared" si="10"/>
        <v>-1.667820187559288E-2</v>
      </c>
      <c r="M22" s="190">
        <f>(Eurostat!W78/Eurostat!W127)/(Eurostat!$W$95/Eurostat!$W$111)*100</f>
        <v>114.36978316141453</v>
      </c>
      <c r="N22" s="280">
        <f>Eurostat!W78/Eurostat!W175*1000</f>
        <v>2.527008062111082</v>
      </c>
      <c r="O22" s="286"/>
      <c r="AD22" s="35"/>
      <c r="AE22" s="35"/>
      <c r="AF22" s="35"/>
      <c r="AG22" s="35"/>
      <c r="AH22" s="35"/>
      <c r="AI22" s="35"/>
      <c r="AJ22" s="35"/>
      <c r="AK22" s="35"/>
      <c r="AL22" s="35"/>
      <c r="AM22" s="35"/>
      <c r="AN22" s="35"/>
      <c r="AO22" s="35"/>
      <c r="AP22" s="35"/>
      <c r="AQ22" s="35"/>
      <c r="AR22" s="35"/>
      <c r="AS22" s="35"/>
    </row>
    <row r="23" spans="1:45" x14ac:dyDescent="0.2">
      <c r="A23" s="207" t="s">
        <v>19</v>
      </c>
      <c r="B23" s="59">
        <v>100</v>
      </c>
      <c r="C23" s="60">
        <f t="shared" si="1"/>
        <v>81.884295737946616</v>
      </c>
      <c r="D23" s="61">
        <f t="shared" si="2"/>
        <v>93.196123516611635</v>
      </c>
      <c r="E23" s="61">
        <f t="shared" si="3"/>
        <v>85.318981290540719</v>
      </c>
      <c r="F23" s="61">
        <f t="shared" si="4"/>
        <v>87.116939438090441</v>
      </c>
      <c r="G23" s="62">
        <f t="shared" si="5"/>
        <v>83.600540197136198</v>
      </c>
      <c r="H23" s="206">
        <f t="shared" si="6"/>
        <v>75.311961342603823</v>
      </c>
      <c r="I23" s="206">
        <f t="shared" si="7"/>
        <v>82.238544971824894</v>
      </c>
      <c r="J23" s="206">
        <f t="shared" si="8"/>
        <v>95.716442818947755</v>
      </c>
      <c r="K23" s="80">
        <f t="shared" si="9"/>
        <v>-2.08259438463132E-3</v>
      </c>
      <c r="L23" s="187">
        <f t="shared" si="10"/>
        <v>4.4572327652840915E-3</v>
      </c>
      <c r="M23" s="190">
        <f>(Eurostat!W79/Eurostat!W128)/(Eurostat!$W$95/Eurostat!$W$111)*100</f>
        <v>92.822766389502618</v>
      </c>
      <c r="N23" s="280">
        <f>Eurostat!W79/Eurostat!W176*1000</f>
        <v>2.7102291309952098</v>
      </c>
      <c r="O23" s="286"/>
      <c r="AD23" s="35"/>
      <c r="AE23" s="35"/>
      <c r="AF23" s="35"/>
      <c r="AG23" s="35"/>
      <c r="AH23" s="35"/>
      <c r="AI23" s="35"/>
      <c r="AJ23" s="35"/>
      <c r="AK23" s="35"/>
      <c r="AL23" s="35"/>
      <c r="AM23" s="35"/>
      <c r="AN23" s="35"/>
      <c r="AO23" s="35"/>
      <c r="AP23" s="35"/>
      <c r="AQ23" s="35"/>
      <c r="AR23" s="35"/>
      <c r="AS23" s="35"/>
    </row>
    <row r="24" spans="1:45" x14ac:dyDescent="0.2">
      <c r="A24" s="207" t="s">
        <v>20</v>
      </c>
      <c r="B24" s="59">
        <v>100</v>
      </c>
      <c r="C24" s="60">
        <f t="shared" si="1"/>
        <v>83.679455672060115</v>
      </c>
      <c r="D24" s="61">
        <f t="shared" si="2"/>
        <v>84.46276900512504</v>
      </c>
      <c r="E24" s="61">
        <f t="shared" si="3"/>
        <v>79.393527334318463</v>
      </c>
      <c r="F24" s="61">
        <f t="shared" si="4"/>
        <v>81.836268983592134</v>
      </c>
      <c r="G24" s="62">
        <f t="shared" si="5"/>
        <v>78.531584591630292</v>
      </c>
      <c r="H24" s="62">
        <f t="shared" si="6"/>
        <v>79.266134632415472</v>
      </c>
      <c r="I24" s="62">
        <f t="shared" si="7"/>
        <v>83.174417303374753</v>
      </c>
      <c r="J24" s="62">
        <f t="shared" si="8"/>
        <v>76.94691613426599</v>
      </c>
      <c r="K24" s="80">
        <f t="shared" si="9"/>
        <v>-1.2401243951995822E-2</v>
      </c>
      <c r="L24" s="187">
        <f t="shared" si="10"/>
        <v>-1.5412501153335145E-2</v>
      </c>
      <c r="M24" s="190">
        <f>(Eurostat!W80/Eurostat!W129)/(Eurostat!$W$95/Eurostat!$W$111)*100</f>
        <v>110.41017706665215</v>
      </c>
      <c r="N24" s="280">
        <f>Eurostat!W80/Eurostat!W177*1000</f>
        <v>4.8819032938617957</v>
      </c>
      <c r="O24" s="286"/>
      <c r="AD24" s="35"/>
      <c r="AE24" s="35"/>
      <c r="AF24" s="35"/>
      <c r="AG24" s="35"/>
      <c r="AH24" s="35"/>
      <c r="AI24" s="35"/>
      <c r="AJ24" s="35"/>
      <c r="AK24" s="35"/>
      <c r="AL24" s="35"/>
      <c r="AM24" s="35"/>
      <c r="AN24" s="35"/>
      <c r="AO24" s="35"/>
      <c r="AP24" s="35"/>
      <c r="AQ24" s="35"/>
      <c r="AR24" s="35"/>
      <c r="AS24" s="35"/>
    </row>
    <row r="25" spans="1:45" x14ac:dyDescent="0.2">
      <c r="A25" s="207" t="s">
        <v>21</v>
      </c>
      <c r="B25" s="59">
        <v>100</v>
      </c>
      <c r="C25" s="60">
        <f t="shared" si="1"/>
        <v>88.132677222929502</v>
      </c>
      <c r="D25" s="61">
        <f t="shared" si="2"/>
        <v>95.600465946224119</v>
      </c>
      <c r="E25" s="61">
        <f t="shared" si="3"/>
        <v>92.61040248969033</v>
      </c>
      <c r="F25" s="61">
        <f t="shared" si="4"/>
        <v>88.264350513192753</v>
      </c>
      <c r="G25" s="62">
        <f t="shared" si="5"/>
        <v>87.493698247248346</v>
      </c>
      <c r="H25" s="62">
        <f t="shared" si="6"/>
        <v>86.557954707583477</v>
      </c>
      <c r="I25" s="62">
        <f t="shared" si="7"/>
        <v>90.888920352040884</v>
      </c>
      <c r="J25" s="62">
        <f t="shared" si="8"/>
        <v>85.800931088505024</v>
      </c>
      <c r="K25" s="80">
        <f t="shared" si="9"/>
        <v>-7.2658715497596615E-3</v>
      </c>
      <c r="L25" s="187">
        <f t="shared" si="10"/>
        <v>-1.7863167083848719E-2</v>
      </c>
      <c r="M25" s="190">
        <f>(Eurostat!W81/Eurostat!W130)/(Eurostat!$W$95/Eurostat!$W$111)*100</f>
        <v>92.671380633144139</v>
      </c>
      <c r="N25" s="280">
        <f>Eurostat!W81/Eurostat!W178*1000</f>
        <v>4.0397408359482796</v>
      </c>
      <c r="O25" s="286"/>
      <c r="AD25" s="35"/>
      <c r="AE25" s="35"/>
      <c r="AF25" s="35"/>
      <c r="AG25" s="35"/>
      <c r="AH25" s="35"/>
      <c r="AI25" s="35"/>
      <c r="AJ25" s="35"/>
      <c r="AK25" s="35"/>
      <c r="AL25" s="35"/>
      <c r="AM25" s="35"/>
      <c r="AN25" s="35"/>
      <c r="AO25" s="35"/>
      <c r="AP25" s="35"/>
      <c r="AQ25" s="35"/>
      <c r="AR25" s="35"/>
      <c r="AS25" s="35"/>
    </row>
    <row r="26" spans="1:45" x14ac:dyDescent="0.2">
      <c r="A26" s="207" t="s">
        <v>22</v>
      </c>
      <c r="B26" s="59">
        <v>100</v>
      </c>
      <c r="C26" s="60">
        <f t="shared" si="1"/>
        <v>59.822672487148864</v>
      </c>
      <c r="D26" s="61">
        <f t="shared" si="2"/>
        <v>53.258637106930649</v>
      </c>
      <c r="E26" s="61">
        <f t="shared" si="3"/>
        <v>52.73275084295129</v>
      </c>
      <c r="F26" s="61">
        <f t="shared" si="4"/>
        <v>49.150504104764337</v>
      </c>
      <c r="G26" s="62">
        <f t="shared" si="5"/>
        <v>47.507475912008914</v>
      </c>
      <c r="H26" s="62">
        <f t="shared" si="6"/>
        <v>45.003147096452274</v>
      </c>
      <c r="I26" s="62">
        <f t="shared" si="7"/>
        <v>46.260277471551049</v>
      </c>
      <c r="J26" s="62">
        <f t="shared" si="8"/>
        <v>44.433352681174263</v>
      </c>
      <c r="K26" s="80">
        <f t="shared" si="9"/>
        <v>-3.789107790701185E-2</v>
      </c>
      <c r="L26" s="187">
        <f t="shared" si="10"/>
        <v>-2.9743622894065402E-2</v>
      </c>
      <c r="M26" s="190">
        <f>(Eurostat!W82/Eurostat!W131)/(Eurostat!$W$95/Eurostat!$W$111)*100</f>
        <v>122.0536022150755</v>
      </c>
      <c r="N26" s="280">
        <f>Eurostat!W82/Eurostat!W179*1000</f>
        <v>2.651838965648103</v>
      </c>
      <c r="O26" s="286"/>
      <c r="AD26" s="35"/>
      <c r="AE26" s="35"/>
      <c r="AF26" s="35"/>
      <c r="AG26" s="35"/>
      <c r="AH26" s="35"/>
      <c r="AI26" s="35"/>
      <c r="AJ26" s="35"/>
      <c r="AK26" s="35"/>
      <c r="AL26" s="35"/>
      <c r="AM26" s="35"/>
      <c r="AN26" s="35"/>
      <c r="AO26" s="35"/>
      <c r="AP26" s="35"/>
      <c r="AQ26" s="35"/>
      <c r="AR26" s="35"/>
      <c r="AS26" s="35"/>
    </row>
    <row r="27" spans="1:45" x14ac:dyDescent="0.2">
      <c r="A27" s="207" t="s">
        <v>23</v>
      </c>
      <c r="B27" s="59">
        <v>100</v>
      </c>
      <c r="C27" s="60">
        <f t="shared" si="1"/>
        <v>106.00630554335065</v>
      </c>
      <c r="D27" s="61">
        <f t="shared" si="2"/>
        <v>111.02407616445953</v>
      </c>
      <c r="E27" s="61">
        <f t="shared" si="3"/>
        <v>102.60959472660065</v>
      </c>
      <c r="F27" s="61">
        <f t="shared" si="4"/>
        <v>102.50542900712223</v>
      </c>
      <c r="G27" s="62">
        <f t="shared" si="5"/>
        <v>98.354725933865467</v>
      </c>
      <c r="H27" s="62">
        <f t="shared" si="6"/>
        <v>100.17966325712922</v>
      </c>
      <c r="I27" s="62">
        <f t="shared" si="7"/>
        <v>96.092550718279782</v>
      </c>
      <c r="J27" s="62">
        <f t="shared" si="8"/>
        <v>95.712008787885466</v>
      </c>
      <c r="K27" s="80">
        <f t="shared" si="9"/>
        <v>-2.0847957750114166E-3</v>
      </c>
      <c r="L27" s="187">
        <f t="shared" si="10"/>
        <v>-2.4430508172236021E-2</v>
      </c>
      <c r="M27" s="190">
        <f>(Eurostat!W83/Eurostat!W132)/(Eurostat!$W$95/Eurostat!$W$111)*100</f>
        <v>85.798766720974001</v>
      </c>
      <c r="N27" s="280">
        <f>Eurostat!W83/Eurostat!W180*1000</f>
        <v>2.2606550394588347</v>
      </c>
      <c r="O27" s="286"/>
      <c r="AD27" s="35"/>
      <c r="AE27" s="35"/>
      <c r="AF27" s="35"/>
      <c r="AG27" s="35"/>
      <c r="AH27" s="35"/>
      <c r="AI27" s="35"/>
      <c r="AJ27" s="35"/>
      <c r="AK27" s="35"/>
      <c r="AL27" s="35"/>
      <c r="AM27" s="35"/>
      <c r="AN27" s="35"/>
      <c r="AO27" s="35"/>
      <c r="AP27" s="35"/>
      <c r="AQ27" s="35"/>
      <c r="AR27" s="35"/>
      <c r="AS27" s="35"/>
    </row>
    <row r="28" spans="1:45" x14ac:dyDescent="0.2">
      <c r="A28" s="207" t="s">
        <v>30</v>
      </c>
      <c r="B28" s="59">
        <v>100</v>
      </c>
      <c r="C28" s="60">
        <f t="shared" si="1"/>
        <v>55.868806719915334</v>
      </c>
      <c r="D28" s="61">
        <f t="shared" si="2"/>
        <v>45.202299870844698</v>
      </c>
      <c r="E28" s="61">
        <f t="shared" si="3"/>
        <v>43.458349696379564</v>
      </c>
      <c r="F28" s="61">
        <f t="shared" si="4"/>
        <v>40.640762056962295</v>
      </c>
      <c r="G28" s="62">
        <f t="shared" si="5"/>
        <v>37.783942322915998</v>
      </c>
      <c r="H28" s="62">
        <f t="shared" si="6"/>
        <v>35.460997605666577</v>
      </c>
      <c r="I28" s="62">
        <f t="shared" si="7"/>
        <v>36.022683313212752</v>
      </c>
      <c r="J28" s="62">
        <f t="shared" si="8"/>
        <v>35.948140484274383</v>
      </c>
      <c r="K28" s="80">
        <f t="shared" si="9"/>
        <v>-4.7550989888378692E-2</v>
      </c>
      <c r="L28" s="187">
        <f t="shared" si="10"/>
        <v>-3.7458825446172406E-2</v>
      </c>
      <c r="M28" s="190">
        <f>(Eurostat!W84/Eurostat!W133)/(Eurostat!$W$95/Eurostat!$W$111)*100</f>
        <v>107.16632123439587</v>
      </c>
      <c r="N28" s="280">
        <f>Eurostat!W84/Eurostat!W181*1000</f>
        <v>1.6974555911685985</v>
      </c>
      <c r="O28" s="286"/>
      <c r="AD28" s="35"/>
      <c r="AE28" s="35"/>
      <c r="AF28" s="35"/>
      <c r="AG28" s="35"/>
      <c r="AH28" s="35"/>
      <c r="AI28" s="35"/>
      <c r="AJ28" s="35"/>
      <c r="AK28" s="35"/>
      <c r="AL28" s="35"/>
      <c r="AM28" s="35"/>
      <c r="AN28" s="35"/>
      <c r="AO28" s="35"/>
      <c r="AP28" s="35"/>
      <c r="AQ28" s="35"/>
      <c r="AR28" s="35"/>
      <c r="AS28" s="35"/>
    </row>
    <row r="29" spans="1:45" x14ac:dyDescent="0.2">
      <c r="A29" s="207" t="s">
        <v>24</v>
      </c>
      <c r="B29" s="59">
        <v>100</v>
      </c>
      <c r="C29" s="60">
        <f t="shared" si="1"/>
        <v>90.708306299448068</v>
      </c>
      <c r="D29" s="61">
        <f t="shared" si="2"/>
        <v>86.274335191622185</v>
      </c>
      <c r="E29" s="61">
        <f t="shared" si="3"/>
        <v>81.830392935350446</v>
      </c>
      <c r="F29" s="61">
        <f t="shared" si="4"/>
        <v>76.59939855689862</v>
      </c>
      <c r="G29" s="62">
        <f t="shared" si="5"/>
        <v>78.342757624329778</v>
      </c>
      <c r="H29" s="62">
        <f t="shared" si="6"/>
        <v>77.942153914435764</v>
      </c>
      <c r="I29" s="62">
        <f t="shared" si="7"/>
        <v>78.427133797813184</v>
      </c>
      <c r="J29" s="62">
        <f t="shared" si="8"/>
        <v>78.163882888878362</v>
      </c>
      <c r="K29" s="80">
        <f t="shared" si="9"/>
        <v>-1.1663001363537151E-2</v>
      </c>
      <c r="L29" s="187">
        <f t="shared" si="10"/>
        <v>-1.6319450714700312E-2</v>
      </c>
      <c r="M29" s="190">
        <f>(Eurostat!W85/Eurostat!W134)/(Eurostat!$W$95/Eurostat!$W$111)*100</f>
        <v>125.52355806780746</v>
      </c>
      <c r="N29" s="280">
        <f>Eurostat!W85/Eurostat!W182*1000</f>
        <v>3.5445512584449532</v>
      </c>
      <c r="O29" s="286"/>
      <c r="AD29" s="35"/>
      <c r="AE29" s="35"/>
      <c r="AF29" s="35"/>
      <c r="AG29" s="35"/>
      <c r="AH29" s="35"/>
      <c r="AI29" s="35"/>
      <c r="AJ29" s="35"/>
      <c r="AK29" s="35"/>
      <c r="AL29" s="35"/>
      <c r="AM29" s="35"/>
      <c r="AN29" s="35"/>
      <c r="AO29" s="35"/>
      <c r="AP29" s="35"/>
      <c r="AQ29" s="35"/>
      <c r="AR29" s="35"/>
      <c r="AS29" s="35"/>
    </row>
    <row r="30" spans="1:45" x14ac:dyDescent="0.2">
      <c r="A30" s="207" t="s">
        <v>25</v>
      </c>
      <c r="B30" s="59">
        <v>100</v>
      </c>
      <c r="C30" s="60">
        <f t="shared" si="1"/>
        <v>72.963104862893076</v>
      </c>
      <c r="D30" s="61">
        <f t="shared" si="2"/>
        <v>60.994260314634886</v>
      </c>
      <c r="E30" s="61">
        <f t="shared" si="3"/>
        <v>55.797808546039548</v>
      </c>
      <c r="F30" s="61">
        <f t="shared" si="4"/>
        <v>47.766132228211617</v>
      </c>
      <c r="G30" s="62">
        <f t="shared" si="5"/>
        <v>46.450588641741412</v>
      </c>
      <c r="H30" s="62">
        <f t="shared" si="6"/>
        <v>44.610145742254105</v>
      </c>
      <c r="I30" s="62">
        <f t="shared" si="7"/>
        <v>45.509011103551572</v>
      </c>
      <c r="J30" s="62">
        <f t="shared" si="8"/>
        <v>42.921455097357203</v>
      </c>
      <c r="K30" s="80">
        <f t="shared" si="9"/>
        <v>-3.9475810372307851E-2</v>
      </c>
      <c r="L30" s="187">
        <f t="shared" si="10"/>
        <v>-5.6885885179051132E-2</v>
      </c>
      <c r="M30" s="190">
        <f>(Eurostat!W86/Eurostat!W135)/(Eurostat!$W$95/Eurostat!$W$111)*100</f>
        <v>129.7986457306165</v>
      </c>
      <c r="N30" s="280">
        <f>Eurostat!W86/Eurostat!W183*1000</f>
        <v>3.2311867378922292</v>
      </c>
      <c r="O30" s="286"/>
      <c r="AD30" s="35"/>
      <c r="AE30" s="35"/>
      <c r="AF30" s="35"/>
      <c r="AG30" s="35"/>
      <c r="AH30" s="35"/>
      <c r="AI30" s="35"/>
      <c r="AJ30" s="35"/>
      <c r="AK30" s="35"/>
      <c r="AL30" s="35"/>
      <c r="AM30" s="35"/>
      <c r="AN30" s="35"/>
      <c r="AO30" s="35"/>
      <c r="AP30" s="35"/>
      <c r="AQ30" s="35"/>
      <c r="AR30" s="35"/>
      <c r="AS30" s="35"/>
    </row>
    <row r="31" spans="1:45" x14ac:dyDescent="0.2">
      <c r="A31" s="207" t="s">
        <v>26</v>
      </c>
      <c r="B31" s="59">
        <v>100</v>
      </c>
      <c r="C31" s="60">
        <f t="shared" si="1"/>
        <v>92.914026329258505</v>
      </c>
      <c r="D31" s="61">
        <f t="shared" si="2"/>
        <v>86.916812830691839</v>
      </c>
      <c r="E31" s="61">
        <f t="shared" si="3"/>
        <v>90.791991330033682</v>
      </c>
      <c r="F31" s="61">
        <f t="shared" si="4"/>
        <v>85.28290281758332</v>
      </c>
      <c r="G31" s="62">
        <f t="shared" si="5"/>
        <v>81.653599026815797</v>
      </c>
      <c r="H31" s="62">
        <f t="shared" si="6"/>
        <v>84.399652703410155</v>
      </c>
      <c r="I31" s="62">
        <f t="shared" si="7"/>
        <v>88.991470562245667</v>
      </c>
      <c r="J31" s="62">
        <f t="shared" si="8"/>
        <v>82.699705207567703</v>
      </c>
      <c r="K31" s="80">
        <f t="shared" si="9"/>
        <v>-9.0046487639529049E-3</v>
      </c>
      <c r="L31" s="187">
        <f t="shared" si="10"/>
        <v>-8.2549805426181955E-3</v>
      </c>
      <c r="M31" s="190">
        <f>(Eurostat!W87/Eurostat!W136)/(Eurostat!$W$95/Eurostat!$W$111)*100</f>
        <v>171.63136431886826</v>
      </c>
      <c r="N31" s="280">
        <f>Eurostat!W87/Eurostat!W184*1000</f>
        <v>6.6498910939642908</v>
      </c>
      <c r="O31" s="286"/>
      <c r="AD31" s="35"/>
      <c r="AE31" s="35"/>
      <c r="AF31" s="35"/>
      <c r="AG31" s="35"/>
      <c r="AH31" s="35"/>
      <c r="AI31" s="35"/>
      <c r="AJ31" s="35"/>
      <c r="AK31" s="35"/>
      <c r="AL31" s="35"/>
      <c r="AM31" s="35"/>
      <c r="AN31" s="35"/>
      <c r="AO31" s="35"/>
      <c r="AP31" s="35"/>
      <c r="AQ31" s="35"/>
      <c r="AR31" s="35"/>
      <c r="AS31" s="35"/>
    </row>
    <row r="32" spans="1:45" ht="14.25" customHeight="1" x14ac:dyDescent="0.2">
      <c r="A32" s="207" t="s">
        <v>27</v>
      </c>
      <c r="B32" s="59">
        <v>100</v>
      </c>
      <c r="C32" s="60">
        <f t="shared" si="1"/>
        <v>81.868981681749602</v>
      </c>
      <c r="D32" s="61">
        <f t="shared" si="2"/>
        <v>77.826431927601107</v>
      </c>
      <c r="E32" s="61">
        <f t="shared" si="3"/>
        <v>72.766602168733868</v>
      </c>
      <c r="F32" s="61">
        <f t="shared" si="4"/>
        <v>70.158708562008314</v>
      </c>
      <c r="G32" s="62">
        <f t="shared" si="5"/>
        <v>70.206860995338232</v>
      </c>
      <c r="H32" s="62">
        <f t="shared" si="6"/>
        <v>67.63507663834875</v>
      </c>
      <c r="I32" s="62">
        <f t="shared" si="7"/>
        <v>71.508013211252305</v>
      </c>
      <c r="J32" s="62">
        <f t="shared" si="8"/>
        <v>66.262141660843611</v>
      </c>
      <c r="K32" s="80">
        <f t="shared" si="9"/>
        <v>-1.9406902582365104E-2</v>
      </c>
      <c r="L32" s="187">
        <f t="shared" si="10"/>
        <v>-2.6454191210592337E-2</v>
      </c>
      <c r="M32" s="190">
        <f>(Eurostat!W88/Eurostat!W137)/(Eurostat!$W$95/Eurostat!$W$111)*100</f>
        <v>122.5670984864814</v>
      </c>
      <c r="N32" s="280">
        <f>Eurostat!W88/Eurostat!W185*1000</f>
        <v>5.2584177059912465</v>
      </c>
      <c r="O32" s="286"/>
      <c r="AD32" s="35"/>
      <c r="AE32" s="35"/>
      <c r="AF32" s="35"/>
      <c r="AG32" s="35"/>
      <c r="AH32" s="35"/>
      <c r="AI32" s="35"/>
      <c r="AJ32" s="35"/>
      <c r="AK32" s="35"/>
      <c r="AL32" s="35"/>
      <c r="AM32" s="35"/>
      <c r="AN32" s="35"/>
      <c r="AO32" s="35"/>
      <c r="AP32" s="35"/>
      <c r="AQ32" s="35"/>
      <c r="AR32" s="35"/>
      <c r="AS32" s="35"/>
    </row>
    <row r="33" spans="1:45" ht="14.25" customHeight="1" x14ac:dyDescent="0.2">
      <c r="A33" s="207" t="s">
        <v>0</v>
      </c>
      <c r="B33" s="59">
        <v>100</v>
      </c>
      <c r="C33" s="60">
        <f t="shared" si="1"/>
        <v>83.780009637777013</v>
      </c>
      <c r="D33" s="61">
        <f t="shared" si="2"/>
        <v>73.082674755920593</v>
      </c>
      <c r="E33" s="61">
        <f t="shared" si="3"/>
        <v>70.147181876984959</v>
      </c>
      <c r="F33" s="61">
        <f t="shared" si="4"/>
        <v>65.329251761715483</v>
      </c>
      <c r="G33" s="62">
        <f t="shared" si="5"/>
        <v>65.069264472950152</v>
      </c>
      <c r="H33" s="206">
        <f t="shared" si="6"/>
        <v>63.951173424609578</v>
      </c>
      <c r="I33" s="206">
        <f t="shared" si="7"/>
        <v>64.418366780785689</v>
      </c>
      <c r="J33" s="206">
        <f t="shared" si="8"/>
        <v>59.744395641989144</v>
      </c>
      <c r="K33" s="80">
        <f t="shared" si="9"/>
        <v>-2.4229948829040726E-2</v>
      </c>
      <c r="L33" s="187">
        <f t="shared" si="10"/>
        <v>-3.3028242502465832E-2</v>
      </c>
      <c r="M33" s="190">
        <f>(Eurostat!W89/Eurostat!W138)/(Eurostat!$W$95/Eurostat!$W$111)*100</f>
        <v>86.313610596541466</v>
      </c>
      <c r="N33" s="280">
        <f>Eurostat!W89/Eurostat!W186*1000</f>
        <v>3.1796489414958797</v>
      </c>
      <c r="O33" s="286"/>
      <c r="P33" s="3"/>
      <c r="Q33" s="3"/>
      <c r="R33" s="3"/>
      <c r="S33" s="3"/>
      <c r="T33" s="3"/>
      <c r="U33" s="3"/>
      <c r="AD33" s="35"/>
      <c r="AE33" s="35"/>
      <c r="AF33" s="35"/>
      <c r="AG33" s="35"/>
      <c r="AH33" s="35"/>
      <c r="AI33" s="35"/>
      <c r="AJ33" s="35"/>
      <c r="AK33" s="35"/>
      <c r="AL33" s="35"/>
      <c r="AM33" s="35"/>
      <c r="AN33" s="35"/>
      <c r="AO33" s="35"/>
      <c r="AP33" s="35"/>
      <c r="AQ33" s="35"/>
      <c r="AR33" s="35"/>
      <c r="AS33" s="35"/>
    </row>
    <row r="34" spans="1:45" x14ac:dyDescent="0.2">
      <c r="A34" s="207" t="s">
        <v>31</v>
      </c>
      <c r="B34" s="59">
        <v>100</v>
      </c>
      <c r="C34" s="60">
        <f t="shared" si="1"/>
        <v>100.84989221575178</v>
      </c>
      <c r="D34" s="61">
        <f t="shared" si="2"/>
        <v>90.145735842730716</v>
      </c>
      <c r="E34" s="61">
        <f t="shared" si="3"/>
        <v>92.932959469505136</v>
      </c>
      <c r="F34" s="61">
        <f t="shared" si="4"/>
        <v>95.459813638515783</v>
      </c>
      <c r="G34" s="62">
        <f t="shared" si="5"/>
        <v>93.664432705035566</v>
      </c>
      <c r="H34" s="206">
        <f t="shared" si="6"/>
        <v>98.190923994516396</v>
      </c>
      <c r="I34" s="206">
        <f t="shared" si="7"/>
        <v>96.269748229788576</v>
      </c>
      <c r="J34" s="206">
        <f t="shared" si="8"/>
        <v>95.808059334032038</v>
      </c>
      <c r="K34" s="80">
        <f t="shared" si="9"/>
        <v>-2.0371306979207748E-3</v>
      </c>
      <c r="L34" s="187">
        <f t="shared" si="10"/>
        <v>1.0204911932258254E-2</v>
      </c>
      <c r="M34" s="190">
        <f>(Eurostat!W90/Eurostat!W139)/(Eurostat!$W$95/Eurostat!$W$111)*100</f>
        <v>89.086706534950039</v>
      </c>
      <c r="N34" s="280">
        <f>Eurostat!W90/Eurostat!W187*1000</f>
        <v>1.5697681705467499</v>
      </c>
      <c r="O34" s="286"/>
      <c r="AD34" s="35"/>
      <c r="AE34" s="35"/>
      <c r="AF34" s="35"/>
      <c r="AG34" s="35"/>
      <c r="AH34" s="35"/>
      <c r="AI34" s="35"/>
      <c r="AJ34" s="35"/>
      <c r="AK34" s="35"/>
      <c r="AL34" s="35"/>
      <c r="AM34" s="35"/>
      <c r="AN34" s="35"/>
      <c r="AO34" s="35"/>
      <c r="AP34" s="35"/>
      <c r="AQ34" s="35"/>
      <c r="AR34" s="35"/>
      <c r="AS34" s="35"/>
    </row>
    <row r="35" spans="1:45" x14ac:dyDescent="0.2">
      <c r="A35" s="207" t="s">
        <v>33</v>
      </c>
      <c r="B35" s="59">
        <v>100</v>
      </c>
      <c r="C35" s="60">
        <f t="shared" ref="C35:C43" si="11">L161</f>
        <v>84.562134916574067</v>
      </c>
      <c r="D35" s="61">
        <f t="shared" ref="D35:D43" si="12">Q161</f>
        <v>78.823100369718802</v>
      </c>
      <c r="E35" s="61">
        <f t="shared" ref="E35:E43" si="13">R161</f>
        <v>78.26724037747303</v>
      </c>
      <c r="F35" s="61">
        <f t="shared" ref="F35:F43" si="14">S161</f>
        <v>77.189438506305464</v>
      </c>
      <c r="G35" s="62">
        <f t="shared" ref="G35:G43" si="15">T161</f>
        <v>83.32223106935362</v>
      </c>
      <c r="H35" s="206">
        <f t="shared" ref="H35:H43" si="16">U161</f>
        <v>80.63251765167449</v>
      </c>
      <c r="I35" s="206">
        <f t="shared" ref="I35:I43" si="17">V161</f>
        <v>92.608890975440062</v>
      </c>
      <c r="J35" s="206">
        <f t="shared" ref="J35:J43" si="18">W161</f>
        <v>78.759174580010466</v>
      </c>
      <c r="K35" s="80">
        <f>(W161/B161)^(1/21)-1</f>
        <v>-1.130586065747774E-2</v>
      </c>
      <c r="L35" s="187">
        <f>((W161/Q161)^(1/6))-1</f>
        <v>-1.3521290458562429E-4</v>
      </c>
      <c r="M35" s="190">
        <f>(Eurostat!W92/Eurostat!W141)/(Eurostat!$W$95/Eurostat!$W$111)*100</f>
        <v>92.041526425744323</v>
      </c>
      <c r="N35" s="280">
        <f>Eurostat!W92/Eurostat!W189*1000</f>
        <v>5.8331749759415326</v>
      </c>
      <c r="O35" s="286"/>
      <c r="AD35" s="35"/>
      <c r="AE35" s="35"/>
      <c r="AF35" s="35"/>
      <c r="AG35" s="35"/>
      <c r="AH35" s="35"/>
      <c r="AI35" s="35"/>
      <c r="AJ35" s="35"/>
      <c r="AK35" s="35"/>
      <c r="AL35" s="35"/>
      <c r="AM35" s="35"/>
      <c r="AN35" s="35"/>
      <c r="AO35" s="35"/>
      <c r="AP35" s="35"/>
      <c r="AQ35" s="35"/>
      <c r="AR35" s="35"/>
      <c r="AS35" s="35"/>
    </row>
    <row r="36" spans="1:45" ht="13.5" thickBot="1" x14ac:dyDescent="0.25">
      <c r="A36" s="63" t="s">
        <v>58</v>
      </c>
      <c r="B36" s="59">
        <v>100</v>
      </c>
      <c r="C36" s="60">
        <f t="shared" si="11"/>
        <v>93.990775021489398</v>
      </c>
      <c r="D36" s="61">
        <f t="shared" si="12"/>
        <v>90.090383239451882</v>
      </c>
      <c r="E36" s="61">
        <f t="shared" si="13"/>
        <v>90.695528288337883</v>
      </c>
      <c r="F36" s="61">
        <f t="shared" si="14"/>
        <v>83.447075190274617</v>
      </c>
      <c r="G36" s="62">
        <f t="shared" si="15"/>
        <v>85.017550721774285</v>
      </c>
      <c r="H36" s="62">
        <f t="shared" si="16"/>
        <v>87.184349054879647</v>
      </c>
      <c r="I36" s="62">
        <f t="shared" si="17"/>
        <v>82.508545670059547</v>
      </c>
      <c r="J36" s="62">
        <f t="shared" si="18"/>
        <v>78.496360877346532</v>
      </c>
      <c r="K36" s="81">
        <f>(W162/B162)^(1/21)-1</f>
        <v>-1.1463215664248683E-2</v>
      </c>
      <c r="L36" s="187">
        <f>((W162/Q162)^(1/6))-1</f>
        <v>-2.2698613752549779E-2</v>
      </c>
      <c r="M36" s="190">
        <f>(Eurostat!W93/Eurostat!W142)/(Eurostat!$W$95/Eurostat!$W$111)*100</f>
        <v>63.899364756868657</v>
      </c>
      <c r="N36" s="281">
        <f>Eurostat!W93/Eurostat!W190*1000</f>
        <v>3.393912593612193</v>
      </c>
      <c r="O36" s="286"/>
      <c r="AD36" s="35"/>
      <c r="AE36" s="35"/>
      <c r="AF36" s="35"/>
      <c r="AG36" s="35"/>
      <c r="AH36" s="35"/>
      <c r="AI36" s="35"/>
      <c r="AJ36" s="35"/>
      <c r="AK36" s="35"/>
      <c r="AL36" s="35"/>
      <c r="AM36" s="35"/>
      <c r="AN36" s="35"/>
      <c r="AO36" s="35"/>
      <c r="AP36" s="35"/>
      <c r="AQ36" s="35"/>
      <c r="AR36" s="35"/>
      <c r="AS36" s="35"/>
    </row>
    <row r="37" spans="1:45" x14ac:dyDescent="0.2">
      <c r="A37" s="165" t="s">
        <v>179</v>
      </c>
      <c r="B37" s="46">
        <v>100</v>
      </c>
      <c r="C37" s="48">
        <f t="shared" si="11"/>
        <v>87.439945648186807</v>
      </c>
      <c r="D37" s="48">
        <f t="shared" si="12"/>
        <v>86.605709687399994</v>
      </c>
      <c r="E37" s="48">
        <f t="shared" si="13"/>
        <v>85.365831117042674</v>
      </c>
      <c r="F37" s="48">
        <f t="shared" si="14"/>
        <v>84.003309579259096</v>
      </c>
      <c r="G37" s="48">
        <f t="shared" si="15"/>
        <v>83.811083414146864</v>
      </c>
      <c r="H37" s="48">
        <f t="shared" si="16"/>
        <v>85.093232730965866</v>
      </c>
      <c r="I37" s="58">
        <f t="shared" si="17"/>
        <v>85.684106286726347</v>
      </c>
      <c r="J37" s="226" t="e">
        <f t="shared" si="18"/>
        <v>#DIV/0!</v>
      </c>
      <c r="K37" s="49" t="e">
        <f t="shared" ref="K37:K43" si="19">(W163/B163)^(1/21)-1</f>
        <v>#DIV/0!</v>
      </c>
      <c r="L37" s="79" t="e">
        <f t="shared" ref="L37:L43" si="20">((W163/Q163)^(1/6))-1</f>
        <v>#DIV/0!</v>
      </c>
      <c r="M37" s="78" t="e">
        <f>(IEA!X5/IEA!X7)/(Eurostat!$W$95/Eurostat!$W$111)*100</f>
        <v>#DIV/0!</v>
      </c>
      <c r="N37" s="163" t="e">
        <f>IEA!X5/IEA!X8</f>
        <v>#DIV/0!</v>
      </c>
      <c r="O37" s="286"/>
      <c r="AD37" s="35"/>
      <c r="AE37" s="35"/>
      <c r="AF37" s="35"/>
      <c r="AG37" s="35"/>
      <c r="AH37" s="35"/>
      <c r="AI37" s="35"/>
      <c r="AJ37" s="35"/>
      <c r="AK37" s="35"/>
      <c r="AL37" s="35"/>
      <c r="AM37" s="35"/>
      <c r="AN37" s="35"/>
      <c r="AO37" s="35"/>
      <c r="AP37" s="35"/>
      <c r="AQ37" s="35"/>
      <c r="AR37" s="35"/>
      <c r="AS37" s="35"/>
    </row>
    <row r="38" spans="1:45" x14ac:dyDescent="0.2">
      <c r="A38" s="166" t="s">
        <v>184</v>
      </c>
      <c r="B38" s="59">
        <v>100</v>
      </c>
      <c r="C38" s="61">
        <f t="shared" si="11"/>
        <v>101.31975880331498</v>
      </c>
      <c r="D38" s="61">
        <f t="shared" si="12"/>
        <v>97.82658185342386</v>
      </c>
      <c r="E38" s="61">
        <f t="shared" si="13"/>
        <v>94.292061531579947</v>
      </c>
      <c r="F38" s="61">
        <f t="shared" si="14"/>
        <v>94.07773606450111</v>
      </c>
      <c r="G38" s="61">
        <f t="shared" si="15"/>
        <v>92.480821504283782</v>
      </c>
      <c r="H38" s="61">
        <f t="shared" si="16"/>
        <v>90.845295005944493</v>
      </c>
      <c r="I38" s="62">
        <f t="shared" si="17"/>
        <v>87.476891513407452</v>
      </c>
      <c r="J38" s="227" t="e">
        <f t="shared" si="18"/>
        <v>#DIV/0!</v>
      </c>
      <c r="K38" s="55" t="e">
        <f t="shared" si="19"/>
        <v>#DIV/0!</v>
      </c>
      <c r="L38" s="80" t="e">
        <f t="shared" si="20"/>
        <v>#DIV/0!</v>
      </c>
      <c r="M38" s="150" t="e">
        <f>(IEA!X9/IEA!X11)/(Eurostat!$W$95/Eurostat!$W$111)*100</f>
        <v>#DIV/0!</v>
      </c>
      <c r="N38" s="163" t="e">
        <f>IEA!X9/IEA!X12</f>
        <v>#DIV/0!</v>
      </c>
      <c r="AD38" s="35"/>
      <c r="AE38" s="35"/>
      <c r="AF38" s="35"/>
      <c r="AG38" s="35"/>
      <c r="AH38" s="35"/>
      <c r="AI38" s="35"/>
      <c r="AJ38" s="35"/>
      <c r="AK38" s="35"/>
      <c r="AL38" s="35"/>
      <c r="AM38" s="35"/>
      <c r="AN38" s="35"/>
      <c r="AO38" s="35"/>
      <c r="AP38" s="35"/>
      <c r="AQ38" s="35"/>
      <c r="AR38" s="35"/>
      <c r="AS38" s="35"/>
    </row>
    <row r="39" spans="1:45" x14ac:dyDescent="0.2">
      <c r="A39" s="166" t="s">
        <v>191</v>
      </c>
      <c r="B39" s="59">
        <v>101</v>
      </c>
      <c r="C39" s="61">
        <f t="shared" si="11"/>
        <v>121.51240696571395</v>
      </c>
      <c r="D39" s="61">
        <f t="shared" si="12"/>
        <v>132.5280779844889</v>
      </c>
      <c r="E39" s="61">
        <f t="shared" si="13"/>
        <v>130.87857045971234</v>
      </c>
      <c r="F39" s="61">
        <f t="shared" si="14"/>
        <v>126.2847283284227</v>
      </c>
      <c r="G39" s="61">
        <f t="shared" si="15"/>
        <v>129.10800604900766</v>
      </c>
      <c r="H39" s="61">
        <f t="shared" si="16"/>
        <v>132.97187701115487</v>
      </c>
      <c r="I39" s="62">
        <f t="shared" si="17"/>
        <v>133.02921228802361</v>
      </c>
      <c r="J39" s="227" t="e">
        <f t="shared" si="18"/>
        <v>#DIV/0!</v>
      </c>
      <c r="K39" s="55" t="e">
        <f t="shared" si="19"/>
        <v>#DIV/0!</v>
      </c>
      <c r="L39" s="80" t="e">
        <f t="shared" si="20"/>
        <v>#DIV/0!</v>
      </c>
      <c r="M39" s="150" t="e">
        <f>(IEA!X13/IEA!X15)/(Eurostat!$W$95/Eurostat!$W$111)*100</f>
        <v>#DIV/0!</v>
      </c>
      <c r="N39" s="163" t="e">
        <f>IEA!X13/IEA!X16</f>
        <v>#DIV/0!</v>
      </c>
      <c r="AD39" s="35"/>
      <c r="AE39" s="35"/>
      <c r="AF39" s="35"/>
      <c r="AG39" s="35"/>
      <c r="AH39" s="35"/>
      <c r="AI39" s="35"/>
      <c r="AJ39" s="35"/>
      <c r="AK39" s="35"/>
      <c r="AL39" s="35"/>
      <c r="AM39" s="35"/>
      <c r="AN39" s="35"/>
      <c r="AO39" s="35"/>
      <c r="AP39" s="35"/>
      <c r="AQ39" s="35"/>
      <c r="AR39" s="35"/>
      <c r="AS39" s="35"/>
    </row>
    <row r="40" spans="1:45" x14ac:dyDescent="0.2">
      <c r="A40" s="166" t="s">
        <v>192</v>
      </c>
      <c r="B40" s="59">
        <v>102</v>
      </c>
      <c r="C40" s="61">
        <f t="shared" si="11"/>
        <v>54.287310636490993</v>
      </c>
      <c r="D40" s="61">
        <f t="shared" si="12"/>
        <v>51.338685478584623</v>
      </c>
      <c r="E40" s="61">
        <f t="shared" si="13"/>
        <v>49.940304640286016</v>
      </c>
      <c r="F40" s="61">
        <f t="shared" si="14"/>
        <v>46.308378270475693</v>
      </c>
      <c r="G40" s="61">
        <f t="shared" si="15"/>
        <v>43.92287157226837</v>
      </c>
      <c r="H40" s="61">
        <f t="shared" si="16"/>
        <v>43.652765553513412</v>
      </c>
      <c r="I40" s="62">
        <f t="shared" si="17"/>
        <v>42.523556953595687</v>
      </c>
      <c r="J40" s="227" t="e">
        <f t="shared" si="18"/>
        <v>#DIV/0!</v>
      </c>
      <c r="K40" s="55" t="e">
        <f t="shared" si="19"/>
        <v>#DIV/0!</v>
      </c>
      <c r="L40" s="80" t="e">
        <f t="shared" si="20"/>
        <v>#DIV/0!</v>
      </c>
      <c r="M40" s="150" t="e">
        <f>(IEA!X17/IEA!X19)/(Eurostat!$W$95/Eurostat!$W$111)*100</f>
        <v>#DIV/0!</v>
      </c>
      <c r="N40" s="163" t="e">
        <f>IEA!X17/IEA!X20</f>
        <v>#DIV/0!</v>
      </c>
      <c r="AD40" s="35"/>
      <c r="AE40" s="35"/>
      <c r="AF40" s="35"/>
      <c r="AG40" s="35"/>
      <c r="AH40" s="35"/>
      <c r="AI40" s="35"/>
      <c r="AJ40" s="35"/>
      <c r="AK40" s="35"/>
      <c r="AL40" s="35"/>
      <c r="AM40" s="35"/>
      <c r="AN40" s="35"/>
      <c r="AO40" s="35"/>
      <c r="AP40" s="35"/>
      <c r="AQ40" s="35"/>
      <c r="AR40" s="35"/>
      <c r="AS40" s="35"/>
    </row>
    <row r="41" spans="1:45" x14ac:dyDescent="0.2">
      <c r="A41" s="166" t="s">
        <v>187</v>
      </c>
      <c r="B41" s="59">
        <v>103</v>
      </c>
      <c r="C41" s="61">
        <f t="shared" si="11"/>
        <v>84.847963844508712</v>
      </c>
      <c r="D41" s="61">
        <f t="shared" si="12"/>
        <v>71.456575197409336</v>
      </c>
      <c r="E41" s="61">
        <f t="shared" si="13"/>
        <v>68.724495906228526</v>
      </c>
      <c r="F41" s="61">
        <f t="shared" si="14"/>
        <v>66.119856176276969</v>
      </c>
      <c r="G41" s="61">
        <f t="shared" si="15"/>
        <v>65.882880569857988</v>
      </c>
      <c r="H41" s="61">
        <f t="shared" si="16"/>
        <v>65.121495547986015</v>
      </c>
      <c r="I41" s="62">
        <f t="shared" si="17"/>
        <v>61.401823761222673</v>
      </c>
      <c r="J41" s="227" t="e">
        <f t="shared" si="18"/>
        <v>#DIV/0!</v>
      </c>
      <c r="K41" s="55" t="e">
        <f t="shared" si="19"/>
        <v>#DIV/0!</v>
      </c>
      <c r="L41" s="80" t="e">
        <f t="shared" si="20"/>
        <v>#DIV/0!</v>
      </c>
      <c r="M41" s="150" t="e">
        <f>(IEA!X21/IEA!X23)/(Eurostat!$W$95/Eurostat!$W$111)*100</f>
        <v>#DIV/0!</v>
      </c>
      <c r="N41" s="163" t="e">
        <f>IEA!X21/IEA!X24</f>
        <v>#DIV/0!</v>
      </c>
      <c r="AD41" s="35"/>
      <c r="AE41" s="35"/>
      <c r="AF41" s="35"/>
      <c r="AG41" s="35"/>
      <c r="AH41" s="35"/>
      <c r="AI41" s="35"/>
      <c r="AJ41" s="35"/>
      <c r="AK41" s="35"/>
      <c r="AL41" s="35"/>
      <c r="AM41" s="35"/>
      <c r="AN41" s="35"/>
      <c r="AO41" s="35"/>
      <c r="AP41" s="35"/>
      <c r="AQ41" s="35"/>
      <c r="AR41" s="35"/>
      <c r="AS41" s="35"/>
    </row>
    <row r="42" spans="1:45" x14ac:dyDescent="0.2">
      <c r="A42" s="166" t="s">
        <v>193</v>
      </c>
      <c r="B42" s="59">
        <v>104</v>
      </c>
      <c r="C42" s="61">
        <f t="shared" si="11"/>
        <v>146.59250651952092</v>
      </c>
      <c r="D42" s="61">
        <f t="shared" si="12"/>
        <v>106.52203664533096</v>
      </c>
      <c r="E42" s="61">
        <f t="shared" si="13"/>
        <v>98.04463522332469</v>
      </c>
      <c r="F42" s="61">
        <f t="shared" si="14"/>
        <v>90.080390579709629</v>
      </c>
      <c r="G42" s="61">
        <f t="shared" si="15"/>
        <v>85.498812052459556</v>
      </c>
      <c r="H42" s="61">
        <f t="shared" si="16"/>
        <v>92.680136623641403</v>
      </c>
      <c r="I42" s="62">
        <f t="shared" si="17"/>
        <v>89.023691040489851</v>
      </c>
      <c r="J42" s="227" t="e">
        <f t="shared" si="18"/>
        <v>#DIV/0!</v>
      </c>
      <c r="K42" s="55" t="e">
        <f t="shared" si="19"/>
        <v>#DIV/0!</v>
      </c>
      <c r="L42" s="80" t="e">
        <f t="shared" si="20"/>
        <v>#DIV/0!</v>
      </c>
      <c r="M42" s="150" t="e">
        <f>(IEA!X25/IEA!X27)/(Eurostat!$W$95/Eurostat!$W$111)*100</f>
        <v>#DIV/0!</v>
      </c>
      <c r="N42" s="163" t="e">
        <f>IEA!X25/IEA!X28</f>
        <v>#DIV/0!</v>
      </c>
      <c r="AD42" s="35"/>
      <c r="AE42" s="35"/>
      <c r="AF42" s="35"/>
      <c r="AG42" s="35"/>
      <c r="AH42" s="35"/>
      <c r="AI42" s="35"/>
      <c r="AJ42" s="35"/>
      <c r="AK42" s="35"/>
      <c r="AL42" s="35"/>
      <c r="AM42" s="35"/>
      <c r="AN42" s="35"/>
      <c r="AO42" s="35"/>
      <c r="AP42" s="35"/>
      <c r="AQ42" s="35"/>
      <c r="AR42" s="35"/>
      <c r="AS42" s="35"/>
    </row>
    <row r="43" spans="1:45" ht="13.5" thickBot="1" x14ac:dyDescent="0.25">
      <c r="A43" s="167" t="s">
        <v>189</v>
      </c>
      <c r="B43" s="52">
        <v>105</v>
      </c>
      <c r="C43" s="54">
        <f t="shared" si="11"/>
        <v>84.71461766362377</v>
      </c>
      <c r="D43" s="54">
        <f t="shared" si="12"/>
        <v>76.74009858717568</v>
      </c>
      <c r="E43" s="54">
        <f t="shared" si="13"/>
        <v>74.037655829233145</v>
      </c>
      <c r="F43" s="54">
        <f t="shared" si="14"/>
        <v>73.927483879999983</v>
      </c>
      <c r="G43" s="54">
        <f t="shared" si="15"/>
        <v>72.289698649239938</v>
      </c>
      <c r="H43" s="54">
        <f t="shared" si="16"/>
        <v>71.24524483964727</v>
      </c>
      <c r="I43" s="188">
        <f t="shared" si="17"/>
        <v>70.795830686162375</v>
      </c>
      <c r="J43" s="228" t="e">
        <f t="shared" si="18"/>
        <v>#DIV/0!</v>
      </c>
      <c r="K43" s="189" t="e">
        <f t="shared" si="19"/>
        <v>#DIV/0!</v>
      </c>
      <c r="L43" s="81" t="e">
        <f t="shared" si="20"/>
        <v>#DIV/0!</v>
      </c>
      <c r="M43" s="77" t="e">
        <f>(IEA!X29/IEA!X31)/(Eurostat!$W$95/Eurostat!$W$111)*100</f>
        <v>#DIV/0!</v>
      </c>
      <c r="N43" s="164" t="e">
        <f>IEA!X29/IEA!X32</f>
        <v>#DIV/0!</v>
      </c>
      <c r="AD43" s="35"/>
      <c r="AE43" s="35"/>
      <c r="AF43" s="35"/>
      <c r="AG43" s="35"/>
      <c r="AH43" s="35"/>
      <c r="AI43" s="35"/>
      <c r="AJ43" s="35"/>
      <c r="AK43" s="35"/>
      <c r="AL43" s="35"/>
      <c r="AM43" s="35"/>
      <c r="AN43" s="35"/>
      <c r="AO43" s="35"/>
      <c r="AP43" s="35"/>
      <c r="AQ43" s="35"/>
      <c r="AR43" s="35"/>
      <c r="AS43" s="35"/>
    </row>
    <row r="44" spans="1:45" x14ac:dyDescent="0.2">
      <c r="A44" s="154"/>
      <c r="B44" s="155"/>
      <c r="C44" s="156"/>
      <c r="D44" s="156"/>
      <c r="E44" s="156"/>
      <c r="F44" s="156"/>
      <c r="G44" s="156"/>
      <c r="H44" s="156"/>
      <c r="I44" s="157"/>
      <c r="J44" s="157"/>
      <c r="K44" s="158"/>
      <c r="L44" s="159"/>
      <c r="N44" s="30"/>
      <c r="AD44" s="35"/>
      <c r="AE44" s="35"/>
      <c r="AF44" s="35"/>
      <c r="AG44" s="35"/>
      <c r="AH44" s="35"/>
      <c r="AI44" s="35"/>
      <c r="AJ44" s="35"/>
      <c r="AK44" s="35"/>
      <c r="AL44" s="35"/>
      <c r="AM44" s="35"/>
      <c r="AN44" s="35"/>
      <c r="AO44" s="35"/>
      <c r="AP44" s="35"/>
      <c r="AQ44" s="35"/>
      <c r="AR44" s="35"/>
      <c r="AS44" s="35"/>
    </row>
    <row r="45" spans="1:45" x14ac:dyDescent="0.2">
      <c r="A45" s="3" t="s">
        <v>190</v>
      </c>
    </row>
    <row r="46" spans="1:45" x14ac:dyDescent="0.2">
      <c r="B46" s="39"/>
      <c r="C46" s="39"/>
      <c r="D46" s="39"/>
      <c r="E46" s="39"/>
      <c r="F46" s="39"/>
      <c r="G46" s="39"/>
      <c r="H46" s="39"/>
    </row>
    <row r="47" spans="1:45" x14ac:dyDescent="0.2">
      <c r="B47" s="3"/>
      <c r="C47" s="3"/>
      <c r="D47" s="3"/>
      <c r="E47" s="3"/>
      <c r="F47" s="3"/>
      <c r="G47" s="3"/>
      <c r="H47" s="3"/>
    </row>
    <row r="48" spans="1:45" x14ac:dyDescent="0.2">
      <c r="A48" s="39" t="s">
        <v>197</v>
      </c>
    </row>
    <row r="50" spans="1:39" x14ac:dyDescent="0.2">
      <c r="A50" s="40" t="s">
        <v>198</v>
      </c>
      <c r="B50" s="40"/>
      <c r="C50" s="40"/>
      <c r="D50" s="40"/>
      <c r="E50" s="40"/>
      <c r="F50" s="40"/>
      <c r="G50" s="40"/>
      <c r="H50" s="40"/>
      <c r="I50" s="40"/>
      <c r="J50" s="40"/>
    </row>
    <row r="51" spans="1:39" x14ac:dyDescent="0.2">
      <c r="A51" s="40" t="s">
        <v>173</v>
      </c>
      <c r="B51" s="41"/>
      <c r="C51" s="41"/>
      <c r="D51" s="41"/>
      <c r="E51" s="41"/>
      <c r="F51" s="41"/>
      <c r="G51" s="41"/>
      <c r="H51" s="41"/>
      <c r="I51" s="41"/>
      <c r="J51" s="41"/>
    </row>
    <row r="55" spans="1:39" s="6" customFormat="1" ht="15" customHeight="1" x14ac:dyDescent="0.2">
      <c r="A55" s="5"/>
      <c r="B55" s="4"/>
      <c r="C55" s="4"/>
      <c r="D55" s="4"/>
      <c r="E55" s="4"/>
      <c r="F55" s="4"/>
      <c r="G55" s="4"/>
      <c r="H55" s="4"/>
      <c r="I55" s="4"/>
      <c r="J55" s="4"/>
      <c r="K55" s="4"/>
      <c r="L55" s="4"/>
      <c r="M55" s="4"/>
      <c r="N55" s="4"/>
      <c r="O55" s="4"/>
      <c r="P55" s="4"/>
      <c r="Q55" s="4"/>
      <c r="R55" s="4"/>
      <c r="S55" s="4"/>
    </row>
    <row r="56" spans="1:39" ht="33.75" x14ac:dyDescent="0.5">
      <c r="A56" s="8" t="s">
        <v>48</v>
      </c>
    </row>
    <row r="58" spans="1:39" ht="13.5" thickBot="1" x14ac:dyDescent="0.25">
      <c r="A58" s="10" t="s">
        <v>37</v>
      </c>
      <c r="B58" s="10"/>
      <c r="C58" s="10"/>
      <c r="D58" s="10"/>
      <c r="E58" s="10"/>
      <c r="F58" s="10"/>
      <c r="G58" s="10"/>
      <c r="H58" s="10"/>
      <c r="I58" s="10"/>
      <c r="J58" s="10"/>
      <c r="K58" s="10"/>
      <c r="L58" s="10"/>
      <c r="M58" s="10"/>
      <c r="N58" s="10"/>
      <c r="O58" s="10"/>
    </row>
    <row r="59" spans="1:39" s="7" customFormat="1" x14ac:dyDescent="0.2">
      <c r="A59" s="186"/>
      <c r="B59" s="186">
        <v>1990</v>
      </c>
      <c r="C59" s="186">
        <v>1991</v>
      </c>
      <c r="D59" s="186">
        <v>1992</v>
      </c>
      <c r="E59" s="186">
        <v>1993</v>
      </c>
      <c r="F59" s="186">
        <v>1994</v>
      </c>
      <c r="G59" s="186">
        <v>1995</v>
      </c>
      <c r="H59" s="186">
        <v>1996</v>
      </c>
      <c r="I59" s="186">
        <v>1997</v>
      </c>
      <c r="J59" s="186">
        <v>1998</v>
      </c>
      <c r="K59" s="186">
        <v>1999</v>
      </c>
      <c r="L59" s="186">
        <v>2000</v>
      </c>
      <c r="M59" s="186">
        <v>2001</v>
      </c>
      <c r="N59" s="186">
        <v>2002</v>
      </c>
      <c r="O59" s="186">
        <v>2003</v>
      </c>
      <c r="P59" s="186">
        <v>2004</v>
      </c>
      <c r="Q59" s="186">
        <v>2005</v>
      </c>
      <c r="R59" s="186">
        <v>2006</v>
      </c>
      <c r="S59" s="186">
        <v>2007</v>
      </c>
      <c r="T59" s="186">
        <v>2008</v>
      </c>
      <c r="U59" s="186">
        <v>2009</v>
      </c>
      <c r="V59" s="186">
        <v>2010</v>
      </c>
      <c r="W59" s="186">
        <v>2011</v>
      </c>
      <c r="X59" s="186">
        <v>2012</v>
      </c>
      <c r="Z59" s="181" t="s">
        <v>125</v>
      </c>
      <c r="AA59" s="182" t="s">
        <v>129</v>
      </c>
      <c r="AB59" s="182" t="s">
        <v>206</v>
      </c>
      <c r="AC59" s="182" t="s">
        <v>201</v>
      </c>
      <c r="AD59" s="183" t="s">
        <v>204</v>
      </c>
      <c r="AE59" s="184" t="s">
        <v>205</v>
      </c>
      <c r="AH59" s="75" t="s">
        <v>218</v>
      </c>
      <c r="AJ59"/>
      <c r="AK59"/>
      <c r="AL59"/>
      <c r="AM59"/>
    </row>
    <row r="60" spans="1:39" x14ac:dyDescent="0.2">
      <c r="A60" s="10" t="s">
        <v>232</v>
      </c>
      <c r="B60" s="11">
        <f>Eurostat!B95</f>
        <v>1665095</v>
      </c>
      <c r="C60" s="11">
        <f>Eurostat!C95</f>
        <v>1667560</v>
      </c>
      <c r="D60" s="11">
        <f>Eurostat!D95</f>
        <v>1632024</v>
      </c>
      <c r="E60" s="11">
        <f>Eurostat!E95</f>
        <v>1631496</v>
      </c>
      <c r="F60" s="11">
        <f>Eurostat!F95</f>
        <v>1626740</v>
      </c>
      <c r="G60" s="11">
        <f>Eurostat!G95</f>
        <v>1668660</v>
      </c>
      <c r="H60" s="11">
        <f>Eurostat!H95</f>
        <v>1725916</v>
      </c>
      <c r="I60" s="11">
        <f>Eurostat!I95</f>
        <v>1710513</v>
      </c>
      <c r="J60" s="11">
        <f>Eurostat!J95</f>
        <v>1722139</v>
      </c>
      <c r="K60" s="11">
        <f>Eurostat!K95</f>
        <v>1710707</v>
      </c>
      <c r="L60" s="11">
        <f>Eurostat!L95</f>
        <v>1724899</v>
      </c>
      <c r="M60" s="11">
        <f>Eurostat!M95</f>
        <v>1763678</v>
      </c>
      <c r="N60" s="11">
        <f>Eurostat!N95</f>
        <v>1758132</v>
      </c>
      <c r="O60" s="11">
        <f>Eurostat!O95</f>
        <v>1799127</v>
      </c>
      <c r="P60" s="11">
        <f>Eurostat!P95</f>
        <v>1820269</v>
      </c>
      <c r="Q60" s="11">
        <f>Eurostat!Q95</f>
        <v>1824792</v>
      </c>
      <c r="R60" s="11">
        <f>Eurostat!R95</f>
        <v>1825763</v>
      </c>
      <c r="S60" s="11">
        <f>Eurostat!S95</f>
        <v>1808893</v>
      </c>
      <c r="T60" s="11">
        <f>Eurostat!T95</f>
        <v>1800966</v>
      </c>
      <c r="U60" s="11">
        <f>Eurostat!U95</f>
        <v>1702064</v>
      </c>
      <c r="V60" s="11">
        <f>Eurostat!V95</f>
        <v>1759390</v>
      </c>
      <c r="W60" s="11">
        <f>Eurostat!W95</f>
        <v>1697660</v>
      </c>
      <c r="X60" s="11"/>
      <c r="Z60" s="67">
        <f>((E60/B60)^(1/3))-1</f>
        <v>-6.7718978363360272E-3</v>
      </c>
      <c r="AA60" s="66">
        <f>((P60/E60)^(1/11))-1</f>
        <v>1.0003054580975723E-2</v>
      </c>
      <c r="AB60" s="66">
        <f>((V60/P60)^(1/6))-1</f>
        <v>-5.6534809714009482E-3</v>
      </c>
      <c r="AC60" s="66">
        <f>W60/V60-1</f>
        <v>-3.5086024133364369E-2</v>
      </c>
      <c r="AD60" s="66">
        <f>((W60/B60)^(1/21))-1</f>
        <v>9.2274229383249029E-4</v>
      </c>
      <c r="AE60" s="185">
        <f>((W60/Q60)^(1/6))-1</f>
        <v>-1.1963721334536159E-2</v>
      </c>
      <c r="AH60" s="76">
        <f>(W60/L60)^(1/11)-1</f>
        <v>-1.4460140378875774E-3</v>
      </c>
      <c r="AI60" s="29" t="s">
        <v>128</v>
      </c>
    </row>
    <row r="61" spans="1:39" x14ac:dyDescent="0.2">
      <c r="A61" s="10" t="s">
        <v>233</v>
      </c>
      <c r="B61" s="12">
        <f>Eurostat!B46/1000</f>
        <v>8018.4654906193418</v>
      </c>
      <c r="C61" s="12">
        <f>Eurostat!C46/1000</f>
        <v>8120.8258592531547</v>
      </c>
      <c r="D61" s="12">
        <f>Eurostat!D46/1000</f>
        <v>8207.2194625290394</v>
      </c>
      <c r="E61" s="12">
        <f>Eurostat!E46/1000</f>
        <v>8197.9527610634996</v>
      </c>
      <c r="F61" s="12">
        <f>Eurostat!F46/1000</f>
        <v>8436.2460422233908</v>
      </c>
      <c r="G61" s="12">
        <f>Eurostat!G46/1000</f>
        <v>8719.4917895088747</v>
      </c>
      <c r="H61" s="12">
        <f>Eurostat!H46/1000</f>
        <v>8887.2072089414887</v>
      </c>
      <c r="I61" s="12">
        <f>Eurostat!I46/1000</f>
        <v>9140.5840361894934</v>
      </c>
      <c r="J61" s="12">
        <f>Eurostat!J46/1000</f>
        <v>9411.367927915393</v>
      </c>
      <c r="K61" s="12">
        <f>Eurostat!K46/1000</f>
        <v>9694.2665747402207</v>
      </c>
      <c r="L61" s="12">
        <f>Eurostat!L46/1000</f>
        <v>10072.422600000002</v>
      </c>
      <c r="M61" s="12">
        <f>Eurostat!M46/1000</f>
        <v>10288.820300000003</v>
      </c>
      <c r="N61" s="12">
        <f>Eurostat!N46/1000</f>
        <v>10423.156000000001</v>
      </c>
      <c r="O61" s="12">
        <f>Eurostat!O46/1000</f>
        <v>10574.323799999998</v>
      </c>
      <c r="P61" s="12">
        <f>Eurostat!P46/1000</f>
        <v>10845.014700000002</v>
      </c>
      <c r="Q61" s="12">
        <f>Eurostat!Q46/1000</f>
        <v>11072.2911</v>
      </c>
      <c r="R61" s="12">
        <f>Eurostat!R46/1000</f>
        <v>11441.755999999999</v>
      </c>
      <c r="S61" s="12">
        <f>Eurostat!S46/1000</f>
        <v>11811.015199999998</v>
      </c>
      <c r="T61" s="12">
        <f>Eurostat!T46/1000</f>
        <v>11848.238100000002</v>
      </c>
      <c r="U61" s="12">
        <f>Eurostat!U46/1000</f>
        <v>11338.8259</v>
      </c>
      <c r="V61" s="12">
        <f>Eurostat!V46/1000</f>
        <v>11579.057099999998</v>
      </c>
      <c r="W61" s="12">
        <f>Eurostat!W46/1000</f>
        <v>11764.071300000001</v>
      </c>
      <c r="X61" s="12"/>
      <c r="Z61" s="67">
        <f>((E61/B61)^(1/3))-1</f>
        <v>7.406423400572848E-3</v>
      </c>
      <c r="AA61" s="66">
        <f>((P61/E61)^(1/11))-1</f>
        <v>2.5764590389047992E-2</v>
      </c>
      <c r="AB61" s="66">
        <f>((V61/P61)^(1/6))-1</f>
        <v>1.0975214625785767E-2</v>
      </c>
      <c r="AC61" s="66">
        <f>W61/V61-1</f>
        <v>1.597834766701367E-2</v>
      </c>
      <c r="AD61" s="66">
        <f>((W61/B61)^(1/21))-1</f>
        <v>1.8420119894278164E-2</v>
      </c>
      <c r="AE61" s="185">
        <f>((W61/Q61)^(1/6))-1</f>
        <v>1.0151916491498492E-2</v>
      </c>
      <c r="AH61" s="76">
        <f>(W61/L61)^(1/11)-1</f>
        <v>1.4213595866755968E-2</v>
      </c>
      <c r="AI61" s="29" t="s">
        <v>126</v>
      </c>
    </row>
    <row r="62" spans="1:39" ht="13.5" thickBot="1" x14ac:dyDescent="0.25">
      <c r="A62" s="10" t="s">
        <v>230</v>
      </c>
      <c r="B62" s="13">
        <f>B60/B61</f>
        <v>207.65756265309923</v>
      </c>
      <c r="C62" s="13">
        <f t="shared" ref="C62:W62" si="21">C60/C61</f>
        <v>205.3436471735105</v>
      </c>
      <c r="D62" s="13">
        <f t="shared" si="21"/>
        <v>198.85224313193822</v>
      </c>
      <c r="E62" s="13">
        <f t="shared" si="21"/>
        <v>199.01261297196717</v>
      </c>
      <c r="F62" s="13">
        <f t="shared" si="21"/>
        <v>192.82747229729554</v>
      </c>
      <c r="G62" s="13">
        <f t="shared" si="21"/>
        <v>191.37124505440784</v>
      </c>
      <c r="H62" s="13">
        <f t="shared" si="21"/>
        <v>194.20229093607071</v>
      </c>
      <c r="I62" s="13">
        <f t="shared" si="21"/>
        <v>187.13388479638931</v>
      </c>
      <c r="J62" s="13">
        <f t="shared" si="21"/>
        <v>182.98498296851218</v>
      </c>
      <c r="K62" s="13">
        <f t="shared" si="21"/>
        <v>176.46585090382067</v>
      </c>
      <c r="L62" s="13">
        <f t="shared" si="21"/>
        <v>171.24966539827267</v>
      </c>
      <c r="M62" s="13">
        <f t="shared" si="21"/>
        <v>171.41693105476821</v>
      </c>
      <c r="N62" s="13">
        <f t="shared" si="21"/>
        <v>168.67559115492466</v>
      </c>
      <c r="O62" s="13">
        <f t="shared" si="21"/>
        <v>170.14109214245929</v>
      </c>
      <c r="P62" s="13">
        <f t="shared" si="21"/>
        <v>167.84384810469641</v>
      </c>
      <c r="Q62" s="13">
        <f t="shared" si="21"/>
        <v>164.80708315192328</v>
      </c>
      <c r="R62" s="13">
        <f t="shared" si="21"/>
        <v>159.57017436833996</v>
      </c>
      <c r="S62" s="13">
        <f t="shared" si="21"/>
        <v>153.15304987500144</v>
      </c>
      <c r="T62" s="13">
        <f t="shared" si="21"/>
        <v>152.00285348755776</v>
      </c>
      <c r="U62" s="13">
        <f t="shared" si="21"/>
        <v>150.10936890741041</v>
      </c>
      <c r="V62" s="13">
        <f t="shared" si="21"/>
        <v>151.94587821835685</v>
      </c>
      <c r="W62" s="13">
        <f t="shared" si="21"/>
        <v>144.30888394904576</v>
      </c>
      <c r="X62" s="13"/>
      <c r="Z62" s="68">
        <f>((E62/B62)^(1/3))-1</f>
        <v>-1.4074082622035466E-2</v>
      </c>
      <c r="AA62" s="69">
        <f>((P62/E62)^(1/11))-1</f>
        <v>-1.536564622697123E-2</v>
      </c>
      <c r="AB62" s="66">
        <f>((V62/P62)^(1/6))-1</f>
        <v>-1.6448173364311258E-2</v>
      </c>
      <c r="AC62" s="66">
        <f>W62/V62-1</f>
        <v>-5.026127960072857E-2</v>
      </c>
      <c r="AD62" s="66">
        <f>((W62/B62)^(1/21))-1</f>
        <v>-1.7180903301735717E-2</v>
      </c>
      <c r="AE62" s="185">
        <f>((W62/Q62)^(1/6))-1</f>
        <v>-2.1893378080049097E-2</v>
      </c>
      <c r="AH62" s="76">
        <f>(W62/L62)^(1/11)-1</f>
        <v>-1.5440149854489715E-2</v>
      </c>
      <c r="AI62" s="29" t="s">
        <v>127</v>
      </c>
    </row>
    <row r="64" spans="1:39" s="64" customFormat="1" x14ac:dyDescent="0.2">
      <c r="A64" s="64" t="s">
        <v>124</v>
      </c>
      <c r="AJ64"/>
      <c r="AK64"/>
      <c r="AL64"/>
      <c r="AM64"/>
    </row>
    <row r="65" spans="1:39" s="64" customFormat="1" x14ac:dyDescent="0.2">
      <c r="A65" s="64" t="s">
        <v>1</v>
      </c>
      <c r="C65" s="65">
        <f>C60/B60-1</f>
        <v>1.4803960134406324E-3</v>
      </c>
      <c r="D65" s="73">
        <f t="shared" ref="D65:T67" si="22">D60/C60-1</f>
        <v>-2.1310177744728875E-2</v>
      </c>
      <c r="E65" s="73">
        <f t="shared" si="22"/>
        <v>-3.2352465404916764E-4</v>
      </c>
      <c r="F65" s="73">
        <f t="shared" si="22"/>
        <v>-2.915115942668578E-3</v>
      </c>
      <c r="G65" s="73">
        <f t="shared" si="22"/>
        <v>2.5769330071185426E-2</v>
      </c>
      <c r="H65" s="73">
        <f t="shared" si="22"/>
        <v>3.431256217563794E-2</v>
      </c>
      <c r="I65" s="73">
        <f t="shared" si="22"/>
        <v>-8.9245363042002035E-3</v>
      </c>
      <c r="J65" s="73">
        <f t="shared" si="22"/>
        <v>6.7967913719451101E-3</v>
      </c>
      <c r="K65" s="73">
        <f t="shared" si="22"/>
        <v>-6.6382562615444618E-3</v>
      </c>
      <c r="L65" s="73">
        <f t="shared" si="22"/>
        <v>8.2959852271604628E-3</v>
      </c>
      <c r="M65" s="73">
        <f t="shared" si="22"/>
        <v>2.2481896041449456E-2</v>
      </c>
      <c r="N65" s="73">
        <f t="shared" si="22"/>
        <v>-3.1445649375906326E-3</v>
      </c>
      <c r="O65" s="73">
        <f t="shared" si="22"/>
        <v>2.3317361836312722E-2</v>
      </c>
      <c r="P65" s="73">
        <f t="shared" si="22"/>
        <v>1.1751254914188936E-2</v>
      </c>
      <c r="Q65" s="229">
        <f t="shared" si="22"/>
        <v>2.484797576622011E-3</v>
      </c>
      <c r="R65" s="229">
        <f t="shared" si="22"/>
        <v>5.3211544110243203E-4</v>
      </c>
      <c r="S65" s="73">
        <f t="shared" si="22"/>
        <v>-9.2399725484633155E-3</v>
      </c>
      <c r="T65" s="73">
        <f>T60/S60-1</f>
        <v>-4.3822381976158509E-3</v>
      </c>
      <c r="U65" s="73">
        <f>U60/T60-1</f>
        <v>-5.4916083923849723E-2</v>
      </c>
      <c r="V65" s="73">
        <f>V60/U60-1</f>
        <v>3.3680284642645608E-2</v>
      </c>
      <c r="W65" s="73">
        <f>W60/V60-1</f>
        <v>-3.5086024133364369E-2</v>
      </c>
      <c r="AJ65"/>
      <c r="AK65"/>
      <c r="AL65"/>
      <c r="AM65"/>
    </row>
    <row r="66" spans="1:39" s="64" customFormat="1" x14ac:dyDescent="0.2">
      <c r="A66" s="64" t="s">
        <v>36</v>
      </c>
      <c r="C66" s="65">
        <f t="shared" ref="C66:R67" si="23">C61/B61-1</f>
        <v>1.2765580740300209E-2</v>
      </c>
      <c r="D66" s="73">
        <f t="shared" si="23"/>
        <v>1.063852430445178E-2</v>
      </c>
      <c r="E66" s="73">
        <f t="shared" si="23"/>
        <v>-1.1290914673169894E-3</v>
      </c>
      <c r="F66" s="73">
        <f t="shared" si="23"/>
        <v>2.906741330490159E-2</v>
      </c>
      <c r="G66" s="73">
        <f t="shared" si="23"/>
        <v>3.3574856146660448E-2</v>
      </c>
      <c r="H66" s="73">
        <f t="shared" si="23"/>
        <v>1.9234540668345623E-2</v>
      </c>
      <c r="I66" s="73">
        <f t="shared" si="23"/>
        <v>2.8510286897899695E-2</v>
      </c>
      <c r="J66" s="73">
        <f t="shared" si="23"/>
        <v>2.962435339512326E-2</v>
      </c>
      <c r="K66" s="73">
        <f t="shared" si="23"/>
        <v>3.0059248452683596E-2</v>
      </c>
      <c r="L66" s="73">
        <f t="shared" si="23"/>
        <v>3.9008214014365938E-2</v>
      </c>
      <c r="M66" s="73">
        <f t="shared" si="23"/>
        <v>2.1484176011439482E-2</v>
      </c>
      <c r="N66" s="73">
        <f t="shared" si="23"/>
        <v>1.3056472567607891E-2</v>
      </c>
      <c r="O66" s="73">
        <f t="shared" si="23"/>
        <v>1.450307373313775E-2</v>
      </c>
      <c r="P66" s="73">
        <f t="shared" si="23"/>
        <v>2.5598885103178315E-2</v>
      </c>
      <c r="Q66" s="229">
        <f t="shared" si="23"/>
        <v>2.0956762741870527E-2</v>
      </c>
      <c r="R66" s="229">
        <f t="shared" si="23"/>
        <v>3.3368423631853217E-2</v>
      </c>
      <c r="S66" s="73">
        <f t="shared" si="22"/>
        <v>3.2272948313178285E-2</v>
      </c>
      <c r="T66" s="73">
        <f t="shared" si="22"/>
        <v>3.1515411139260152E-3</v>
      </c>
      <c r="U66" s="73">
        <f t="shared" ref="U66:W67" si="24">U61/T61-1</f>
        <v>-4.2994763921903489E-2</v>
      </c>
      <c r="V66" s="73">
        <f t="shared" si="24"/>
        <v>2.1186602750466355E-2</v>
      </c>
      <c r="W66" s="73">
        <f t="shared" si="24"/>
        <v>1.597834766701367E-2</v>
      </c>
    </row>
    <row r="67" spans="1:39" s="64" customFormat="1" x14ac:dyDescent="0.2">
      <c r="A67" s="64" t="s">
        <v>2</v>
      </c>
      <c r="C67" s="65">
        <f t="shared" si="23"/>
        <v>-1.1142938643916467E-2</v>
      </c>
      <c r="D67" s="73">
        <f t="shared" si="22"/>
        <v>-3.1612392839634351E-2</v>
      </c>
      <c r="E67" s="73">
        <f t="shared" si="22"/>
        <v>8.0647740001871249E-4</v>
      </c>
      <c r="F67" s="73">
        <f t="shared" si="22"/>
        <v>-3.1079139067144768E-2</v>
      </c>
      <c r="G67" s="73">
        <f t="shared" si="22"/>
        <v>-7.5519697766018856E-3</v>
      </c>
      <c r="H67" s="73">
        <f t="shared" si="22"/>
        <v>1.4793475795477962E-2</v>
      </c>
      <c r="I67" s="73">
        <f t="shared" si="22"/>
        <v>-3.6397130567364155E-2</v>
      </c>
      <c r="J67" s="73">
        <f t="shared" si="22"/>
        <v>-2.2170767375407907E-2</v>
      </c>
      <c r="K67" s="73">
        <f t="shared" si="22"/>
        <v>-3.5626596013145662E-2</v>
      </c>
      <c r="L67" s="73">
        <f t="shared" si="22"/>
        <v>-2.9559178043977341E-2</v>
      </c>
      <c r="M67" s="73">
        <f t="shared" si="22"/>
        <v>9.7673566898093256E-4</v>
      </c>
      <c r="N67" s="73">
        <f t="shared" si="22"/>
        <v>-1.5992235323403881E-2</v>
      </c>
      <c r="O67" s="73">
        <f t="shared" si="22"/>
        <v>8.688281318596891E-3</v>
      </c>
      <c r="P67" s="73">
        <f t="shared" si="22"/>
        <v>-1.3501994191029376E-2</v>
      </c>
      <c r="Q67" s="229">
        <f t="shared" si="22"/>
        <v>-1.8092798676057953E-2</v>
      </c>
      <c r="R67" s="229">
        <f t="shared" si="22"/>
        <v>-3.1775993382249235E-2</v>
      </c>
      <c r="S67" s="73">
        <f t="shared" si="22"/>
        <v>-4.0215062236666488E-2</v>
      </c>
      <c r="T67" s="73">
        <f t="shared" si="22"/>
        <v>-7.5101108883071088E-3</v>
      </c>
      <c r="U67" s="73">
        <f t="shared" si="24"/>
        <v>-1.2456901542985399E-2</v>
      </c>
      <c r="V67" s="73">
        <f t="shared" si="24"/>
        <v>1.2234474931935857E-2</v>
      </c>
      <c r="W67" s="73">
        <f t="shared" si="24"/>
        <v>-5.026127960072857E-2</v>
      </c>
    </row>
    <row r="68" spans="1:39" ht="13.5" thickBot="1" x14ac:dyDescent="0.25">
      <c r="A68" s="10"/>
    </row>
    <row r="69" spans="1:39" ht="21" customHeight="1" x14ac:dyDescent="0.2">
      <c r="A69" s="230" t="s">
        <v>3</v>
      </c>
      <c r="B69" s="231"/>
      <c r="C69" s="231"/>
      <c r="D69" s="231"/>
      <c r="E69" s="231"/>
      <c r="F69" s="231"/>
      <c r="G69" s="231"/>
      <c r="H69" s="231"/>
      <c r="I69" s="231"/>
      <c r="J69" s="231"/>
      <c r="K69" s="231"/>
      <c r="L69" s="231"/>
      <c r="M69" s="231"/>
      <c r="N69" s="231"/>
      <c r="O69" s="231"/>
      <c r="P69" s="231"/>
      <c r="Q69" s="231"/>
      <c r="R69" s="231"/>
      <c r="S69" s="231"/>
      <c r="T69" s="232"/>
      <c r="U69" s="232"/>
      <c r="V69" s="232"/>
      <c r="W69" s="232"/>
      <c r="X69" s="233"/>
    </row>
    <row r="70" spans="1:39" x14ac:dyDescent="0.2">
      <c r="A70" s="234" t="s">
        <v>38</v>
      </c>
      <c r="B70" s="235"/>
      <c r="C70" s="236"/>
      <c r="D70" s="236"/>
      <c r="E70" s="236"/>
      <c r="F70" s="236"/>
      <c r="G70" s="236"/>
      <c r="H70" s="236"/>
      <c r="I70" s="236"/>
      <c r="J70" s="236"/>
      <c r="K70" s="236"/>
      <c r="L70" s="236"/>
      <c r="M70" s="236"/>
      <c r="N70" s="236"/>
      <c r="O70" s="236"/>
      <c r="P70" s="236"/>
      <c r="Q70" s="236"/>
      <c r="R70" s="6"/>
      <c r="S70" s="6"/>
      <c r="T70" s="237"/>
      <c r="U70" s="237"/>
      <c r="V70" s="237"/>
      <c r="W70" s="237"/>
      <c r="X70" s="238"/>
    </row>
    <row r="71" spans="1:39" s="7" customFormat="1" x14ac:dyDescent="0.2">
      <c r="A71" s="239"/>
      <c r="B71" s="235">
        <v>1990</v>
      </c>
      <c r="C71" s="235">
        <v>1991</v>
      </c>
      <c r="D71" s="235">
        <v>1992</v>
      </c>
      <c r="E71" s="235">
        <v>1993</v>
      </c>
      <c r="F71" s="235">
        <v>1994</v>
      </c>
      <c r="G71" s="235">
        <v>1995</v>
      </c>
      <c r="H71" s="235">
        <v>1996</v>
      </c>
      <c r="I71" s="235">
        <v>1997</v>
      </c>
      <c r="J71" s="235">
        <v>1998</v>
      </c>
      <c r="K71" s="235">
        <v>1999</v>
      </c>
      <c r="L71" s="235">
        <v>2000</v>
      </c>
      <c r="M71" s="235">
        <v>2001</v>
      </c>
      <c r="N71" s="235">
        <v>2002</v>
      </c>
      <c r="O71" s="235">
        <v>2003</v>
      </c>
      <c r="P71" s="235">
        <v>2004</v>
      </c>
      <c r="Q71" s="235">
        <v>2005</v>
      </c>
      <c r="R71" s="235">
        <v>2006</v>
      </c>
      <c r="S71" s="235">
        <v>2007</v>
      </c>
      <c r="T71" s="240">
        <v>2008</v>
      </c>
      <c r="U71" s="240">
        <v>2009</v>
      </c>
      <c r="V71" s="240">
        <v>2010</v>
      </c>
      <c r="W71" s="240">
        <v>2011</v>
      </c>
      <c r="X71" s="241">
        <v>2012</v>
      </c>
    </row>
    <row r="72" spans="1:39" x14ac:dyDescent="0.2">
      <c r="A72" s="242" t="s">
        <v>229</v>
      </c>
      <c r="B72" s="237">
        <f t="shared" ref="B72:S72" si="25">B60/$B60*100</f>
        <v>100</v>
      </c>
      <c r="C72" s="237">
        <f t="shared" si="25"/>
        <v>100.14803960134407</v>
      </c>
      <c r="D72" s="237">
        <f t="shared" si="25"/>
        <v>98.013867076653284</v>
      </c>
      <c r="E72" s="237">
        <f t="shared" si="25"/>
        <v>97.982157174215288</v>
      </c>
      <c r="F72" s="237">
        <f t="shared" si="25"/>
        <v>97.696527825739679</v>
      </c>
      <c r="G72" s="237">
        <f t="shared" si="25"/>
        <v>100.21410189808991</v>
      </c>
      <c r="H72" s="237">
        <f t="shared" si="25"/>
        <v>103.65270450034383</v>
      </c>
      <c r="I72" s="237">
        <f t="shared" si="25"/>
        <v>102.72765217600197</v>
      </c>
      <c r="J72" s="237">
        <f t="shared" si="25"/>
        <v>103.42587059597199</v>
      </c>
      <c r="K72" s="237">
        <f t="shared" si="25"/>
        <v>102.73930316288261</v>
      </c>
      <c r="L72" s="237">
        <f t="shared" si="25"/>
        <v>103.59162690417062</v>
      </c>
      <c r="M72" s="237">
        <f t="shared" si="25"/>
        <v>105.9205630909948</v>
      </c>
      <c r="N72" s="237">
        <f t="shared" si="25"/>
        <v>105.587489002129</v>
      </c>
      <c r="O72" s="237">
        <f t="shared" si="25"/>
        <v>108.04951068857933</v>
      </c>
      <c r="P72" s="237">
        <f t="shared" si="25"/>
        <v>109.3192280320342</v>
      </c>
      <c r="Q72" s="237">
        <f t="shared" si="25"/>
        <v>109.59086418492639</v>
      </c>
      <c r="R72" s="237">
        <f t="shared" si="25"/>
        <v>109.64917917596293</v>
      </c>
      <c r="S72" s="237">
        <f t="shared" si="25"/>
        <v>108.63602377041551</v>
      </c>
      <c r="T72" s="237">
        <f>T60/$B60*100</f>
        <v>108.15995483741168</v>
      </c>
      <c r="U72" s="243">
        <f>U60/$B60*100</f>
        <v>102.22023368036058</v>
      </c>
      <c r="V72" s="243">
        <f>V60/$B60*100</f>
        <v>105.66304024695287</v>
      </c>
      <c r="W72" s="243">
        <f>W60/$B60*100</f>
        <v>101.95574426684364</v>
      </c>
      <c r="X72" s="238"/>
    </row>
    <row r="73" spans="1:39" x14ac:dyDescent="0.2">
      <c r="A73" s="242" t="s">
        <v>214</v>
      </c>
      <c r="B73" s="237">
        <f t="shared" ref="B73:T73" si="26">B61/$B61*100</f>
        <v>100</v>
      </c>
      <c r="C73" s="237">
        <f t="shared" si="26"/>
        <v>101.27655807403002</v>
      </c>
      <c r="D73" s="237">
        <f t="shared" si="26"/>
        <v>102.35399119857182</v>
      </c>
      <c r="E73" s="237">
        <f t="shared" si="26"/>
        <v>102.23842418046367</v>
      </c>
      <c r="F73" s="237">
        <f t="shared" si="26"/>
        <v>105.21023071175904</v>
      </c>
      <c r="G73" s="237">
        <f t="shared" si="26"/>
        <v>108.7426490730633</v>
      </c>
      <c r="H73" s="237">
        <f t="shared" si="26"/>
        <v>110.83426397904277</v>
      </c>
      <c r="I73" s="237">
        <f t="shared" si="26"/>
        <v>113.99418064320284</v>
      </c>
      <c r="J73" s="237">
        <f t="shared" si="26"/>
        <v>117.37118453556461</v>
      </c>
      <c r="K73" s="237">
        <f t="shared" si="26"/>
        <v>120.89927413270492</v>
      </c>
      <c r="L73" s="237">
        <f t="shared" si="26"/>
        <v>125.61533889225498</v>
      </c>
      <c r="M73" s="237">
        <f t="shared" si="26"/>
        <v>128.31408094275281</v>
      </c>
      <c r="N73" s="237">
        <f t="shared" si="26"/>
        <v>129.98941022061967</v>
      </c>
      <c r="O73" s="237">
        <f t="shared" si="26"/>
        <v>131.8746562215764</v>
      </c>
      <c r="P73" s="237">
        <f t="shared" si="26"/>
        <v>135.2505003942137</v>
      </c>
      <c r="Q73" s="237">
        <f t="shared" si="26"/>
        <v>138.08491304169451</v>
      </c>
      <c r="R73" s="237">
        <f t="shared" si="26"/>
        <v>142.6925889172374</v>
      </c>
      <c r="S73" s="237">
        <f t="shared" si="26"/>
        <v>147.29769946403698</v>
      </c>
      <c r="T73" s="237">
        <f t="shared" si="26"/>
        <v>147.76191421988463</v>
      </c>
      <c r="U73" s="243">
        <f>U61/$B61*100</f>
        <v>141.40892560135211</v>
      </c>
      <c r="V73" s="243">
        <f>V61/$B61*100</f>
        <v>144.40490033343823</v>
      </c>
      <c r="W73" s="237">
        <f t="shared" ref="W73" si="27">W61/$B61*100</f>
        <v>146.71225203578635</v>
      </c>
      <c r="X73" s="238"/>
    </row>
    <row r="74" spans="1:39" ht="13.5" thickBot="1" x14ac:dyDescent="0.25">
      <c r="A74" s="244" t="s">
        <v>231</v>
      </c>
      <c r="B74" s="245">
        <f t="shared" ref="B74:V74" si="28">B62/$B62*100</f>
        <v>100</v>
      </c>
      <c r="C74" s="245">
        <f t="shared" si="28"/>
        <v>98.885706135608359</v>
      </c>
      <c r="D74" s="245">
        <f t="shared" si="28"/>
        <v>95.759692347024867</v>
      </c>
      <c r="E74" s="245">
        <f t="shared" si="28"/>
        <v>95.836920374735485</v>
      </c>
      <c r="F74" s="245">
        <f t="shared" si="28"/>
        <v>92.858391398642198</v>
      </c>
      <c r="G74" s="245">
        <f t="shared" si="28"/>
        <v>92.157127633295786</v>
      </c>
      <c r="H74" s="245">
        <f t="shared" si="28"/>
        <v>93.520451870319732</v>
      </c>
      <c r="I74" s="245">
        <f t="shared" si="28"/>
        <v>90.116575772876814</v>
      </c>
      <c r="J74" s="245">
        <f t="shared" si="28"/>
        <v>88.118622134748037</v>
      </c>
      <c r="K74" s="245">
        <f t="shared" si="28"/>
        <v>84.979255582718338</v>
      </c>
      <c r="L74" s="245">
        <f t="shared" si="28"/>
        <v>82.467338636904103</v>
      </c>
      <c r="M74" s="245">
        <f t="shared" si="28"/>
        <v>82.547887428076706</v>
      </c>
      <c r="N74" s="245">
        <f t="shared" si="28"/>
        <v>81.227762186877044</v>
      </c>
      <c r="O74" s="245">
        <f t="shared" si="28"/>
        <v>81.93349183563673</v>
      </c>
      <c r="P74" s="245">
        <f t="shared" si="28"/>
        <v>80.82722630482121</v>
      </c>
      <c r="Q74" s="245">
        <f t="shared" si="28"/>
        <v>79.364835571743896</v>
      </c>
      <c r="R74" s="245">
        <f t="shared" si="28"/>
        <v>76.842939081832867</v>
      </c>
      <c r="S74" s="245">
        <f t="shared" si="28"/>
        <v>73.752695504208589</v>
      </c>
      <c r="T74" s="245">
        <f t="shared" si="28"/>
        <v>73.198804582660429</v>
      </c>
      <c r="U74" s="246">
        <f t="shared" si="28"/>
        <v>72.286974280910002</v>
      </c>
      <c r="V74" s="246">
        <f t="shared" si="28"/>
        <v>73.171367455655286</v>
      </c>
      <c r="W74" s="246">
        <f>W62/$B62*100</f>
        <v>69.493680897198956</v>
      </c>
      <c r="X74" s="247"/>
      <c r="Y74" s="22"/>
    </row>
    <row r="75" spans="1:39" s="6" customFormat="1" ht="15" customHeight="1" x14ac:dyDescent="0.2">
      <c r="A75" s="5"/>
      <c r="B75" s="4"/>
      <c r="C75" s="4"/>
      <c r="D75" s="4"/>
      <c r="E75" s="4"/>
      <c r="F75" s="4"/>
      <c r="G75" s="4"/>
      <c r="H75" s="4"/>
      <c r="I75" s="4"/>
      <c r="J75" s="4"/>
      <c r="K75" s="4"/>
      <c r="L75" s="4"/>
      <c r="M75" s="4"/>
      <c r="N75" s="4"/>
      <c r="O75" s="4"/>
      <c r="P75" s="4"/>
      <c r="Q75" s="4"/>
      <c r="R75" s="4"/>
      <c r="S75" s="4"/>
      <c r="T75" s="17"/>
      <c r="U75" s="17"/>
      <c r="V75" s="17"/>
      <c r="W75" s="17"/>
      <c r="X75" s="17"/>
    </row>
    <row r="76" spans="1:39" s="6" customFormat="1" ht="15" customHeight="1" x14ac:dyDescent="0.2">
      <c r="A76" s="5"/>
      <c r="B76" s="4"/>
      <c r="C76" s="4"/>
      <c r="D76" s="4"/>
      <c r="E76" s="4"/>
      <c r="F76" s="4"/>
      <c r="G76" s="4"/>
      <c r="H76" s="4"/>
      <c r="I76" s="4"/>
      <c r="J76" s="4"/>
      <c r="K76" s="4"/>
      <c r="L76" s="4"/>
      <c r="M76" s="4"/>
      <c r="N76" s="4"/>
      <c r="O76" s="4"/>
      <c r="P76" s="4"/>
      <c r="Q76" s="4"/>
      <c r="R76" s="4"/>
      <c r="Y76" s="209" t="s">
        <v>130</v>
      </c>
      <c r="Z76" s="209"/>
    </row>
    <row r="77" spans="1:39" s="7" customFormat="1" x14ac:dyDescent="0.2">
      <c r="A77" s="18" t="s">
        <v>39</v>
      </c>
      <c r="B77" s="175">
        <v>1990</v>
      </c>
      <c r="C77" s="175">
        <v>1991</v>
      </c>
      <c r="D77" s="175">
        <v>1992</v>
      </c>
      <c r="E77" s="175">
        <v>1993</v>
      </c>
      <c r="F77" s="175">
        <v>1994</v>
      </c>
      <c r="G77" s="175">
        <v>1995</v>
      </c>
      <c r="H77" s="175">
        <v>1996</v>
      </c>
      <c r="I77" s="175">
        <v>1997</v>
      </c>
      <c r="J77" s="175">
        <v>1998</v>
      </c>
      <c r="K77" s="175">
        <v>1999</v>
      </c>
      <c r="L77" s="175">
        <v>2000</v>
      </c>
      <c r="M77" s="175">
        <v>2001</v>
      </c>
      <c r="N77" s="175">
        <v>2002</v>
      </c>
      <c r="O77" s="175">
        <v>2003</v>
      </c>
      <c r="P77" s="175">
        <v>2004</v>
      </c>
      <c r="Q77" s="175">
        <v>2005</v>
      </c>
      <c r="R77" s="175">
        <v>2006</v>
      </c>
      <c r="S77" s="175">
        <v>2007</v>
      </c>
      <c r="T77" s="175">
        <v>2008</v>
      </c>
      <c r="U77" s="175">
        <v>2009</v>
      </c>
      <c r="V77" s="175">
        <v>2010</v>
      </c>
      <c r="W77" s="175">
        <v>2011</v>
      </c>
      <c r="Y77" s="178">
        <v>2010</v>
      </c>
      <c r="Z77" s="178">
        <v>2011</v>
      </c>
    </row>
    <row r="78" spans="1:39" s="6" customFormat="1" ht="15" customHeight="1" x14ac:dyDescent="0.2">
      <c r="A78" s="5"/>
      <c r="B78" s="4"/>
      <c r="C78" s="4"/>
      <c r="D78" s="4"/>
      <c r="E78" s="4"/>
      <c r="F78" s="4"/>
      <c r="G78" s="4"/>
      <c r="H78" s="4"/>
      <c r="I78" s="4"/>
      <c r="J78" s="4"/>
      <c r="K78" s="4"/>
      <c r="L78" s="4"/>
      <c r="M78" s="4"/>
      <c r="N78" s="4"/>
      <c r="O78" s="4"/>
      <c r="P78" s="4"/>
      <c r="Q78" s="4"/>
      <c r="R78" s="4"/>
      <c r="S78" s="4"/>
      <c r="V78" s="176"/>
      <c r="Y78" s="179"/>
      <c r="Z78" s="179"/>
    </row>
    <row r="79" spans="1:39" s="1" customFormat="1" x14ac:dyDescent="0.2">
      <c r="A79" s="20" t="s">
        <v>5</v>
      </c>
      <c r="B79" s="38">
        <f>Eurostat!B96/Eurostat!B47*1000</f>
        <v>204.08261373768312</v>
      </c>
      <c r="C79" s="38">
        <f>Eurostat!C96/Eurostat!C47*1000</f>
        <v>202.04831407122947</v>
      </c>
      <c r="D79" s="38">
        <f>Eurostat!D96/Eurostat!D47*1000</f>
        <v>195.91185199295859</v>
      </c>
      <c r="E79" s="38">
        <f>Eurostat!E96/Eurostat!E47*1000</f>
        <v>196.01443767618153</v>
      </c>
      <c r="F79" s="38">
        <f>Eurostat!F96/Eurostat!F47*1000</f>
        <v>190.27772482672697</v>
      </c>
      <c r="G79" s="38">
        <f>Eurostat!G96/Eurostat!G47*1000</f>
        <v>189.04243691626945</v>
      </c>
      <c r="H79" s="38">
        <f>Eurostat!H96/Eurostat!H47*1000</f>
        <v>191.72150105326696</v>
      </c>
      <c r="I79" s="38">
        <f>Eurostat!I96/Eurostat!I47*1000</f>
        <v>185.1136644469218</v>
      </c>
      <c r="J79" s="38">
        <f>Eurostat!J96/Eurostat!J47*1000</f>
        <v>181.15332800068546</v>
      </c>
      <c r="K79" s="38">
        <f>Eurostat!K96/Eurostat!K47*1000</f>
        <v>175.24263864156862</v>
      </c>
      <c r="L79" s="38">
        <f>Eurostat!L96/Eurostat!L47*1000</f>
        <v>170.31805827179377</v>
      </c>
      <c r="M79" s="38">
        <f>Eurostat!M96/Eurostat!M47*1000</f>
        <v>170.36373984010359</v>
      </c>
      <c r="N79" s="38">
        <f>Eurostat!N96/Eurostat!N47*1000</f>
        <v>167.65353620858244</v>
      </c>
      <c r="O79" s="38">
        <f>Eurostat!O96/Eurostat!O47*1000</f>
        <v>169.248922651968</v>
      </c>
      <c r="P79" s="38">
        <f>Eurostat!P96/Eurostat!P47*1000</f>
        <v>166.65678491870412</v>
      </c>
      <c r="Q79" s="38">
        <f>Eurostat!Q96/Eurostat!Q47*1000</f>
        <v>163.60279492038504</v>
      </c>
      <c r="R79" s="38">
        <f>Eurostat!R96/Eurostat!R47*1000</f>
        <v>159.12417400041988</v>
      </c>
      <c r="S79" s="38">
        <f>Eurostat!S96/Eurostat!S47*1000</f>
        <v>153.23251584661904</v>
      </c>
      <c r="T79" s="38">
        <f>Eurostat!T96/Eurostat!T47*1000</f>
        <v>152.21376435018729</v>
      </c>
      <c r="U79" s="38">
        <f>Eurostat!U96/Eurostat!U47*1000</f>
        <v>150.75162086630135</v>
      </c>
      <c r="V79" s="38">
        <f>Eurostat!V96/Eurostat!V47*1000</f>
        <v>152.69193242331841</v>
      </c>
      <c r="W79" s="177">
        <f>Eurostat!W96/Eurostat!W47*1000</f>
        <v>145.36159380382315</v>
      </c>
      <c r="Y79" s="178">
        <f>V79/$V$80*100</f>
        <v>100.49099996242703</v>
      </c>
      <c r="Z79" s="178">
        <f>U79/$U$80*100</f>
        <v>100.4278560116305</v>
      </c>
    </row>
    <row r="80" spans="1:39" s="1" customFormat="1" x14ac:dyDescent="0.2">
      <c r="A80" s="20" t="s">
        <v>37</v>
      </c>
      <c r="B80" s="2">
        <f t="shared" ref="B80:W80" si="29">B62</f>
        <v>207.65756265309923</v>
      </c>
      <c r="C80" s="2">
        <f t="shared" si="29"/>
        <v>205.3436471735105</v>
      </c>
      <c r="D80" s="2">
        <f t="shared" si="29"/>
        <v>198.85224313193822</v>
      </c>
      <c r="E80" s="2">
        <f t="shared" si="29"/>
        <v>199.01261297196717</v>
      </c>
      <c r="F80" s="2">
        <f t="shared" si="29"/>
        <v>192.82747229729554</v>
      </c>
      <c r="G80" s="2">
        <f t="shared" si="29"/>
        <v>191.37124505440784</v>
      </c>
      <c r="H80" s="2">
        <f t="shared" si="29"/>
        <v>194.20229093607071</v>
      </c>
      <c r="I80" s="2">
        <f t="shared" si="29"/>
        <v>187.13388479638931</v>
      </c>
      <c r="J80" s="2">
        <f t="shared" si="29"/>
        <v>182.98498296851218</v>
      </c>
      <c r="K80" s="2">
        <f t="shared" si="29"/>
        <v>176.46585090382067</v>
      </c>
      <c r="L80" s="2">
        <f t="shared" si="29"/>
        <v>171.24966539827267</v>
      </c>
      <c r="M80" s="2">
        <f t="shared" si="29"/>
        <v>171.41693105476821</v>
      </c>
      <c r="N80" s="2">
        <f t="shared" si="29"/>
        <v>168.67559115492466</v>
      </c>
      <c r="O80" s="2">
        <f t="shared" si="29"/>
        <v>170.14109214245929</v>
      </c>
      <c r="P80" s="2">
        <f t="shared" si="29"/>
        <v>167.84384810469641</v>
      </c>
      <c r="Q80" s="2">
        <f t="shared" si="29"/>
        <v>164.80708315192328</v>
      </c>
      <c r="R80" s="2">
        <f t="shared" si="29"/>
        <v>159.57017436833996</v>
      </c>
      <c r="S80" s="2">
        <f t="shared" si="29"/>
        <v>153.15304987500144</v>
      </c>
      <c r="T80" s="2">
        <f t="shared" si="29"/>
        <v>152.00285348755776</v>
      </c>
      <c r="U80" s="2">
        <f t="shared" si="29"/>
        <v>150.10936890741041</v>
      </c>
      <c r="V80" s="2">
        <f t="shared" si="29"/>
        <v>151.94587821835685</v>
      </c>
      <c r="W80" s="175">
        <f t="shared" si="29"/>
        <v>144.30888394904576</v>
      </c>
      <c r="Y80" s="178">
        <f>V80/$V$80*100</f>
        <v>100</v>
      </c>
      <c r="Z80" s="178">
        <f>U80/$U$80*100</f>
        <v>100</v>
      </c>
    </row>
    <row r="81" spans="1:28" s="1" customFormat="1" x14ac:dyDescent="0.2">
      <c r="A81" s="20"/>
      <c r="B81" s="21"/>
      <c r="C81" s="21"/>
      <c r="D81" s="21"/>
      <c r="E81" s="21"/>
      <c r="F81" s="21"/>
      <c r="G81" s="21"/>
      <c r="H81" s="21"/>
      <c r="I81" s="21"/>
      <c r="J81" s="21"/>
      <c r="K81" s="21"/>
      <c r="L81" s="21"/>
      <c r="M81" s="21"/>
      <c r="N81" s="21"/>
      <c r="O81" s="21"/>
      <c r="P81" s="21"/>
      <c r="Q81" s="21"/>
      <c r="V81" s="224"/>
      <c r="Y81" s="178"/>
      <c r="Z81" s="180"/>
    </row>
    <row r="82" spans="1:28" x14ac:dyDescent="0.2">
      <c r="A82" s="19" t="s">
        <v>6</v>
      </c>
      <c r="B82" s="2">
        <f>Eurostat!B63/Eurostat!B14*1000</f>
        <v>260.18670854854236</v>
      </c>
      <c r="C82" s="2">
        <f>Eurostat!C63/Eurostat!C14*1000</f>
        <v>266.41186873751957</v>
      </c>
      <c r="D82" s="2">
        <f>Eurostat!D63/Eurostat!D14*1000</f>
        <v>265.29943802982905</v>
      </c>
      <c r="E82" s="2">
        <f>Eurostat!E63/Eurostat!E14*1000</f>
        <v>260.98047620213248</v>
      </c>
      <c r="F82" s="2">
        <f>Eurostat!F63/Eurostat!F14*1000</f>
        <v>268.05386606741484</v>
      </c>
      <c r="G82" s="2">
        <f>Eurostat!G63/Eurostat!G14*1000</f>
        <v>222.29741132761285</v>
      </c>
      <c r="H82" s="2">
        <f>Eurostat!H63/Eurostat!H14*1000</f>
        <v>231.0530319561756</v>
      </c>
      <c r="I82" s="2">
        <f>Eurostat!I63/Eurostat!I14*1000</f>
        <v>223.76805802296064</v>
      </c>
      <c r="J82" s="2">
        <f>Eurostat!J63/Eurostat!J14*1000</f>
        <v>224.04401086028014</v>
      </c>
      <c r="K82" s="2">
        <f>Eurostat!K63/Eurostat!K14*1000</f>
        <v>218.03765005550696</v>
      </c>
      <c r="L82" s="2">
        <f>Eurostat!L63/Eurostat!L14*1000</f>
        <v>211.21495327102804</v>
      </c>
      <c r="M82" s="2">
        <f>Eurostat!M63/Eurostat!M14*1000</f>
        <v>207.52338163290509</v>
      </c>
      <c r="N82" s="2">
        <f>Eurostat!N63/Eurostat!N14*1000</f>
        <v>196.86364318704682</v>
      </c>
      <c r="O82" s="2">
        <f>Eurostat!O63/Eurostat!O14*1000</f>
        <v>206.39745891374932</v>
      </c>
      <c r="P82" s="2">
        <f>Eurostat!P63/Eurostat!P14*1000</f>
        <v>198.3916870184442</v>
      </c>
      <c r="Q82" s="2">
        <f>Eurostat!Q63/Eurostat!Q14*1000</f>
        <v>194.3777085702045</v>
      </c>
      <c r="R82" s="2">
        <f>Eurostat!R63/Eurostat!R14*1000</f>
        <v>187.3135387181415</v>
      </c>
      <c r="S82" s="2">
        <f>Eurostat!S63/Eurostat!S14*1000</f>
        <v>177.85203489460483</v>
      </c>
      <c r="T82" s="2">
        <f>Eurostat!T63/Eurostat!T14*1000</f>
        <v>184.20864002847384</v>
      </c>
      <c r="U82" s="2">
        <f>Eurostat!U63/Eurostat!U14*1000</f>
        <v>184.6814420719256</v>
      </c>
      <c r="V82" s="2">
        <f>Eurostat!V63/Eurostat!V14*1000</f>
        <v>190.8569399956431</v>
      </c>
      <c r="W82" s="175">
        <f>Eurostat!W63/Eurostat!W14*1000</f>
        <v>181.87535746901122</v>
      </c>
      <c r="Y82" s="178">
        <f>V82/$V$80*100</f>
        <v>125.60850102256036</v>
      </c>
      <c r="Z82" s="178">
        <f t="shared" ref="Z82:Z109" si="30">W82/$W$80*100</f>
        <v>126.03198950192829</v>
      </c>
      <c r="AA82" s="16" t="s">
        <v>6</v>
      </c>
      <c r="AB82" s="74"/>
    </row>
    <row r="83" spans="1:28" x14ac:dyDescent="0.2">
      <c r="A83" s="19" t="s">
        <v>29</v>
      </c>
      <c r="B83" s="2">
        <f>Eurostat!B64/Eurostat!B15*1000</f>
        <v>1402.6022580257334</v>
      </c>
      <c r="C83" s="2">
        <f>Eurostat!C64/Eurostat!C15*1000</f>
        <v>1207.3763720508596</v>
      </c>
      <c r="D83" s="2">
        <f>Eurostat!D64/Eurostat!D15*1000</f>
        <v>1215.122660517648</v>
      </c>
      <c r="E83" s="2">
        <f>Eurostat!E64/Eurostat!E15*1000</f>
        <v>1323.414824860715</v>
      </c>
      <c r="F83" s="2">
        <f>Eurostat!F64/Eurostat!F15*1000</f>
        <v>1256.5635773424899</v>
      </c>
      <c r="G83" s="2">
        <f>Eurostat!G64/Eurostat!G15*1000</f>
        <v>1329.2828345920166</v>
      </c>
      <c r="H83" s="2">
        <f>Eurostat!H64/Eurostat!H15*1000</f>
        <v>1446.8781014562408</v>
      </c>
      <c r="I83" s="2">
        <f>Eurostat!I64/Eurostat!I15*1000</f>
        <v>1328.0997137798199</v>
      </c>
      <c r="J83" s="2">
        <f>Eurostat!J64/Eurostat!J15*1000</f>
        <v>1222.5308810090116</v>
      </c>
      <c r="K83" s="2">
        <f>Eurostat!K64/Eurostat!K15*1000</f>
        <v>1085.7926351527815</v>
      </c>
      <c r="L83" s="2">
        <f>Eurostat!L64/Eurostat!L15*1000</f>
        <v>1050.1731949271009</v>
      </c>
      <c r="M83" s="2">
        <f>Eurostat!M64/Eurostat!M15*1000</f>
        <v>1048.367535050696</v>
      </c>
      <c r="N83" s="2">
        <f>Eurostat!N64/Eurostat!N15*1000</f>
        <v>981.90003296522161</v>
      </c>
      <c r="O83" s="2">
        <f>Eurostat!O64/Eurostat!O15*1000</f>
        <v>950.48161184965318</v>
      </c>
      <c r="P83" s="2">
        <f>Eurostat!P64/Eurostat!P15*1000</f>
        <v>870.77418410654184</v>
      </c>
      <c r="Q83" s="2">
        <f>Eurostat!Q64/Eurostat!Q15*1000</f>
        <v>863.31151798691087</v>
      </c>
      <c r="R83" s="2">
        <f>Eurostat!R64/Eurostat!R15*1000</f>
        <v>833.47126956507691</v>
      </c>
      <c r="S83" s="2">
        <f>Eurostat!S64/Eurostat!S15*1000</f>
        <v>770.35104220395033</v>
      </c>
      <c r="T83" s="2">
        <f>Eurostat!T64/Eurostat!T15*1000</f>
        <v>718.15824624813388</v>
      </c>
      <c r="U83" s="2">
        <f>Eurostat!U64/Eurostat!U15*1000</f>
        <v>664.77493850624012</v>
      </c>
      <c r="V83" s="2">
        <f>Eurostat!V64/Eurostat!V15*1000</f>
        <v>675.08468197214904</v>
      </c>
      <c r="W83" s="175">
        <f>Eurostat!W64/Eurostat!W15*1000</f>
        <v>712.43791390728472</v>
      </c>
      <c r="Y83" s="178">
        <f t="shared" ref="Y82:Y109" si="31">V83/$V$80*100</f>
        <v>444.29285604049431</v>
      </c>
      <c r="Z83" s="178">
        <f t="shared" si="30"/>
        <v>493.68957365011602</v>
      </c>
      <c r="AA83" s="16" t="s">
        <v>29</v>
      </c>
      <c r="AB83" s="74"/>
    </row>
    <row r="84" spans="1:28" x14ac:dyDescent="0.2">
      <c r="A84" s="19" t="s">
        <v>7</v>
      </c>
      <c r="B84" s="2">
        <f>Eurostat!B65/Eurostat!B16*1000</f>
        <v>613.76426891181063</v>
      </c>
      <c r="C84" s="2">
        <f>Eurostat!C65/Eurostat!C16*1000</f>
        <v>627.9321249697357</v>
      </c>
      <c r="D84" s="2">
        <f>Eurostat!D65/Eurostat!D16*1000</f>
        <v>612.58690790583455</v>
      </c>
      <c r="E84" s="2">
        <f>Eurostat!E65/Eurostat!E16*1000</f>
        <v>593.83219992700333</v>
      </c>
      <c r="F84" s="2">
        <f>Eurostat!F65/Eurostat!F16*1000</f>
        <v>558.61754082722518</v>
      </c>
      <c r="G84" s="2">
        <f>Eurostat!G65/Eurostat!G16*1000</f>
        <v>533.43396998810272</v>
      </c>
      <c r="H84" s="2">
        <f>Eurostat!H65/Eurostat!H16*1000</f>
        <v>526.00663749302464</v>
      </c>
      <c r="I84" s="2">
        <f>Eurostat!I65/Eurostat!I16*1000</f>
        <v>533.91162033500007</v>
      </c>
      <c r="J84" s="2">
        <f>Eurostat!J65/Eurostat!J16*1000</f>
        <v>518.06452331259425</v>
      </c>
      <c r="K84" s="2">
        <f>Eurostat!K65/Eurostat!K16*1000</f>
        <v>477.30118230233211</v>
      </c>
      <c r="L84" s="2">
        <f>Eurostat!L65/Eurostat!L16*1000</f>
        <v>481.93798232337389</v>
      </c>
      <c r="M84" s="2">
        <f>Eurostat!M65/Eurostat!M16*1000</f>
        <v>479.62546146152039</v>
      </c>
      <c r="N84" s="2">
        <f>Eurostat!N65/Eurostat!N16*1000</f>
        <v>474.0137973556362</v>
      </c>
      <c r="O84" s="2">
        <f>Eurostat!O65/Eurostat!O16*1000</f>
        <v>477.23219008922456</v>
      </c>
      <c r="P84" s="2">
        <f>Eurostat!P65/Eurostat!P16*1000</f>
        <v>467.0510464673755</v>
      </c>
      <c r="Q84" s="2">
        <f>Eurostat!Q65/Eurostat!Q16*1000</f>
        <v>432.72980288410071</v>
      </c>
      <c r="R84" s="2">
        <f>Eurostat!R65/Eurostat!R16*1000</f>
        <v>413.68458091238875</v>
      </c>
      <c r="S84" s="2">
        <f>Eurostat!S65/Eurostat!S16*1000</f>
        <v>390.92536910030748</v>
      </c>
      <c r="T84" s="2">
        <f>Eurostat!T65/Eurostat!T16*1000</f>
        <v>370.81852224755477</v>
      </c>
      <c r="U84" s="2">
        <f>Eurostat!U65/Eurostat!U16*1000</f>
        <v>363.8703367692288</v>
      </c>
      <c r="V84" s="2">
        <f>Eurostat!V65/Eurostat!V16*1000</f>
        <v>374.87611828360207</v>
      </c>
      <c r="W84" s="175">
        <f>Eurostat!W65/Eurostat!W16*1000</f>
        <v>355.87299709504845</v>
      </c>
      <c r="Y84" s="178">
        <f t="shared" si="31"/>
        <v>246.71687227005847</v>
      </c>
      <c r="Z84" s="178">
        <f t="shared" si="30"/>
        <v>246.60505116282664</v>
      </c>
      <c r="AA84" s="16" t="s">
        <v>7</v>
      </c>
      <c r="AB84" s="74"/>
    </row>
    <row r="85" spans="1:28" x14ac:dyDescent="0.2">
      <c r="A85" s="19" t="s">
        <v>8</v>
      </c>
      <c r="B85" s="2">
        <f>Eurostat!B66/Eurostat!B17*1000</f>
        <v>119.32254560069825</v>
      </c>
      <c r="C85" s="2">
        <f>Eurostat!C66/Eurostat!C17*1000</f>
        <v>130.00787628922677</v>
      </c>
      <c r="D85" s="2">
        <f>Eurostat!D66/Eurostat!D17*1000</f>
        <v>122.18611119314919</v>
      </c>
      <c r="E85" s="2">
        <f>Eurostat!E66/Eurostat!E17*1000</f>
        <v>125.34813571477227</v>
      </c>
      <c r="F85" s="2">
        <f>Eurostat!F66/Eurostat!F17*1000</f>
        <v>123.16937341707016</v>
      </c>
      <c r="G85" s="2">
        <f>Eurostat!G66/Eurostat!G17*1000</f>
        <v>119.81938759110977</v>
      </c>
      <c r="H85" s="2">
        <f>Eurostat!H66/Eurostat!H17*1000</f>
        <v>132.52993357415409</v>
      </c>
      <c r="I85" s="2">
        <f>Eurostat!I66/Eurostat!I17*1000</f>
        <v>119.53650790822803</v>
      </c>
      <c r="J85" s="2">
        <f>Eurostat!J66/Eurostat!J17*1000</f>
        <v>114.97579170181831</v>
      </c>
      <c r="K85" s="2">
        <f>Eurostat!K66/Eurostat!K17*1000</f>
        <v>108.04032116648689</v>
      </c>
      <c r="L85" s="2">
        <f>Eurostat!L66/Eurostat!L17*1000</f>
        <v>101.60160468429848</v>
      </c>
      <c r="M85" s="2">
        <f>Eurostat!M66/Eurostat!M17*1000</f>
        <v>103.69882590870263</v>
      </c>
      <c r="N85" s="2">
        <f>Eurostat!N66/Eurostat!N17*1000</f>
        <v>101.24454130748876</v>
      </c>
      <c r="O85" s="2">
        <f>Eurostat!O66/Eurostat!O17*1000</f>
        <v>105.3249198730097</v>
      </c>
      <c r="P85" s="2">
        <f>Eurostat!P66/Eurostat!P17*1000</f>
        <v>100.05557819852532</v>
      </c>
      <c r="Q85" s="2">
        <f>Eurostat!Q66/Eurostat!Q17*1000</f>
        <v>95.285216685980259</v>
      </c>
      <c r="R85" s="2">
        <f>Eurostat!R66/Eurostat!R17*1000</f>
        <v>98.607085139676272</v>
      </c>
      <c r="S85" s="2">
        <f>Eurostat!S66/Eurostat!S17*1000</f>
        <v>94.949015409013086</v>
      </c>
      <c r="T85" s="2">
        <f>Eurostat!T66/Eurostat!T17*1000</f>
        <v>93.473297244067169</v>
      </c>
      <c r="U85" s="2">
        <f>Eurostat!U66/Eurostat!U17*1000</f>
        <v>94.452127135094401</v>
      </c>
      <c r="V85" s="2">
        <f>Eurostat!V66/Eurostat!V17*1000</f>
        <v>97.969473280064904</v>
      </c>
      <c r="W85" s="175">
        <f>Eurostat!W66/Eurostat!W17*1000</f>
        <v>90.723105134766314</v>
      </c>
      <c r="Y85" s="178">
        <f t="shared" si="31"/>
        <v>64.476558646280566</v>
      </c>
      <c r="Z85" s="178">
        <f t="shared" si="30"/>
        <v>62.867304251898915</v>
      </c>
      <c r="AA85" s="16" t="s">
        <v>8</v>
      </c>
      <c r="AB85" s="74"/>
    </row>
    <row r="86" spans="1:28" x14ac:dyDescent="0.2">
      <c r="A86" s="19" t="s">
        <v>34</v>
      </c>
      <c r="B86" s="2">
        <f>Eurostat!B67/Eurostat!B18*1000</f>
        <v>200.1609001470153</v>
      </c>
      <c r="C86" s="2">
        <f>Eurostat!C67/Eurostat!C18*1000</f>
        <v>186.23110633156506</v>
      </c>
      <c r="D86" s="2">
        <f>Eurostat!D67/Eurostat!D18*1000</f>
        <v>179.45813054834883</v>
      </c>
      <c r="E86" s="2">
        <f>Eurostat!E67/Eurostat!E18*1000</f>
        <v>179.71212744798504</v>
      </c>
      <c r="F86" s="2">
        <f>Eurostat!F67/Eurostat!F18*1000</f>
        <v>174.77668937735345</v>
      </c>
      <c r="G86" s="2">
        <f>Eurostat!G67/Eurostat!G18*1000</f>
        <v>173.77564252285723</v>
      </c>
      <c r="H86" s="2">
        <f>Eurostat!H67/Eurostat!H18*1000</f>
        <v>178.15392114630902</v>
      </c>
      <c r="I86" s="2">
        <f>Eurostat!I67/Eurostat!I18*1000</f>
        <v>173.71705313077257</v>
      </c>
      <c r="J86" s="2">
        <f>Eurostat!J67/Eurostat!J18*1000</f>
        <v>169.59904607434837</v>
      </c>
      <c r="K86" s="2">
        <f>Eurostat!K67/Eurostat!K18*1000</f>
        <v>163.01313922013875</v>
      </c>
      <c r="L86" s="2">
        <f>Eurostat!L67/Eurostat!L18*1000</f>
        <v>159.14135121900907</v>
      </c>
      <c r="M86" s="2">
        <f>Eurostat!M67/Eurostat!M18*1000</f>
        <v>161.19766572177375</v>
      </c>
      <c r="N86" s="2">
        <f>Eurostat!N67/Eurostat!N18*1000</f>
        <v>157.58073070126434</v>
      </c>
      <c r="O86" s="2">
        <f>Eurostat!O67/Eurostat!O18*1000</f>
        <v>159.55376303638798</v>
      </c>
      <c r="P86" s="2">
        <f>Eurostat!P67/Eurostat!P18*1000</f>
        <v>158.47331935860743</v>
      </c>
      <c r="Q86" s="2">
        <f>Eurostat!Q67/Eurostat!Q18*1000</f>
        <v>155.54531559072109</v>
      </c>
      <c r="R86" s="2">
        <f>Eurostat!R67/Eurostat!R18*1000</f>
        <v>151.25702366165248</v>
      </c>
      <c r="S86" s="2">
        <f>Eurostat!S67/Eurostat!S18*1000</f>
        <v>142.64370662983657</v>
      </c>
      <c r="T86" s="2">
        <f>Eurostat!T67/Eurostat!T18*1000</f>
        <v>142.39218775761418</v>
      </c>
      <c r="U86" s="2">
        <f>Eurostat!U67/Eurostat!U18*1000</f>
        <v>142.89861563710406</v>
      </c>
      <c r="V86" s="2">
        <f>Eurostat!V67/Eurostat!V18*1000</f>
        <v>141.24958020597026</v>
      </c>
      <c r="W86" s="175">
        <f>Eurostat!W67/Eurostat!W18*1000</f>
        <v>129.02653677454134</v>
      </c>
      <c r="Y86" s="178">
        <f t="shared" si="31"/>
        <v>92.960455303028837</v>
      </c>
      <c r="Z86" s="178">
        <f t="shared" si="30"/>
        <v>89.409974801065957</v>
      </c>
      <c r="AA86" s="16" t="s">
        <v>34</v>
      </c>
      <c r="AB86" s="74"/>
    </row>
    <row r="87" spans="1:28" x14ac:dyDescent="0.2">
      <c r="A87" s="204" t="s">
        <v>9</v>
      </c>
      <c r="B87" s="2">
        <f>Eurostat!B68/Eurostat!B19*1000</f>
        <v>1239.8487036797035</v>
      </c>
      <c r="C87" s="2">
        <f>Eurostat!C68/Eurostat!C19*1000</f>
        <v>1240.2318978750034</v>
      </c>
      <c r="D87" s="2">
        <f>Eurostat!D68/Eurostat!D19*1000</f>
        <v>986.49198774624688</v>
      </c>
      <c r="E87" s="2">
        <f>Eurostat!E68/Eurostat!E19*1000</f>
        <v>1044.7515329001556</v>
      </c>
      <c r="F87" s="2">
        <f>Eurostat!F68/Eurostat!F19*1000</f>
        <v>1084.3351073728086</v>
      </c>
      <c r="G87" s="2">
        <f>Eurostat!G68/Eurostat!G19*1000</f>
        <v>967.38693730675845</v>
      </c>
      <c r="H87" s="2">
        <f>Eurostat!H68/Eurostat!H19*1000</f>
        <v>1001.1877660100961</v>
      </c>
      <c r="I87" s="2">
        <f>Eurostat!I68/Eurostat!I19*1000</f>
        <v>883.61655323106902</v>
      </c>
      <c r="J87" s="2">
        <f>Eurostat!J68/Eurostat!J19*1000</f>
        <v>738.95915405349365</v>
      </c>
      <c r="K87" s="2">
        <f>Eurostat!K68/Eurostat!K19*1000</f>
        <v>691.62427753676423</v>
      </c>
      <c r="L87" s="2">
        <f>Eurostat!L68/Eurostat!L19*1000</f>
        <v>627.32958493903595</v>
      </c>
      <c r="M87" s="2">
        <f>Eurostat!M68/Eurostat!M19*1000</f>
        <v>615.57116872926986</v>
      </c>
      <c r="N87" s="2">
        <f>Eurostat!N68/Eurostat!N19*1000</f>
        <v>556.92530819434376</v>
      </c>
      <c r="O87" s="2">
        <f>Eurostat!O68/Eurostat!O19*1000</f>
        <v>568.96765911631951</v>
      </c>
      <c r="P87" s="2">
        <f>Eurostat!P68/Eurostat!P19*1000</f>
        <v>550.41227378483893</v>
      </c>
      <c r="Q87" s="2">
        <f>Eurostat!Q68/Eurostat!Q19*1000</f>
        <v>497.41989142974677</v>
      </c>
      <c r="R87" s="2">
        <f>Eurostat!R68/Eurostat!R19*1000</f>
        <v>440.75121031939443</v>
      </c>
      <c r="S87" s="202">
        <f>Eurostat!S68/Eurostat!S19*1000</f>
        <v>458.84940036726084</v>
      </c>
      <c r="T87" s="202">
        <f>Eurostat!T68/Eurostat!T19*1000</f>
        <v>463.74115012851041</v>
      </c>
      <c r="U87" s="202">
        <f>Eurostat!U68/Eurostat!U19*1000</f>
        <v>487.11337841433539</v>
      </c>
      <c r="V87" s="202">
        <f>Eurostat!V68/Eurostat!V19*1000</f>
        <v>542.8924071426668</v>
      </c>
      <c r="W87" s="203">
        <f>Eurostat!W68/Eurostat!W19*1000</f>
        <v>505.3876305905892</v>
      </c>
      <c r="Y87" s="201">
        <f>V87/$V$80*100</f>
        <v>357.2932767300818</v>
      </c>
      <c r="Z87" s="201">
        <f t="shared" si="30"/>
        <v>350.21241711566228</v>
      </c>
      <c r="AA87" s="16" t="s">
        <v>9</v>
      </c>
      <c r="AB87" s="74"/>
    </row>
    <row r="88" spans="1:28" x14ac:dyDescent="0.2">
      <c r="A88" s="19" t="s">
        <v>13</v>
      </c>
      <c r="B88" s="2">
        <f>Eurostat!B69/Eurostat!B20*1000</f>
        <v>163.81369150355638</v>
      </c>
      <c r="C88" s="2">
        <f>Eurostat!C69/Eurostat!C20*1000</f>
        <v>161.84396549845155</v>
      </c>
      <c r="D88" s="2">
        <f>Eurostat!D69/Eurostat!D20*1000</f>
        <v>154.25117328514182</v>
      </c>
      <c r="E88" s="2">
        <f>Eurostat!E69/Eurostat!E20*1000</f>
        <v>154.9006532532471</v>
      </c>
      <c r="F88" s="2">
        <f>Eurostat!F69/Eurostat!F20*1000</f>
        <v>152.57475890001862</v>
      </c>
      <c r="G88" s="2">
        <f>Eurostat!G69/Eurostat!G20*1000</f>
        <v>140.13744273751399</v>
      </c>
      <c r="H88" s="2">
        <f>Eurostat!H69/Eurostat!H20*1000</f>
        <v>136.50461732563099</v>
      </c>
      <c r="I88" s="2">
        <f>Eurostat!I69/Eurostat!I20*1000</f>
        <v>128.74861957758549</v>
      </c>
      <c r="J88" s="2">
        <f>Eurostat!J69/Eurostat!J20*1000</f>
        <v>125.98090013598734</v>
      </c>
      <c r="K88" s="2">
        <f>Eurostat!K69/Eurostat!K20*1000</f>
        <v>119.10677722245492</v>
      </c>
      <c r="L88" s="2">
        <f>Eurostat!L69/Eurostat!L20*1000</f>
        <v>111.23728375531557</v>
      </c>
      <c r="M88" s="2">
        <f>Eurostat!M69/Eurostat!M20*1000</f>
        <v>112.26913056316039</v>
      </c>
      <c r="N88" s="2">
        <f>Eurostat!N69/Eurostat!N20*1000</f>
        <v>107.1787137991098</v>
      </c>
      <c r="O88" s="2">
        <f>Eurostat!O69/Eurostat!O20*1000</f>
        <v>100.8598365449847</v>
      </c>
      <c r="P88" s="2">
        <f>Eurostat!P69/Eurostat!P20*1000</f>
        <v>98.098170903560387</v>
      </c>
      <c r="Q88" s="2">
        <f>Eurostat!Q69/Eurostat!Q20*1000</f>
        <v>92.678292241459147</v>
      </c>
      <c r="R88" s="2">
        <f>Eurostat!R69/Eurostat!R20*1000</f>
        <v>89.579058727411748</v>
      </c>
      <c r="S88" s="2">
        <f>Eurostat!S69/Eurostat!S20*1000</f>
        <v>88.093352574839059</v>
      </c>
      <c r="T88" s="2">
        <f>Eurostat!T69/Eurostat!T20*1000</f>
        <v>88.998656592141259</v>
      </c>
      <c r="U88" s="2">
        <f>Eurostat!U69/Eurostat!U20*1000</f>
        <v>87.772702093367016</v>
      </c>
      <c r="V88" s="2">
        <f>Eurostat!V69/Eurostat!V20*1000</f>
        <v>90.096856825074255</v>
      </c>
      <c r="W88" s="175">
        <f>Eurostat!W69/Eurostat!W20*1000</f>
        <v>82.060687705529375</v>
      </c>
      <c r="Y88" s="178">
        <f t="shared" si="31"/>
        <v>59.295360875534101</v>
      </c>
      <c r="Z88" s="178">
        <f t="shared" si="30"/>
        <v>56.86461253106517</v>
      </c>
      <c r="AA88" s="16" t="s">
        <v>13</v>
      </c>
      <c r="AB88" s="74"/>
    </row>
    <row r="89" spans="1:28" x14ac:dyDescent="0.2">
      <c r="A89" s="19" t="s">
        <v>10</v>
      </c>
      <c r="B89" s="2">
        <f>Eurostat!B70/Eurostat!B21*1000</f>
        <v>176.28632545148363</v>
      </c>
      <c r="C89" s="2">
        <f>Eurostat!C70/Eurostat!C21*1000</f>
        <v>172.8751544313738</v>
      </c>
      <c r="D89" s="2">
        <f>Eurostat!D70/Eurostat!D21*1000</f>
        <v>176.23873847521023</v>
      </c>
      <c r="E89" s="2">
        <f>Eurostat!E70/Eurostat!E21*1000</f>
        <v>177.15904842820291</v>
      </c>
      <c r="F89" s="2">
        <f>Eurostat!F70/Eurostat!F21*1000</f>
        <v>179.64917658459746</v>
      </c>
      <c r="G89" s="2">
        <f>Eurostat!G70/Eurostat!G21*1000</f>
        <v>176.92568276279221</v>
      </c>
      <c r="H89" s="2">
        <f>Eurostat!H70/Eurostat!H21*1000</f>
        <v>177.82435110949214</v>
      </c>
      <c r="I89" s="2">
        <f>Eurostat!I70/Eurostat!I21*1000</f>
        <v>178.06744104306725</v>
      </c>
      <c r="J89" s="2">
        <f>Eurostat!J70/Eurostat!J21*1000</f>
        <v>181.23691881689319</v>
      </c>
      <c r="K89" s="2">
        <f>Eurostat!K70/Eurostat!K21*1000</f>
        <v>176.165782787263</v>
      </c>
      <c r="L89" s="2">
        <f>Eurostat!L70/Eurostat!L21*1000</f>
        <v>178.46657027219862</v>
      </c>
      <c r="M89" s="2">
        <f>Eurostat!M70/Eurostat!M21*1000</f>
        <v>176.35691444783859</v>
      </c>
      <c r="N89" s="2">
        <f>Eurostat!N70/Eurostat!N21*1000</f>
        <v>173.11657879320444</v>
      </c>
      <c r="O89" s="2">
        <f>Eurostat!O70/Eurostat!O21*1000</f>
        <v>167.76640104574759</v>
      </c>
      <c r="P89" s="2">
        <f>Eurostat!P70/Eurostat!P21*1000</f>
        <v>163.23567979104138</v>
      </c>
      <c r="Q89" s="2">
        <f>Eurostat!Q70/Eurostat!Q21*1000</f>
        <v>162.58507524228216</v>
      </c>
      <c r="R89" s="2">
        <f>Eurostat!R70/Eurostat!R21*1000</f>
        <v>154.97215842645767</v>
      </c>
      <c r="S89" s="2">
        <f>Eurostat!S70/Eurostat!S21*1000</f>
        <v>149.87377353587732</v>
      </c>
      <c r="T89" s="2">
        <f>Eurostat!T70/Eurostat!T21*1000</f>
        <v>151.32615312239383</v>
      </c>
      <c r="U89" s="2">
        <f>Eurostat!U70/Eurostat!U21*1000</f>
        <v>150.58312635001121</v>
      </c>
      <c r="V89" s="2">
        <f>Eurostat!V70/Eurostat!V21*1000</f>
        <v>148.84540432524381</v>
      </c>
      <c r="W89" s="175">
        <f>Eurostat!W70/Eurostat!W21*1000</f>
        <v>155.11257606321837</v>
      </c>
      <c r="Y89" s="178">
        <f t="shared" si="31"/>
        <v>97.959487990416264</v>
      </c>
      <c r="Z89" s="178">
        <f t="shared" si="30"/>
        <v>107.48650520919232</v>
      </c>
      <c r="AA89" s="16" t="s">
        <v>10</v>
      </c>
      <c r="AB89" s="74"/>
    </row>
    <row r="90" spans="1:28" x14ac:dyDescent="0.2">
      <c r="A90" s="19" t="s">
        <v>11</v>
      </c>
      <c r="B90" s="2">
        <f>Eurostat!B71/Eurostat!B22*1000</f>
        <v>157.82747792775643</v>
      </c>
      <c r="C90" s="2">
        <f>Eurostat!C71/Eurostat!C22*1000</f>
        <v>159.73772155780748</v>
      </c>
      <c r="D90" s="2">
        <f>Eurostat!D71/Eurostat!D22*1000</f>
        <v>161.6048116249116</v>
      </c>
      <c r="E90" s="2">
        <f>Eurostat!E71/Eurostat!E22*1000</f>
        <v>156.78166853176066</v>
      </c>
      <c r="F90" s="2">
        <f>Eurostat!F71/Eurostat!F22*1000</f>
        <v>161.79370436081211</v>
      </c>
      <c r="G90" s="2">
        <f>Eurostat!G71/Eurostat!G22*1000</f>
        <v>161.40783544810029</v>
      </c>
      <c r="H90" s="2">
        <f>Eurostat!H71/Eurostat!H22*1000</f>
        <v>155.4890133091516</v>
      </c>
      <c r="I90" s="2">
        <f>Eurostat!I71/Eurostat!I22*1000</f>
        <v>158.95793320252085</v>
      </c>
      <c r="J90" s="2">
        <f>Eurostat!J71/Eurostat!J22*1000</f>
        <v>159.70778656621226</v>
      </c>
      <c r="K90" s="2">
        <f>Eurostat!K71/Eurostat!K22*1000</f>
        <v>160.00502410594245</v>
      </c>
      <c r="L90" s="2">
        <f>Eurostat!L71/Eurostat!L22*1000</f>
        <v>159.9134691354183</v>
      </c>
      <c r="M90" s="2">
        <f>Eurostat!M71/Eurostat!M22*1000</f>
        <v>158.22887681672509</v>
      </c>
      <c r="N90" s="2">
        <f>Eurostat!N71/Eurostat!N22*1000</f>
        <v>158.52712980889677</v>
      </c>
      <c r="O90" s="2">
        <f>Eurostat!O71/Eurostat!O22*1000</f>
        <v>159.13312183651695</v>
      </c>
      <c r="P90" s="2">
        <f>Eurostat!P71/Eurostat!P22*1000</f>
        <v>161.00213330617575</v>
      </c>
      <c r="Q90" s="2">
        <f>Eurostat!Q71/Eurostat!Q22*1000</f>
        <v>158.78292924871715</v>
      </c>
      <c r="R90" s="2">
        <f>Eurostat!R71/Eurostat!R22*1000</f>
        <v>152.81768200996871</v>
      </c>
      <c r="S90" s="2">
        <f>Eurostat!S71/Eurostat!S22*1000</f>
        <v>149.50238882568541</v>
      </c>
      <c r="T90" s="2">
        <f>Eurostat!T71/Eurostat!T22*1000</f>
        <v>143.65484134446535</v>
      </c>
      <c r="U90" s="2">
        <f>Eurostat!U71/Eurostat!U22*1000</f>
        <v>137.15560733610789</v>
      </c>
      <c r="V90" s="2">
        <f>Eurostat!V71/Eurostat!V22*1000</f>
        <v>137.10199071626374</v>
      </c>
      <c r="W90" s="175">
        <f>Eurostat!W71/Eurostat!W22*1000</f>
        <v>135.02507559023834</v>
      </c>
      <c r="Y90" s="178">
        <f t="shared" si="31"/>
        <v>90.230806076383715</v>
      </c>
      <c r="Z90" s="178">
        <f t="shared" si="30"/>
        <v>93.566710444462004</v>
      </c>
      <c r="AA90" s="16" t="s">
        <v>11</v>
      </c>
      <c r="AB90" s="74"/>
    </row>
    <row r="91" spans="1:28" x14ac:dyDescent="0.2">
      <c r="A91" s="19" t="s">
        <v>12</v>
      </c>
      <c r="B91" s="2">
        <f>Eurostat!B72/Eurostat!B23*1000</f>
        <v>174.26066498796112</v>
      </c>
      <c r="C91" s="2">
        <f>Eurostat!C72/Eurostat!C23*1000</f>
        <v>182.24737758752755</v>
      </c>
      <c r="D91" s="2">
        <f>Eurostat!D72/Eurostat!D23*1000</f>
        <v>176.74004082948446</v>
      </c>
      <c r="E91" s="2">
        <f>Eurostat!E72/Eurostat!E23*1000</f>
        <v>180.94873943671769</v>
      </c>
      <c r="F91" s="2">
        <f>Eurostat!F72/Eurostat!F23*1000</f>
        <v>170.5587644674977</v>
      </c>
      <c r="G91" s="2">
        <f>Eurostat!G72/Eurostat!G23*1000</f>
        <v>174.13323795708516</v>
      </c>
      <c r="H91" s="2">
        <f>Eurostat!H72/Eurostat!H23*1000</f>
        <v>182.10403424716677</v>
      </c>
      <c r="I91" s="2">
        <f>Eurostat!I72/Eurostat!I23*1000</f>
        <v>172.99698953027544</v>
      </c>
      <c r="J91" s="2">
        <f>Eurostat!J72/Eurostat!J23*1000</f>
        <v>172.34081143194027</v>
      </c>
      <c r="K91" s="2">
        <f>Eurostat!K72/Eurostat!K23*1000</f>
        <v>166.73519591741672</v>
      </c>
      <c r="L91" s="2">
        <f>Eurostat!L72/Eurostat!L23*1000</f>
        <v>162.58581227765168</v>
      </c>
      <c r="M91" s="2">
        <f>Eurostat!M72/Eurostat!M23*1000</f>
        <v>164.8843359911755</v>
      </c>
      <c r="N91" s="2">
        <f>Eurostat!N72/Eurostat!N23*1000</f>
        <v>163.61215528280695</v>
      </c>
      <c r="O91" s="2">
        <f>Eurostat!O72/Eurostat!O23*1000</f>
        <v>165.06905267352147</v>
      </c>
      <c r="P91" s="2">
        <f>Eurostat!P72/Eurostat!P23*1000</f>
        <v>163.43592752618196</v>
      </c>
      <c r="Q91" s="2">
        <f>Eurostat!Q72/Eurostat!Q23*1000</f>
        <v>161.01014698666569</v>
      </c>
      <c r="R91" s="2">
        <f>Eurostat!R72/Eurostat!R23*1000</f>
        <v>155.09964158748522</v>
      </c>
      <c r="S91" s="2">
        <f>Eurostat!S72/Eurostat!S23*1000</f>
        <v>150.07863493812584</v>
      </c>
      <c r="T91" s="2">
        <f>Eurostat!T72/Eurostat!T23*1000</f>
        <v>151.07128672347454</v>
      </c>
      <c r="U91" s="2">
        <f>Eurostat!U72/Eurostat!U23*1000</f>
        <v>149.12875854024253</v>
      </c>
      <c r="V91" s="2">
        <f>Eurostat!V72/Eurostat!V23*1000</f>
        <v>150.88298549534898</v>
      </c>
      <c r="W91" s="175">
        <f>Eurostat!W72/Eurostat!W23*1000</f>
        <v>143.38638357672571</v>
      </c>
      <c r="Y91" s="178">
        <f t="shared" si="31"/>
        <v>99.300479397354607</v>
      </c>
      <c r="Z91" s="178">
        <f t="shared" si="30"/>
        <v>99.360745958893432</v>
      </c>
      <c r="AA91" s="16" t="s">
        <v>12</v>
      </c>
      <c r="AB91" s="74"/>
    </row>
    <row r="92" spans="1:28" x14ac:dyDescent="0.2">
      <c r="A92" s="19" t="s">
        <v>14</v>
      </c>
      <c r="B92" s="2">
        <f>Eurostat!B73/Eurostat!B24*1000</f>
        <v>131.93088720516943</v>
      </c>
      <c r="C92" s="2">
        <f>Eurostat!C73/Eurostat!C24*1000</f>
        <v>133.24065465614947</v>
      </c>
      <c r="D92" s="2">
        <f>Eurostat!D73/Eurostat!D24*1000</f>
        <v>131.63924311516988</v>
      </c>
      <c r="E92" s="2">
        <f>Eurostat!E73/Eurostat!E24*1000</f>
        <v>132.24033840393128</v>
      </c>
      <c r="F92" s="2">
        <f>Eurostat!F73/Eurostat!F24*1000</f>
        <v>128.01062946881672</v>
      </c>
      <c r="G92" s="2">
        <f>Eurostat!G73/Eurostat!G24*1000</f>
        <v>130.92890695181666</v>
      </c>
      <c r="H92" s="2">
        <f>Eurostat!H73/Eurostat!H24*1000</f>
        <v>129.59182927616013</v>
      </c>
      <c r="I92" s="2">
        <f>Eurostat!I73/Eurostat!I24*1000</f>
        <v>128.89324720587658</v>
      </c>
      <c r="J92" s="2">
        <f>Eurostat!J73/Eurostat!J24*1000</f>
        <v>130.69053848044524</v>
      </c>
      <c r="K92" s="2">
        <f>Eurostat!K73/Eurostat!K24*1000</f>
        <v>130.79304646865293</v>
      </c>
      <c r="L92" s="2">
        <f>Eurostat!L73/Eurostat!L24*1000</f>
        <v>128.52674683866636</v>
      </c>
      <c r="M92" s="2">
        <f>Eurostat!M73/Eurostat!M24*1000</f>
        <v>126.5052722073608</v>
      </c>
      <c r="N92" s="2">
        <f>Eurostat!N73/Eurostat!N24*1000</f>
        <v>126.27970765544246</v>
      </c>
      <c r="O92" s="2">
        <f>Eurostat!O73/Eurostat!O24*1000</f>
        <v>131.65552923199522</v>
      </c>
      <c r="P92" s="2">
        <f>Eurostat!P73/Eurostat!P24*1000</f>
        <v>131.14717006163332</v>
      </c>
      <c r="Q92" s="2">
        <f>Eurostat!Q73/Eurostat!Q24*1000</f>
        <v>131.24943651729922</v>
      </c>
      <c r="R92" s="2">
        <f>Eurostat!R73/Eurostat!R24*1000</f>
        <v>127.33074453304182</v>
      </c>
      <c r="S92" s="2">
        <f>Eurostat!S73/Eurostat!S24*1000</f>
        <v>124.0387115420135</v>
      </c>
      <c r="T92" s="2">
        <f>Eurostat!T73/Eurostat!T24*1000</f>
        <v>123.1201527112013</v>
      </c>
      <c r="U92" s="2">
        <f>Eurostat!U73/Eurostat!U24*1000</f>
        <v>121.89646882785006</v>
      </c>
      <c r="V92" s="2">
        <f>Eurostat!V73/Eurostat!V24*1000</f>
        <v>123.7535214574304</v>
      </c>
      <c r="W92" s="175">
        <f>Eurostat!W73/Eurostat!W24*1000</f>
        <v>121.4744642680412</v>
      </c>
      <c r="Y92" s="178">
        <f t="shared" si="31"/>
        <v>81.445790375167618</v>
      </c>
      <c r="Z92" s="178">
        <f t="shared" si="30"/>
        <v>84.176705511029255</v>
      </c>
      <c r="AA92" s="16" t="s">
        <v>14</v>
      </c>
      <c r="AB92" s="74"/>
    </row>
    <row r="93" spans="1:28" x14ac:dyDescent="0.2">
      <c r="A93" s="19" t="s">
        <v>15</v>
      </c>
      <c r="B93" s="2">
        <f>Eurostat!B74/Eurostat!B25*1000</f>
        <v>207.60074153929344</v>
      </c>
      <c r="C93" s="2">
        <f>Eurostat!C74/Eurostat!C25*1000</f>
        <v>215.192973703918</v>
      </c>
      <c r="D93" s="2">
        <f>Eurostat!D74/Eurostat!D25*1000</f>
        <v>215.9506789121009</v>
      </c>
      <c r="E93" s="2">
        <f>Eurostat!E74/Eurostat!E25*1000</f>
        <v>222.49138964379816</v>
      </c>
      <c r="F93" s="2">
        <f>Eurostat!F74/Eurostat!F25*1000</f>
        <v>237.49953322407316</v>
      </c>
      <c r="G93" s="2">
        <f>Eurostat!G74/Eurostat!G25*1000</f>
        <v>202.16584030039621</v>
      </c>
      <c r="H93" s="2">
        <f>Eurostat!H74/Eurostat!H25*1000</f>
        <v>216.79333319749793</v>
      </c>
      <c r="I93" s="2">
        <f>Eurostat!I74/Eurostat!I25*1000</f>
        <v>207.28586931631503</v>
      </c>
      <c r="J93" s="2">
        <f>Eurostat!J74/Eurostat!J25*1000</f>
        <v>210.92564491654019</v>
      </c>
      <c r="K93" s="2">
        <f>Eurostat!K74/Eurostat!K25*1000</f>
        <v>202.57676926695981</v>
      </c>
      <c r="L93" s="2">
        <f>Eurostat!L74/Eurostat!L25*1000</f>
        <v>206.17402017800063</v>
      </c>
      <c r="M93" s="2">
        <f>Eurostat!M74/Eurostat!M25*1000</f>
        <v>200.27000836528981</v>
      </c>
      <c r="N93" s="2">
        <f>Eurostat!N74/Eurostat!N25*1000</f>
        <v>197.6367927206079</v>
      </c>
      <c r="O93" s="2">
        <f>Eurostat!O74/Eurostat!O25*1000</f>
        <v>211.0500756309211</v>
      </c>
      <c r="P93" s="2">
        <f>Eurostat!P74/Eurostat!P25*1000</f>
        <v>189.71969754830826</v>
      </c>
      <c r="Q93" s="2">
        <f>Eurostat!Q74/Eurostat!Q25*1000</f>
        <v>185.17156682502096</v>
      </c>
      <c r="R93" s="2">
        <f>Eurostat!R74/Eurostat!R25*1000</f>
        <v>184.74967689993431</v>
      </c>
      <c r="S93" s="2">
        <f>Eurostat!S74/Eurostat!S25*1000</f>
        <v>183.58981251259996</v>
      </c>
      <c r="T93" s="2">
        <f>Eurostat!T74/Eurostat!T25*1000</f>
        <v>186.12224773915639</v>
      </c>
      <c r="U93" s="2">
        <f>Eurostat!U74/Eurostat!U25*1000</f>
        <v>185.01259196097485</v>
      </c>
      <c r="V93" s="2">
        <f>Eurostat!V74/Eurostat!V25*1000</f>
        <v>176.88086802769024</v>
      </c>
      <c r="W93" s="175">
        <f>Eurostat!W74/Eurostat!W25*1000</f>
        <v>173.41303063933074</v>
      </c>
      <c r="Y93" s="178">
        <f t="shared" si="31"/>
        <v>116.41044173208837</v>
      </c>
      <c r="Z93" s="178">
        <f t="shared" si="30"/>
        <v>120.16795216887783</v>
      </c>
      <c r="AA93" s="16" t="s">
        <v>15</v>
      </c>
      <c r="AB93" s="74"/>
    </row>
    <row r="94" spans="1:28" x14ac:dyDescent="0.2">
      <c r="A94" s="19" t="s">
        <v>16</v>
      </c>
      <c r="B94" s="2">
        <f>Eurostat!B75/Eurostat!B26*1000</f>
        <v>634.68321828783507</v>
      </c>
      <c r="C94" s="2">
        <f>Eurostat!C75/Eurostat!C26*1000</f>
        <v>686.37320399011628</v>
      </c>
      <c r="D94" s="2">
        <f>Eurostat!D75/Eurostat!D26*1000</f>
        <v>826.74034638452736</v>
      </c>
      <c r="E94" s="2">
        <f>Eurostat!E75/Eurostat!E26*1000</f>
        <v>807.15578745607502</v>
      </c>
      <c r="F94" s="2">
        <f>Eurostat!F75/Eurostat!F26*1000</f>
        <v>714.76415164550554</v>
      </c>
      <c r="G94" s="2">
        <f>Eurostat!G75/Eurostat!G26*1000</f>
        <v>694.1275369280653</v>
      </c>
      <c r="H94" s="2">
        <f>Eurostat!H75/Eurostat!H26*1000</f>
        <v>658.04816952910187</v>
      </c>
      <c r="I94" s="2">
        <f>Eurostat!I75/Eurostat!I26*1000</f>
        <v>585.30149096186835</v>
      </c>
      <c r="J94" s="2">
        <f>Eurostat!J75/Eurostat!J26*1000</f>
        <v>542.61043674133407</v>
      </c>
      <c r="K94" s="2">
        <f>Eurostat!K75/Eurostat!K26*1000</f>
        <v>481.1756133106631</v>
      </c>
      <c r="L94" s="2">
        <f>Eurostat!L75/Eurostat!L26*1000</f>
        <v>429.7543440561368</v>
      </c>
      <c r="M94" s="2">
        <f>Eurostat!M75/Eurostat!M26*1000</f>
        <v>438.6340294419719</v>
      </c>
      <c r="N94" s="2">
        <f>Eurostat!N75/Eurostat!N26*1000</f>
        <v>402.19506111249689</v>
      </c>
      <c r="O94" s="2">
        <f>Eurostat!O75/Eurostat!O26*1000</f>
        <v>397.15509727193484</v>
      </c>
      <c r="P94" s="2">
        <f>Eurostat!P75/Eurostat!P26*1000</f>
        <v>374.80620815373874</v>
      </c>
      <c r="Q94" s="2">
        <f>Eurostat!Q75/Eurostat!Q26*1000</f>
        <v>346.84942526957411</v>
      </c>
      <c r="R94" s="2">
        <f>Eurostat!R75/Eurostat!R26*1000</f>
        <v>321.78596779356712</v>
      </c>
      <c r="S94" s="2">
        <f>Eurostat!S75/Eurostat!S26*1000</f>
        <v>302.29723037068078</v>
      </c>
      <c r="T94" s="2">
        <f>Eurostat!T75/Eurostat!T26*1000</f>
        <v>301.50654806840186</v>
      </c>
      <c r="U94" s="202">
        <f>Eurostat!U75/Eurostat!U26*1000</f>
        <v>345.41639072187161</v>
      </c>
      <c r="V94" s="202">
        <f>Eurostat!V75/Eurostat!V26*1000</f>
        <v>365.53440679194819</v>
      </c>
      <c r="W94" s="203">
        <f>Eurostat!W75/Eurostat!W26*1000</f>
        <v>324.02422354082182</v>
      </c>
      <c r="Y94" s="178">
        <f t="shared" si="31"/>
        <v>240.56882034447139</v>
      </c>
      <c r="Z94" s="178">
        <f t="shared" si="30"/>
        <v>224.5351877679492</v>
      </c>
      <c r="AA94" s="16" t="s">
        <v>16</v>
      </c>
      <c r="AB94" s="74"/>
    </row>
    <row r="95" spans="1:28" x14ac:dyDescent="0.2">
      <c r="A95" s="204" t="s">
        <v>17</v>
      </c>
      <c r="B95" s="2">
        <f>Eurostat!B76/Eurostat!B27*1000</f>
        <v>813.51323328679928</v>
      </c>
      <c r="C95" s="2">
        <f>Eurostat!C76/Eurostat!C27*1000</f>
        <v>903.34975090602018</v>
      </c>
      <c r="D95" s="2">
        <f>Eurostat!D76/Eurostat!D27*1000</f>
        <v>741.50807676791123</v>
      </c>
      <c r="E95" s="2">
        <f>Eurostat!E76/Eurostat!E27*1000</f>
        <v>732.90356187999464</v>
      </c>
      <c r="F95" s="2">
        <f>Eurostat!F76/Eurostat!F27*1000</f>
        <v>728.05048151199708</v>
      </c>
      <c r="G95" s="2">
        <f>Eurostat!G76/Eurostat!G27*1000</f>
        <v>759.94491510650903</v>
      </c>
      <c r="H95" s="2">
        <f>Eurostat!H76/Eurostat!H27*1000</f>
        <v>778.92714277432242</v>
      </c>
      <c r="I95" s="2">
        <f>Eurostat!I76/Eurostat!I27*1000</f>
        <v>680.23772324847585</v>
      </c>
      <c r="J95" s="2">
        <f>Eurostat!J76/Eurostat!J27*1000</f>
        <v>662.36852966710785</v>
      </c>
      <c r="K95" s="2">
        <f>Eurostat!K76/Eurostat!K27*1000</f>
        <v>567.61400809541954</v>
      </c>
      <c r="L95" s="2">
        <f>Eurostat!L76/Eurostat!L27*1000</f>
        <v>496.29496003552396</v>
      </c>
      <c r="M95" s="2">
        <f>Eurostat!M76/Eurostat!M27*1000</f>
        <v>536.14160120688757</v>
      </c>
      <c r="N95" s="2">
        <f>Eurostat!N76/Eurostat!N27*1000</f>
        <v>533.78292016384751</v>
      </c>
      <c r="O95" s="2">
        <f>Eurostat!O76/Eurostat!O27*1000</f>
        <v>503.74483257259237</v>
      </c>
      <c r="P95" s="2">
        <f>Eurostat!P76/Eurostat!P27*1000</f>
        <v>478.52817502338917</v>
      </c>
      <c r="Q95" s="2">
        <f>Eurostat!Q76/Eurostat!Q27*1000</f>
        <v>418.37751739464261</v>
      </c>
      <c r="R95" s="2">
        <f>Eurostat!R76/Eurostat!R27*1000</f>
        <v>380.77544069183642</v>
      </c>
      <c r="S95" s="2">
        <f>Eurostat!S76/Eurostat!S27*1000</f>
        <v>375.32583165129671</v>
      </c>
      <c r="T95" s="202">
        <f>Eurostat!T76/Eurostat!T27*1000</f>
        <v>366.34826182273724</v>
      </c>
      <c r="U95" s="202">
        <f>Eurostat!U76/Eurostat!U27*1000</f>
        <v>392.43270579040524</v>
      </c>
      <c r="V95" s="202">
        <f>Eurostat!V76/Eurostat!V27*1000</f>
        <v>311.15418230890805</v>
      </c>
      <c r="W95" s="203">
        <f>Eurostat!W76/Eurostat!W27*1000</f>
        <v>302.29792621997126</v>
      </c>
      <c r="Y95" s="201">
        <f t="shared" si="31"/>
        <v>204.77961360804912</v>
      </c>
      <c r="Z95" s="201">
        <f t="shared" si="30"/>
        <v>209.4797755671855</v>
      </c>
      <c r="AA95" s="16" t="s">
        <v>17</v>
      </c>
      <c r="AB95" s="74"/>
    </row>
    <row r="96" spans="1:28" x14ac:dyDescent="0.2">
      <c r="A96" s="19" t="s">
        <v>35</v>
      </c>
      <c r="B96" s="2">
        <f>Eurostat!B77/Eurostat!B28*1000</f>
        <v>226.45523823505914</v>
      </c>
      <c r="C96" s="2">
        <f>Eurostat!C77/Eurostat!C28*1000</f>
        <v>222.41626172656123</v>
      </c>
      <c r="D96" s="2">
        <f>Eurostat!D77/Eurostat!D28*1000</f>
        <v>218.96494824726341</v>
      </c>
      <c r="E96" s="2">
        <f>Eurostat!E77/Eurostat!E28*1000</f>
        <v>212.92921503989277</v>
      </c>
      <c r="F96" s="2">
        <f>Eurostat!F77/Eurostat!F28*1000</f>
        <v>200.09183000968159</v>
      </c>
      <c r="G96" s="2">
        <f>Eurostat!G77/Eurostat!G28*1000</f>
        <v>176.96206289628265</v>
      </c>
      <c r="H96" s="2">
        <f>Eurostat!H77/Eurostat!H28*1000</f>
        <v>177.55867269669847</v>
      </c>
      <c r="I96" s="2">
        <f>Eurostat!I77/Eurostat!I28*1000</f>
        <v>165.5854399179714</v>
      </c>
      <c r="J96" s="2">
        <f>Eurostat!J77/Eurostat!J28*1000</f>
        <v>152.0201459097137</v>
      </c>
      <c r="K96" s="2">
        <f>Eurostat!K77/Eurostat!K28*1000</f>
        <v>147.77084205043249</v>
      </c>
      <c r="L96" s="2">
        <f>Eurostat!L77/Eurostat!L28*1000</f>
        <v>143.94494184718843</v>
      </c>
      <c r="M96" s="2">
        <f>Eurostat!M77/Eurostat!M28*1000</f>
        <v>148.09068249987519</v>
      </c>
      <c r="N96" s="2">
        <f>Eurostat!N77/Eurostat!N28*1000</f>
        <v>148.3594127609019</v>
      </c>
      <c r="O96" s="2">
        <f>Eurostat!O77/Eurostat!O28*1000</f>
        <v>153.65911194178807</v>
      </c>
      <c r="P96" s="2">
        <f>Eurostat!P77/Eurostat!P28*1000</f>
        <v>163.70641334130769</v>
      </c>
      <c r="Q96" s="2">
        <f>Eurostat!Q77/Eurostat!Q28*1000</f>
        <v>159.03797551991278</v>
      </c>
      <c r="R96" s="2">
        <f>Eurostat!R77/Eurostat!R28*1000</f>
        <v>149.0385220818799</v>
      </c>
      <c r="S96" s="2">
        <f>Eurostat!S77/Eurostat!S28*1000</f>
        <v>137.34559696599146</v>
      </c>
      <c r="T96" s="2">
        <f>Eurostat!T77/Eurostat!T28*1000</f>
        <v>138.30246224801013</v>
      </c>
      <c r="U96" s="2">
        <f>Eurostat!U77/Eurostat!U28*1000</f>
        <v>135.89932096869757</v>
      </c>
      <c r="V96" s="2">
        <f>Eurostat!V77/Eurostat!V28*1000</f>
        <v>140.36917363941066</v>
      </c>
      <c r="W96" s="175">
        <f>Eurostat!W77/Eurostat!W28*1000</f>
        <v>135.97656435314767</v>
      </c>
      <c r="Y96" s="178">
        <f t="shared" si="31"/>
        <v>92.381034145388497</v>
      </c>
      <c r="Z96" s="178">
        <f t="shared" si="30"/>
        <v>94.226052223617657</v>
      </c>
      <c r="AA96" s="16" t="s">
        <v>35</v>
      </c>
      <c r="AB96" s="74"/>
    </row>
    <row r="97" spans="1:28" x14ac:dyDescent="0.2">
      <c r="A97" s="19" t="s">
        <v>18</v>
      </c>
      <c r="B97" s="2">
        <f>Eurostat!B78/Eurostat!B29*1000</f>
        <v>413.95378180267051</v>
      </c>
      <c r="C97" s="2">
        <f>Eurostat!C78/Eurostat!C29*1000</f>
        <v>448.02976978424903</v>
      </c>
      <c r="D97" s="2">
        <f>Eurostat!D78/Eurostat!D29*1000</f>
        <v>422.26705160285758</v>
      </c>
      <c r="E97" s="2">
        <f>Eurostat!E78/Eurostat!E29*1000</f>
        <v>434.57773407620283</v>
      </c>
      <c r="F97" s="2">
        <f>Eurostat!F78/Eurostat!F29*1000</f>
        <v>410.0261003639427</v>
      </c>
      <c r="G97" s="2">
        <f>Eurostat!G78/Eurostat!G29*1000</f>
        <v>419.66319596423017</v>
      </c>
      <c r="H97" s="2">
        <f>Eurostat!H78/Eurostat!H29*1000</f>
        <v>428.87741643261893</v>
      </c>
      <c r="I97" s="2">
        <f>Eurostat!I78/Eurostat!I29*1000</f>
        <v>408.60354738585596</v>
      </c>
      <c r="J97" s="2">
        <f>Eurostat!J78/Eurostat!J29*1000</f>
        <v>388.04856773909773</v>
      </c>
      <c r="K97" s="2">
        <f>Eurostat!K78/Eurostat!K29*1000</f>
        <v>373.23104038152502</v>
      </c>
      <c r="L97" s="2">
        <f>Eurostat!L78/Eurostat!L29*1000</f>
        <v>349.53489753653889</v>
      </c>
      <c r="M97" s="2">
        <f>Eurostat!M78/Eurostat!M29*1000</f>
        <v>345.02969938283366</v>
      </c>
      <c r="N97" s="2">
        <f>Eurostat!N78/Eurostat!N29*1000</f>
        <v>330.76444584941538</v>
      </c>
      <c r="O97" s="2">
        <f>Eurostat!O78/Eurostat!O29*1000</f>
        <v>324.85887841634519</v>
      </c>
      <c r="P97" s="2">
        <f>Eurostat!P78/Eurostat!P29*1000</f>
        <v>306.99011250799356</v>
      </c>
      <c r="Q97" s="2">
        <f>Eurostat!Q78/Eurostat!Q29*1000</f>
        <v>312.10323830767584</v>
      </c>
      <c r="R97" s="2">
        <f>Eurostat!R78/Eurostat!R29*1000</f>
        <v>298.03148496342516</v>
      </c>
      <c r="S97" s="2">
        <f>Eurostat!S78/Eurostat!S29*1000</f>
        <v>291.95135371670949</v>
      </c>
      <c r="T97" s="2">
        <f>Eurostat!T78/Eurostat!T29*1000</f>
        <v>287.7564998572168</v>
      </c>
      <c r="U97" s="2">
        <f>Eurostat!U78/Eurostat!U29*1000</f>
        <v>291.94710085267343</v>
      </c>
      <c r="V97" s="2">
        <f>Eurostat!V78/Eurostat!V29*1000</f>
        <v>295.25583573233195</v>
      </c>
      <c r="W97" s="175">
        <f>Eurostat!W78/Eurostat!W29*1000</f>
        <v>282.14494562051425</v>
      </c>
      <c r="Y97" s="178">
        <f t="shared" si="31"/>
        <v>194.31644951107435</v>
      </c>
      <c r="Z97" s="178">
        <f t="shared" si="30"/>
        <v>195.51460582297707</v>
      </c>
      <c r="AA97" s="16" t="s">
        <v>18</v>
      </c>
      <c r="AB97" s="74"/>
    </row>
    <row r="98" spans="1:28" x14ac:dyDescent="0.2">
      <c r="A98" s="19" t="s">
        <v>19</v>
      </c>
      <c r="B98" s="2">
        <f>Eurostat!B79/Eurostat!B30*1000</f>
        <v>210.86268571955918</v>
      </c>
      <c r="C98" s="2">
        <f>Eurostat!C79/Eurostat!C30*1000</f>
        <v>205.94830480810057</v>
      </c>
      <c r="D98" s="2">
        <f>Eurostat!D79/Eurostat!D30*1000</f>
        <v>201.60572016341615</v>
      </c>
      <c r="E98" s="2">
        <f>Eurostat!E79/Eurostat!E30*1000</f>
        <v>232.54915219305255</v>
      </c>
      <c r="F98" s="2">
        <f>Eurostat!F79/Eurostat!F30*1000</f>
        <v>214.20939144325135</v>
      </c>
      <c r="G98" s="2">
        <f>Eurostat!G79/Eurostat!G30*1000</f>
        <v>208.36989814495149</v>
      </c>
      <c r="H98" s="2">
        <f>Eurostat!H79/Eurostat!H30*1000</f>
        <v>197.84461967605318</v>
      </c>
      <c r="I98" s="2">
        <f>Eurostat!I79/Eurostat!I30*1000</f>
        <v>238.25633814006144</v>
      </c>
      <c r="J98" s="2">
        <f>Eurostat!J79/Eurostat!J30*1000</f>
        <v>180.97348154104174</v>
      </c>
      <c r="K98" s="2">
        <f>Eurostat!K79/Eurostat!K30*1000</f>
        <v>187.12183075058209</v>
      </c>
      <c r="L98" s="2">
        <f>Eurostat!L79/Eurostat!L30*1000</f>
        <v>172.66342517558076</v>
      </c>
      <c r="M98" s="2">
        <f>Eurostat!M79/Eurostat!M30*1000</f>
        <v>189.95548256040109</v>
      </c>
      <c r="N98" s="2">
        <f>Eurostat!N79/Eurostat!N30*1000</f>
        <v>173.41772151898735</v>
      </c>
      <c r="O98" s="2">
        <f>Eurostat!O79/Eurostat!O30*1000</f>
        <v>189.3590280687055</v>
      </c>
      <c r="P98" s="2">
        <f>Eurostat!P79/Eurostat!P30*1000</f>
        <v>195.57590908136041</v>
      </c>
      <c r="Q98" s="2">
        <f>Eurostat!Q79/Eurostat!Q30*1000</f>
        <v>196.515849033645</v>
      </c>
      <c r="R98" s="2">
        <f>Eurostat!R79/Eurostat!R30*1000</f>
        <v>179.90589537780238</v>
      </c>
      <c r="S98" s="2">
        <f>Eurostat!S79/Eurostat!S30*1000</f>
        <v>183.69711821583934</v>
      </c>
      <c r="T98" s="2">
        <f>Eurostat!T79/Eurostat!T30*1000</f>
        <v>176.28234433574104</v>
      </c>
      <c r="U98" s="202">
        <f>Eurostat!U79/Eurostat!U30*1000</f>
        <v>158.8048243550906</v>
      </c>
      <c r="V98" s="202">
        <f>Eurostat!V79/Eurostat!V30*1000</f>
        <v>173.41040462427745</v>
      </c>
      <c r="W98" s="203">
        <f>Eurostat!W79/Eurostat!W30*1000</f>
        <v>201.83026200325938</v>
      </c>
      <c r="Y98" s="178">
        <f t="shared" si="31"/>
        <v>114.1264288690178</v>
      </c>
      <c r="Z98" s="178">
        <f t="shared" si="30"/>
        <v>139.85990084610725</v>
      </c>
      <c r="AA98" s="16" t="s">
        <v>19</v>
      </c>
      <c r="AB98" s="74"/>
    </row>
    <row r="99" spans="1:28" x14ac:dyDescent="0.2">
      <c r="A99" s="19" t="s">
        <v>20</v>
      </c>
      <c r="B99" s="2">
        <f>Eurostat!B80/Eurostat!B31*1000</f>
        <v>190.30860778549416</v>
      </c>
      <c r="C99" s="2">
        <f>Eurostat!C80/Eurostat!C31*1000</f>
        <v>196.28617060213168</v>
      </c>
      <c r="D99" s="2">
        <f>Eurostat!D80/Eurostat!D31*1000</f>
        <v>191.27601859298537</v>
      </c>
      <c r="E99" s="2">
        <f>Eurostat!E80/Eurostat!E31*1000</f>
        <v>190.98966662897328</v>
      </c>
      <c r="F99" s="2">
        <f>Eurostat!F80/Eurostat!F31*1000</f>
        <v>187.06591774402744</v>
      </c>
      <c r="G99" s="2">
        <f>Eurostat!G80/Eurostat!G31*1000</f>
        <v>185.78507450574645</v>
      </c>
      <c r="H99" s="2">
        <f>Eurostat!H80/Eurostat!H31*1000</f>
        <v>186.91648375902787</v>
      </c>
      <c r="I99" s="2">
        <f>Eurostat!I80/Eurostat!I31*1000</f>
        <v>175.12011683611195</v>
      </c>
      <c r="J99" s="2">
        <f>Eurostat!J80/Eurostat!J31*1000</f>
        <v>170.48432429496665</v>
      </c>
      <c r="K99" s="2">
        <f>Eurostat!K80/Eurostat!K31*1000</f>
        <v>161.64714630972298</v>
      </c>
      <c r="L99" s="2">
        <f>Eurostat!L80/Eurostat!L31*1000</f>
        <v>159.24920709197733</v>
      </c>
      <c r="M99" s="2">
        <f>Eurostat!M80/Eurostat!M31*1000</f>
        <v>161.08226124039706</v>
      </c>
      <c r="N99" s="2">
        <f>Eurostat!N80/Eurostat!N31*1000</f>
        <v>161.11438468862841</v>
      </c>
      <c r="O99" s="2">
        <f>Eurostat!O80/Eurostat!O31*1000</f>
        <v>165.27773544263925</v>
      </c>
      <c r="P99" s="2">
        <f>Eurostat!P80/Eurostat!P31*1000</f>
        <v>164.30568999683967</v>
      </c>
      <c r="Q99" s="2">
        <f>Eurostat!Q80/Eurostat!Q31*1000</f>
        <v>160.73991979073134</v>
      </c>
      <c r="R99" s="2">
        <f>Eurostat!R80/Eurostat!R31*1000</f>
        <v>151.09271654173722</v>
      </c>
      <c r="S99" s="2">
        <f>Eurostat!S80/Eurostat!S31*1000</f>
        <v>155.74146416626635</v>
      </c>
      <c r="T99" s="2">
        <f>Eurostat!T80/Eurostat!T31*1000</f>
        <v>149.45236530821924</v>
      </c>
      <c r="U99" s="2">
        <f>Eurostat!U80/Eurostat!U31*1000</f>
        <v>150.85027726432531</v>
      </c>
      <c r="V99" s="2">
        <f>Eurostat!V80/Eurostat!V31*1000</f>
        <v>158.28807560374963</v>
      </c>
      <c r="W99" s="175">
        <f>Eurostat!W80/Eurostat!W31*1000</f>
        <v>146.43660482899341</v>
      </c>
      <c r="Y99" s="178">
        <f t="shared" si="31"/>
        <v>104.1739844869491</v>
      </c>
      <c r="Z99" s="178">
        <f t="shared" si="30"/>
        <v>101.47442127034876</v>
      </c>
      <c r="AA99" s="16" t="s">
        <v>20</v>
      </c>
      <c r="AB99" s="74"/>
    </row>
    <row r="100" spans="1:28" x14ac:dyDescent="0.2">
      <c r="A100" s="19" t="s">
        <v>21</v>
      </c>
      <c r="B100" s="2">
        <f>Eurostat!B81/Eurostat!B32*1000</f>
        <v>146.7197168193938</v>
      </c>
      <c r="C100" s="2">
        <f>Eurostat!C81/Eurostat!C32*1000</f>
        <v>150.85664123816923</v>
      </c>
      <c r="D100" s="2">
        <f>Eurostat!D81/Eurostat!D32*1000</f>
        <v>142.10209362657341</v>
      </c>
      <c r="E100" s="2">
        <f>Eurostat!E81/Eurostat!E32*1000</f>
        <v>143.0278351199797</v>
      </c>
      <c r="F100" s="2">
        <f>Eurostat!F81/Eurostat!F32*1000</f>
        <v>139.04039386985315</v>
      </c>
      <c r="G100" s="2">
        <f>Eurostat!G81/Eurostat!G32*1000</f>
        <v>141.39955647675902</v>
      </c>
      <c r="H100" s="2">
        <f>Eurostat!H81/Eurostat!H32*1000</f>
        <v>146.96070592858186</v>
      </c>
      <c r="I100" s="2">
        <f>Eurostat!I81/Eurostat!I32*1000</f>
        <v>142.72582581633782</v>
      </c>
      <c r="J100" s="2">
        <f>Eurostat!J81/Eurostat!J32*1000</f>
        <v>139.90780630667271</v>
      </c>
      <c r="K100" s="2">
        <f>Eurostat!K81/Eurostat!K32*1000</f>
        <v>134.01834046410258</v>
      </c>
      <c r="L100" s="2">
        <f>Eurostat!L81/Eurostat!L32*1000</f>
        <v>129.30801444683254</v>
      </c>
      <c r="M100" s="2">
        <f>Eurostat!M81/Eurostat!M32*1000</f>
        <v>134.76884059340119</v>
      </c>
      <c r="N100" s="2">
        <f>Eurostat!N81/Eurostat!N32*1000</f>
        <v>133.81177776961647</v>
      </c>
      <c r="O100" s="2">
        <f>Eurostat!O81/Eurostat!O32*1000</f>
        <v>140.34781103848985</v>
      </c>
      <c r="P100" s="2">
        <f>Eurostat!P81/Eurostat!P32*1000</f>
        <v>139.3730696272431</v>
      </c>
      <c r="Q100" s="2">
        <f>Eurostat!Q81/Eurostat!Q32*1000</f>
        <v>140.26473291432103</v>
      </c>
      <c r="R100" s="2">
        <f>Eurostat!R81/Eurostat!R32*1000</f>
        <v>135.87772027817448</v>
      </c>
      <c r="S100" s="2">
        <f>Eurostat!S81/Eurostat!S32*1000</f>
        <v>129.50120512543356</v>
      </c>
      <c r="T100" s="2">
        <f>Eurostat!T81/Eurostat!T32*1000</f>
        <v>128.37050630317768</v>
      </c>
      <c r="U100" s="2">
        <f>Eurostat!U81/Eurostat!U32*1000</f>
        <v>126.99758603162562</v>
      </c>
      <c r="V100" s="2">
        <f>Eurostat!V81/Eurostat!V32*1000</f>
        <v>133.35196656071875</v>
      </c>
      <c r="W100" s="175">
        <f>Eurostat!W81/Eurostat!W32*1000</f>
        <v>125.8868831214578</v>
      </c>
      <c r="Y100" s="178">
        <f t="shared" si="31"/>
        <v>87.762806154624769</v>
      </c>
      <c r="Z100" s="178">
        <f t="shared" si="30"/>
        <v>87.234326589281494</v>
      </c>
      <c r="AA100" s="16" t="s">
        <v>21</v>
      </c>
      <c r="AB100" s="74"/>
    </row>
    <row r="101" spans="1:28" x14ac:dyDescent="0.2">
      <c r="A101" s="19" t="s">
        <v>22</v>
      </c>
      <c r="B101" s="2">
        <f>Eurostat!B82/Eurostat!B33*1000</f>
        <v>715.00774294242933</v>
      </c>
      <c r="C101" s="2">
        <f>Eurostat!C82/Eurostat!C33*1000</f>
        <v>751.86613657162957</v>
      </c>
      <c r="D101" s="2">
        <f>Eurostat!D82/Eurostat!D33*1000</f>
        <v>717.29485993261551</v>
      </c>
      <c r="E101" s="2">
        <f>Eurostat!E82/Eurostat!E33*1000</f>
        <v>708.15691958722243</v>
      </c>
      <c r="F101" s="2">
        <f>Eurostat!F82/Eurostat!F33*1000</f>
        <v>640.9778095136561</v>
      </c>
      <c r="G101" s="2">
        <f>Eurostat!G82/Eurostat!G33*1000</f>
        <v>619.83094561734845</v>
      </c>
      <c r="H101" s="2">
        <f>Eurostat!H82/Eurostat!H33*1000</f>
        <v>605.60764675921143</v>
      </c>
      <c r="I101" s="2">
        <f>Eurostat!I82/Eurostat!I33*1000</f>
        <v>558.12291126150819</v>
      </c>
      <c r="J101" s="2">
        <f>Eurostat!J82/Eurostat!J33*1000</f>
        <v>498.20097121086866</v>
      </c>
      <c r="K101" s="2">
        <f>Eurostat!K82/Eurostat!K33*1000</f>
        <v>464.0157533484803</v>
      </c>
      <c r="L101" s="2">
        <f>Eurostat!L82/Eurostat!L33*1000</f>
        <v>427.73674031820474</v>
      </c>
      <c r="M101" s="2">
        <f>Eurostat!M82/Eurostat!M33*1000</f>
        <v>425.73895890740988</v>
      </c>
      <c r="N101" s="2">
        <f>Eurostat!N82/Eurostat!N33*1000</f>
        <v>414.49484165951941</v>
      </c>
      <c r="O101" s="2">
        <f>Eurostat!O82/Eurostat!O33*1000</f>
        <v>409.2715338259502</v>
      </c>
      <c r="P101" s="2">
        <f>Eurostat!P82/Eurostat!P33*1000</f>
        <v>389.55368206677832</v>
      </c>
      <c r="Q101" s="2">
        <f>Eurostat!Q82/Eurostat!Q33*1000</f>
        <v>380.80337910016397</v>
      </c>
      <c r="R101" s="2">
        <f>Eurostat!R82/Eurostat!R33*1000</f>
        <v>377.04325159364095</v>
      </c>
      <c r="S101" s="2">
        <f>Eurostat!S82/Eurostat!S33*1000</f>
        <v>351.42991004430155</v>
      </c>
      <c r="T101" s="2">
        <f>Eurostat!T82/Eurostat!T33*1000</f>
        <v>339.68213124737321</v>
      </c>
      <c r="U101" s="2">
        <f>Eurostat!U82/Eurostat!U33*1000</f>
        <v>321.77598630740482</v>
      </c>
      <c r="V101" s="2">
        <f>Eurostat!V82/Eurostat!V33*1000</f>
        <v>330.76456582824227</v>
      </c>
      <c r="W101" s="175">
        <f>Eurostat!W82/Eurostat!W33*1000</f>
        <v>317.70191211931353</v>
      </c>
      <c r="Y101" s="178">
        <f t="shared" si="31"/>
        <v>217.68577713764006</v>
      </c>
      <c r="Z101" s="178">
        <f t="shared" si="30"/>
        <v>220.15409129731148</v>
      </c>
      <c r="AA101" s="16" t="s">
        <v>22</v>
      </c>
      <c r="AB101" s="74"/>
    </row>
    <row r="102" spans="1:28" x14ac:dyDescent="0.2">
      <c r="A102" s="19" t="s">
        <v>23</v>
      </c>
      <c r="B102" s="2">
        <f>Eurostat!B83/Eurostat!B34*1000</f>
        <v>159.9879501798876</v>
      </c>
      <c r="C102" s="2">
        <f>Eurostat!C83/Eurostat!C34*1000</f>
        <v>154.78297793566253</v>
      </c>
      <c r="D102" s="2">
        <f>Eurostat!D83/Eurostat!D34*1000</f>
        <v>164.10918264053501</v>
      </c>
      <c r="E102" s="2">
        <f>Eurostat!E83/Eurostat!E34*1000</f>
        <v>164.7132786549526</v>
      </c>
      <c r="F102" s="2">
        <f>Eurostat!F83/Eurostat!F34*1000</f>
        <v>168.59340994111878</v>
      </c>
      <c r="G102" s="2">
        <f>Eurostat!G83/Eurostat!G34*1000</f>
        <v>171.7223539233303</v>
      </c>
      <c r="H102" s="2">
        <f>Eurostat!H83/Eurostat!H34*1000</f>
        <v>164.1542328055057</v>
      </c>
      <c r="I102" s="2">
        <f>Eurostat!I83/Eurostat!I34*1000</f>
        <v>165.69735289780269</v>
      </c>
      <c r="J102" s="2">
        <f>Eurostat!J83/Eurostat!J34*1000</f>
        <v>170.16461251078456</v>
      </c>
      <c r="K102" s="2">
        <f>Eurostat!K83/Eurostat!K34*1000</f>
        <v>175.17111736780737</v>
      </c>
      <c r="L102" s="2">
        <f>Eurostat!L83/Eurostat!L34*1000</f>
        <v>169.59731530023527</v>
      </c>
      <c r="M102" s="2">
        <f>Eurostat!M83/Eurostat!M34*1000</f>
        <v>167.29342358986318</v>
      </c>
      <c r="N102" s="2">
        <f>Eurostat!N83/Eurostat!N34*1000</f>
        <v>173.01235962221011</v>
      </c>
      <c r="O102" s="2">
        <f>Eurostat!O83/Eurostat!O34*1000</f>
        <v>170.23783539208773</v>
      </c>
      <c r="P102" s="2">
        <f>Eurostat!P83/Eurostat!P34*1000</f>
        <v>174.41609801792762</v>
      </c>
      <c r="Q102" s="2">
        <f>Eurostat!Q83/Eurostat!Q34*1000</f>
        <v>177.62514366167599</v>
      </c>
      <c r="R102" s="2">
        <f>Eurostat!R83/Eurostat!R34*1000</f>
        <v>164.16298729097844</v>
      </c>
      <c r="S102" s="2">
        <f>Eurostat!S83/Eurostat!S34*1000</f>
        <v>163.99633469159477</v>
      </c>
      <c r="T102" s="2">
        <f>Eurostat!T83/Eurostat!T34*1000</f>
        <v>157.35570992663767</v>
      </c>
      <c r="U102" s="2">
        <f>Eurostat!U83/Eurostat!U34*1000</f>
        <v>160.27538974219505</v>
      </c>
      <c r="V102" s="2">
        <f>Eurostat!V83/Eurostat!V34*1000</f>
        <v>153.73650216974468</v>
      </c>
      <c r="W102" s="175">
        <f>Eurostat!W83/Eurostat!W34*1000</f>
        <v>153.12768093573186</v>
      </c>
      <c r="Y102" s="178">
        <f t="shared" si="31"/>
        <v>101.17846168147753</v>
      </c>
      <c r="Z102" s="178">
        <f t="shared" si="30"/>
        <v>106.11105619096877</v>
      </c>
      <c r="AA102" s="16" t="s">
        <v>23</v>
      </c>
      <c r="AB102" s="74"/>
    </row>
    <row r="103" spans="1:28" x14ac:dyDescent="0.2">
      <c r="A103" s="19" t="s">
        <v>30</v>
      </c>
      <c r="B103" s="2">
        <f>Eurostat!B84/Eurostat!B35*1000</f>
        <v>1090.8649127385663</v>
      </c>
      <c r="C103" s="2">
        <f>Eurostat!C84/Eurostat!C35*1000</f>
        <v>846.95158760937341</v>
      </c>
      <c r="D103" s="2">
        <f>Eurostat!D84/Eurostat!D35*1000</f>
        <v>765.52897502383269</v>
      </c>
      <c r="E103" s="2">
        <f>Eurostat!E84/Eurostat!E35*1000</f>
        <v>764.6916836093875</v>
      </c>
      <c r="F103" s="2">
        <f>Eurostat!F84/Eurostat!F35*1000</f>
        <v>703.89925521211603</v>
      </c>
      <c r="G103" s="2">
        <f>Eurostat!G84/Eurostat!G35*1000</f>
        <v>748.0745980117855</v>
      </c>
      <c r="H103" s="2">
        <f>Eurostat!H84/Eurostat!H35*1000</f>
        <v>759.35991999786154</v>
      </c>
      <c r="I103" s="2">
        <f>Eurostat!I84/Eurostat!I35*1000</f>
        <v>750.80152040984956</v>
      </c>
      <c r="J103" s="2">
        <f>Eurostat!J84/Eurostat!J35*1000</f>
        <v>698.18439644475961</v>
      </c>
      <c r="K103" s="2">
        <f>Eurostat!K84/Eurostat!K35*1000</f>
        <v>621.80151968060943</v>
      </c>
      <c r="L103" s="2">
        <f>Eurostat!L84/Eurostat!L35*1000</f>
        <v>609.45320967328269</v>
      </c>
      <c r="M103" s="2">
        <f>Eurostat!M84/Eurostat!M35*1000</f>
        <v>584.68837340389723</v>
      </c>
      <c r="N103" s="2">
        <f>Eurostat!N84/Eurostat!N35*1000</f>
        <v>576.95689102802908</v>
      </c>
      <c r="O103" s="2">
        <f>Eurostat!O84/Eurostat!O35*1000</f>
        <v>571.15711103842489</v>
      </c>
      <c r="P103" s="2">
        <f>Eurostat!P84/Eurostat!P35*1000</f>
        <v>515.75710590268261</v>
      </c>
      <c r="Q103" s="2">
        <f>Eurostat!Q84/Eurostat!Q35*1000</f>
        <v>493.09602904191507</v>
      </c>
      <c r="R103" s="2">
        <f>Eurostat!R84/Eurostat!R35*1000</f>
        <v>474.07188849303196</v>
      </c>
      <c r="S103" s="2">
        <f>Eurostat!S84/Eurostat!S35*1000</f>
        <v>443.33581354897007</v>
      </c>
      <c r="T103" s="2">
        <f>Eurostat!T84/Eurostat!T35*1000</f>
        <v>412.17176945006781</v>
      </c>
      <c r="U103" s="2">
        <f>Eurostat!U84/Eurostat!U35*1000</f>
        <v>386.8315805872798</v>
      </c>
      <c r="V103" s="2">
        <f>Eurostat!V84/Eurostat!V35*1000</f>
        <v>392.9588128907684</v>
      </c>
      <c r="W103" s="175">
        <f>Eurostat!W84/Eurostat!W35*1000</f>
        <v>392.14565132491697</v>
      </c>
      <c r="Y103" s="178">
        <f t="shared" si="31"/>
        <v>258.61761931183094</v>
      </c>
      <c r="Z103" s="178">
        <f t="shared" si="30"/>
        <v>271.74047819771113</v>
      </c>
      <c r="AA103" s="16" t="s">
        <v>30</v>
      </c>
      <c r="AB103" s="74"/>
    </row>
    <row r="104" spans="1:28" x14ac:dyDescent="0.2">
      <c r="A104" s="19" t="s">
        <v>24</v>
      </c>
      <c r="B104" s="2">
        <f>Eurostat!B85/Eurostat!B36*1000</f>
        <v>294.5448925977438</v>
      </c>
      <c r="C104" s="2">
        <f>Eurostat!C85/Eurostat!C36*1000</f>
        <v>313.48245990998117</v>
      </c>
      <c r="D104" s="2">
        <f>Eurostat!D85/Eurostat!D36*1000</f>
        <v>308.33368223986025</v>
      </c>
      <c r="E104" s="2">
        <f>Eurostat!E85/Eurostat!E36*1000</f>
        <v>314.52283605613491</v>
      </c>
      <c r="F104" s="2">
        <f>Eurostat!F85/Eurostat!F36*1000</f>
        <v>310.5967322462908</v>
      </c>
      <c r="G104" s="2">
        <f>Eurostat!G85/Eurostat!G36*1000</f>
        <v>311.74159845337499</v>
      </c>
      <c r="H104" s="2">
        <f>Eurostat!H85/Eurostat!H36*1000</f>
        <v>313.61927156194503</v>
      </c>
      <c r="I104" s="2">
        <f>Eurostat!I85/Eurostat!I36*1000</f>
        <v>310.33912324234905</v>
      </c>
      <c r="J104" s="2">
        <f>Eurostat!J85/Eurostat!J36*1000</f>
        <v>294.36743192153853</v>
      </c>
      <c r="K104" s="2">
        <f>Eurostat!K85/Eurostat!K36*1000</f>
        <v>278.65924500164732</v>
      </c>
      <c r="L104" s="2">
        <f>Eurostat!L85/Eurostat!L36*1000</f>
        <v>267.1766833669418</v>
      </c>
      <c r="M104" s="2">
        <f>Eurostat!M85/Eurostat!M36*1000</f>
        <v>272.51136978666</v>
      </c>
      <c r="N104" s="2">
        <f>Eurostat!N85/Eurostat!N36*1000</f>
        <v>266.16354158562206</v>
      </c>
      <c r="O104" s="2">
        <f>Eurostat!O85/Eurostat!O36*1000</f>
        <v>261.64812239221141</v>
      </c>
      <c r="P104" s="2">
        <f>Eurostat!P85/Eurostat!P36*1000</f>
        <v>258.32702840656094</v>
      </c>
      <c r="Q104" s="2">
        <f>Eurostat!Q85/Eurostat!Q36*1000</f>
        <v>254.11664792958106</v>
      </c>
      <c r="R104" s="2">
        <f>Eurostat!R85/Eurostat!R36*1000</f>
        <v>241.02724298373971</v>
      </c>
      <c r="S104" s="2">
        <f>Eurostat!S85/Eurostat!S36*1000</f>
        <v>225.61961620993475</v>
      </c>
      <c r="T104" s="2">
        <f>Eurostat!T85/Eurostat!T36*1000</f>
        <v>230.75459130269292</v>
      </c>
      <c r="U104" s="2">
        <f>Eurostat!U85/Eurostat!U36*1000</f>
        <v>229.57463353564299</v>
      </c>
      <c r="V104" s="2">
        <f>Eurostat!V85/Eurostat!V36*1000</f>
        <v>231.00311701225769</v>
      </c>
      <c r="W104" s="175">
        <f>Eurostat!W85/Eurostat!W36*1000</f>
        <v>230.22772490527302</v>
      </c>
      <c r="Y104" s="178">
        <f t="shared" si="31"/>
        <v>152.02986729280676</v>
      </c>
      <c r="Z104" s="178">
        <f t="shared" si="30"/>
        <v>159.53815080890271</v>
      </c>
      <c r="AA104" s="16" t="s">
        <v>24</v>
      </c>
      <c r="AB104" s="74"/>
    </row>
    <row r="105" spans="1:28" x14ac:dyDescent="0.2">
      <c r="A105" s="19" t="s">
        <v>25</v>
      </c>
      <c r="B105" s="2">
        <f>Eurostat!B86/Eurostat!B37*1000</f>
        <v>813.33637037276219</v>
      </c>
      <c r="C105" s="2">
        <f>Eurostat!C86/Eurostat!C37*1000</f>
        <v>855.55582583796718</v>
      </c>
      <c r="D105" s="2">
        <f>Eurostat!D86/Eurostat!D37*1000</f>
        <v>869.38814623161318</v>
      </c>
      <c r="E105" s="2">
        <f>Eurostat!E86/Eurostat!E37*1000</f>
        <v>796.22518362219648</v>
      </c>
      <c r="F105" s="2">
        <f>Eurostat!F86/Eurostat!F37*1000</f>
        <v>739.51695050805222</v>
      </c>
      <c r="G105" s="2">
        <f>Eurostat!G86/Eurostat!G37*1000</f>
        <v>700.4167382041237</v>
      </c>
      <c r="H105" s="2">
        <f>Eurostat!H86/Eurostat!H37*1000</f>
        <v>665.13418349661583</v>
      </c>
      <c r="I105" s="2">
        <f>Eurostat!I86/Eurostat!I37*1000</f>
        <v>637.56349433703883</v>
      </c>
      <c r="J105" s="2">
        <f>Eurostat!J86/Eurostat!J37*1000</f>
        <v>592.77806975553096</v>
      </c>
      <c r="K105" s="2">
        <f>Eurostat!K86/Eurostat!K37*1000</f>
        <v>595.36477469699707</v>
      </c>
      <c r="L105" s="2">
        <f>Eurostat!L86/Eurostat!L37*1000</f>
        <v>593.43546880312681</v>
      </c>
      <c r="M105" s="2">
        <f>Eurostat!M86/Eurostat!M37*1000</f>
        <v>600.16779433391071</v>
      </c>
      <c r="N105" s="2">
        <f>Eurostat!N86/Eurostat!N37*1000</f>
        <v>578.68633443751025</v>
      </c>
      <c r="O105" s="2">
        <f>Eurostat!O86/Eurostat!O37*1000</f>
        <v>549.19941775836969</v>
      </c>
      <c r="P105" s="2">
        <f>Eurostat!P86/Eurostat!P37*1000</f>
        <v>515.44306322982538</v>
      </c>
      <c r="Q105" s="2">
        <f>Eurostat!Q86/Eurostat!Q37*1000</f>
        <v>496.08850297876546</v>
      </c>
      <c r="R105" s="2">
        <f>Eurostat!R86/Eurostat!R37*1000</f>
        <v>453.82387077590096</v>
      </c>
      <c r="S105" s="2">
        <f>Eurostat!S86/Eurostat!S37*1000</f>
        <v>388.49932613239054</v>
      </c>
      <c r="T105" s="2">
        <f>Eurostat!T86/Eurostat!T37*1000</f>
        <v>377.79953167552213</v>
      </c>
      <c r="U105" s="2">
        <f>Eurostat!U86/Eurostat!U37*1000</f>
        <v>362.83054019804882</v>
      </c>
      <c r="V105" s="2">
        <f>Eurostat!V86/Eurostat!V37*1000</f>
        <v>370.14133910216367</v>
      </c>
      <c r="W105" s="175">
        <f>Eurostat!W86/Eurostat!W37*1000</f>
        <v>349.09580500001999</v>
      </c>
      <c r="Y105" s="178">
        <f t="shared" si="31"/>
        <v>243.60077643583375</v>
      </c>
      <c r="Z105" s="178">
        <f t="shared" si="30"/>
        <v>241.90874147656962</v>
      </c>
      <c r="AA105" s="16" t="s">
        <v>25</v>
      </c>
      <c r="AB105" s="74"/>
    </row>
    <row r="106" spans="1:28" x14ac:dyDescent="0.2">
      <c r="A106" s="19" t="s">
        <v>26</v>
      </c>
      <c r="B106" s="2">
        <f>Eurostat!B87/Eurostat!B38*1000</f>
        <v>256.26995873679431</v>
      </c>
      <c r="C106" s="2">
        <f>Eurostat!C87/Eurostat!C38*1000</f>
        <v>276.7688507918059</v>
      </c>
      <c r="D106" s="2">
        <f>Eurostat!D87/Eurostat!D38*1000</f>
        <v>270.38968097106476</v>
      </c>
      <c r="E106" s="2">
        <f>Eurostat!E87/Eurostat!E38*1000</f>
        <v>286.33710044267144</v>
      </c>
      <c r="F106" s="2">
        <f>Eurostat!F87/Eurostat!F38*1000</f>
        <v>295.28704422032587</v>
      </c>
      <c r="G106" s="2">
        <f>Eurostat!G87/Eurostat!G38*1000</f>
        <v>270.26013669842399</v>
      </c>
      <c r="H106" s="2">
        <f>Eurostat!H87/Eurostat!H38*1000</f>
        <v>280.71563414431711</v>
      </c>
      <c r="I106" s="2">
        <f>Eurostat!I87/Eurostat!I38*1000</f>
        <v>274.23124215903164</v>
      </c>
      <c r="J106" s="2">
        <f>Eurostat!J87/Eurostat!J38*1000</f>
        <v>263.77885130658552</v>
      </c>
      <c r="K106" s="2">
        <f>Eurostat!K87/Eurostat!K38*1000</f>
        <v>253.30100319416289</v>
      </c>
      <c r="L106" s="2">
        <f>Eurostat!L87/Eurostat!L38*1000</f>
        <v>238.11073693468498</v>
      </c>
      <c r="M106" s="2">
        <f>Eurostat!M87/Eurostat!M38*1000</f>
        <v>238.91096313235988</v>
      </c>
      <c r="N106" s="2">
        <f>Eurostat!N87/Eurostat!N38*1000</f>
        <v>246.94049874175755</v>
      </c>
      <c r="O106" s="2">
        <f>Eurostat!O87/Eurostat!O38*1000</f>
        <v>255.21310529131719</v>
      </c>
      <c r="P106" s="2">
        <f>Eurostat!P87/Eurostat!P38*1000</f>
        <v>247.85511255919522</v>
      </c>
      <c r="Q106" s="2">
        <f>Eurostat!Q87/Eurostat!Q38*1000</f>
        <v>222.7416803765507</v>
      </c>
      <c r="R106" s="2">
        <f>Eurostat!R87/Eurostat!R38*1000</f>
        <v>232.67259871779117</v>
      </c>
      <c r="S106" s="2">
        <f>Eurostat!S87/Eurostat!S38*1000</f>
        <v>218.55445986016116</v>
      </c>
      <c r="T106" s="2">
        <f>Eurostat!T87/Eurostat!T38*1000</f>
        <v>209.25364453312832</v>
      </c>
      <c r="U106" s="2">
        <f>Eurostat!U87/Eurostat!U38*1000</f>
        <v>216.2909551570269</v>
      </c>
      <c r="V106" s="2">
        <f>Eurostat!V87/Eurostat!V38*1000</f>
        <v>228.05840488913341</v>
      </c>
      <c r="W106" s="175">
        <f>Eurostat!W87/Eurostat!W38*1000</f>
        <v>211.93450041088431</v>
      </c>
      <c r="Y106" s="178">
        <f t="shared" si="31"/>
        <v>150.09186663253712</v>
      </c>
      <c r="Z106" s="178">
        <f t="shared" si="30"/>
        <v>146.86171399240854</v>
      </c>
      <c r="AA106" s="16" t="s">
        <v>26</v>
      </c>
      <c r="AB106" s="74"/>
    </row>
    <row r="107" spans="1:28" x14ac:dyDescent="0.2">
      <c r="A107" s="19" t="s">
        <v>27</v>
      </c>
      <c r="B107" s="2">
        <f>Eurostat!B88/Eurostat!B39*1000</f>
        <v>222.82302441816836</v>
      </c>
      <c r="C107" s="2">
        <f>Eurostat!C88/Eurostat!C39*1000</f>
        <v>231.77495000787781</v>
      </c>
      <c r="D107" s="2">
        <f>Eurostat!D88/Eurostat!D39*1000</f>
        <v>223.03204679467012</v>
      </c>
      <c r="E107" s="2">
        <f>Eurostat!E88/Eurostat!E39*1000</f>
        <v>228.54297947117706</v>
      </c>
      <c r="F107" s="2">
        <f>Eurostat!F88/Eurostat!F39*1000</f>
        <v>234.83304860121802</v>
      </c>
      <c r="G107" s="2">
        <f>Eurostat!G88/Eurostat!G39*1000</f>
        <v>228.94246700513619</v>
      </c>
      <c r="H107" s="2">
        <f>Eurostat!H88/Eurostat!H39*1000</f>
        <v>230.6884827727043</v>
      </c>
      <c r="I107" s="2">
        <f>Eurostat!I88/Eurostat!I39*1000</f>
        <v>219.17663673937091</v>
      </c>
      <c r="J107" s="2">
        <f>Eurostat!J88/Eurostat!J39*1000</f>
        <v>213.89313711747639</v>
      </c>
      <c r="K107" s="2">
        <f>Eurostat!K88/Eurostat!K39*1000</f>
        <v>200.61569215392302</v>
      </c>
      <c r="L107" s="2">
        <f>Eurostat!L88/Eurostat!L39*1000</f>
        <v>182.42294104363069</v>
      </c>
      <c r="M107" s="2">
        <f>Eurostat!M88/Eurostat!M39*1000</f>
        <v>191.32979461284421</v>
      </c>
      <c r="N107" s="2">
        <f>Eurostat!N88/Eurostat!N39*1000</f>
        <v>190.72102209649282</v>
      </c>
      <c r="O107" s="2">
        <f>Eurostat!O88/Eurostat!O39*1000</f>
        <v>182.82516728428925</v>
      </c>
      <c r="P107" s="2">
        <f>Eurostat!P88/Eurostat!P39*1000</f>
        <v>182.45791407614971</v>
      </c>
      <c r="Q107" s="2">
        <f>Eurostat!Q88/Eurostat!Q39*1000</f>
        <v>173.41520941782778</v>
      </c>
      <c r="R107" s="2">
        <f>Eurostat!R88/Eurostat!R39*1000</f>
        <v>162.14074371870927</v>
      </c>
      <c r="S107" s="2">
        <f>Eurostat!S88/Eurostat!S39*1000</f>
        <v>156.32975631059537</v>
      </c>
      <c r="T107" s="2">
        <f>Eurostat!T88/Eurostat!T39*1000</f>
        <v>156.43705101887204</v>
      </c>
      <c r="U107" s="2">
        <f>Eurostat!U88/Eurostat!U39*1000</f>
        <v>150.70652333311475</v>
      </c>
      <c r="V107" s="2">
        <f>Eurostat!V88/Eurostat!V39*1000</f>
        <v>159.33631773865579</v>
      </c>
      <c r="W107" s="175">
        <f>Eurostat!W88/Eurostat!W39*1000</f>
        <v>147.64730809294286</v>
      </c>
      <c r="Y107" s="178">
        <f t="shared" si="31"/>
        <v>104.86386311162607</v>
      </c>
      <c r="Z107" s="178">
        <f t="shared" si="30"/>
        <v>102.31338781961328</v>
      </c>
      <c r="AA107" s="16" t="s">
        <v>27</v>
      </c>
      <c r="AB107" s="74"/>
    </row>
    <row r="108" spans="1:28" x14ac:dyDescent="0.2">
      <c r="A108" s="19" t="s">
        <v>0</v>
      </c>
      <c r="B108" s="2">
        <f>Eurostat!B89/Eurostat!B40*1000</f>
        <v>173.32148600645641</v>
      </c>
      <c r="C108" s="2">
        <f>Eurostat!C89/Eurostat!C40*1000</f>
        <v>182.06439774731169</v>
      </c>
      <c r="D108" s="2">
        <f>Eurostat!D89/Eurostat!D40*1000</f>
        <v>180.44145489258619</v>
      </c>
      <c r="E108" s="2">
        <f>Eurostat!E89/Eurostat!E40*1000</f>
        <v>176.91334170603747</v>
      </c>
      <c r="F108" s="2">
        <f>Eurostat!F89/Eurostat!F40*1000</f>
        <v>170.58095691237455</v>
      </c>
      <c r="G108" s="2">
        <f>Eurostat!G89/Eurostat!G40*1000</f>
        <v>165.75714012943834</v>
      </c>
      <c r="H108" s="2">
        <f>Eurostat!H89/Eurostat!H40*1000</f>
        <v>167.72499230253746</v>
      </c>
      <c r="I108" s="2">
        <f>Eurostat!I89/Eurostat!I40*1000</f>
        <v>157.46420012605955</v>
      </c>
      <c r="J108" s="2">
        <f>Eurostat!J89/Eurostat!J40*1000</f>
        <v>154.09621690748398</v>
      </c>
      <c r="K108" s="2">
        <f>Eurostat!K89/Eurostat!K40*1000</f>
        <v>150.22119688645705</v>
      </c>
      <c r="L108" s="2">
        <f>Eurostat!L89/Eurostat!L40*1000</f>
        <v>145.20875768054751</v>
      </c>
      <c r="M108" s="2">
        <f>Eurostat!M89/Eurostat!M40*1000</f>
        <v>141.56643548645749</v>
      </c>
      <c r="N108" s="2">
        <f>Eurostat!N89/Eurostat!N40*1000</f>
        <v>134.9730364304296</v>
      </c>
      <c r="O108" s="2">
        <f>Eurostat!O89/Eurostat!O40*1000</f>
        <v>132.25889092842567</v>
      </c>
      <c r="P108" s="2">
        <f>Eurostat!P89/Eurostat!P40*1000</f>
        <v>129.12964841550075</v>
      </c>
      <c r="Q108" s="2">
        <f>Eurostat!Q89/Eurostat!Q40*1000</f>
        <v>126.66797790022696</v>
      </c>
      <c r="R108" s="2">
        <f>Eurostat!R89/Eurostat!R40*1000</f>
        <v>121.580138020842</v>
      </c>
      <c r="S108" s="2">
        <f>Eurostat!S89/Eurostat!S40*1000</f>
        <v>113.22962995030437</v>
      </c>
      <c r="T108" s="2">
        <f>Eurostat!T89/Eurostat!T40*1000</f>
        <v>112.77901611798841</v>
      </c>
      <c r="U108" s="2">
        <f>Eurostat!U89/Eurostat!U40*1000</f>
        <v>110.84112409809936</v>
      </c>
      <c r="V108" s="2">
        <f>Eurostat!V89/Eurostat!V40*1000</f>
        <v>111.65087056554722</v>
      </c>
      <c r="W108" s="175">
        <f>Eurostat!W89/Eurostat!W40*1000</f>
        <v>103.54987433227217</v>
      </c>
      <c r="Y108" s="178">
        <f t="shared" si="31"/>
        <v>73.480683961099032</v>
      </c>
      <c r="Z108" s="178">
        <f t="shared" si="30"/>
        <v>71.75571697223765</v>
      </c>
      <c r="AA108" s="16" t="s">
        <v>0</v>
      </c>
      <c r="AB108" s="74"/>
    </row>
    <row r="109" spans="1:28" x14ac:dyDescent="0.2">
      <c r="A109" s="19" t="s">
        <v>31</v>
      </c>
      <c r="B109" s="2">
        <f>Eurostat!B90/Eurostat!B41*1000</f>
        <v>242.14406451744293</v>
      </c>
      <c r="C109" s="2">
        <f>Eurostat!C90/Eurostat!C41*1000</f>
        <v>243.64495196166106</v>
      </c>
      <c r="D109" s="2">
        <f>Eurostat!D90/Eurostat!D41*1000</f>
        <v>237.01862623007284</v>
      </c>
      <c r="E109" s="2">
        <f>Eurostat!E90/Eurostat!E41*1000</f>
        <v>232.08834656176836</v>
      </c>
      <c r="F109" s="2">
        <f>Eurostat!F90/Eurostat!F41*1000</f>
        <v>240.60511557509238</v>
      </c>
      <c r="G109" s="2">
        <f>Eurostat!G90/Eurostat!G41*1000</f>
        <v>245.6297039837024</v>
      </c>
      <c r="H109" s="2">
        <f>Eurostat!H90/Eurostat!H41*1000</f>
        <v>249.45913465977372</v>
      </c>
      <c r="I109" s="2">
        <f>Eurostat!I90/Eurostat!I41*1000</f>
        <v>244.48439253787325</v>
      </c>
      <c r="J109" s="2">
        <f>Eurostat!J90/Eurostat!J41*1000</f>
        <v>238.18977739724343</v>
      </c>
      <c r="K109" s="2">
        <f>Eurostat!K90/Eurostat!K41*1000</f>
        <v>241.97144344766738</v>
      </c>
      <c r="L109" s="2">
        <f>Eurostat!L90/Eurostat!L41*1000</f>
        <v>244.20202807268163</v>
      </c>
      <c r="M109" s="2">
        <f>Eurostat!M90/Eurostat!M41*1000</f>
        <v>239.57506386058139</v>
      </c>
      <c r="N109" s="2">
        <f>Eurostat!N90/Eurostat!N41*1000</f>
        <v>240.01691401828748</v>
      </c>
      <c r="O109" s="2">
        <f>Eurostat!O90/Eurostat!O41*1000</f>
        <v>239.35570972506216</v>
      </c>
      <c r="P109" s="2">
        <f>Eurostat!P90/Eurostat!P41*1000</f>
        <v>226.32608343832493</v>
      </c>
      <c r="Q109" s="2">
        <f>Eurostat!Q90/Eurostat!Q41*1000</f>
        <v>218.28254875874552</v>
      </c>
      <c r="R109" s="2">
        <f>Eurostat!R90/Eurostat!R41*1000</f>
        <v>225.03164533580761</v>
      </c>
      <c r="S109" s="2">
        <f>Eurostat!S90/Eurostat!S41*1000</f>
        <v>231.15027272507845</v>
      </c>
      <c r="T109" s="2">
        <f>Eurostat!T90/Eurostat!T41*1000</f>
        <v>226.80286435917824</v>
      </c>
      <c r="U109" s="2">
        <f>Eurostat!U90/Eurostat!U41*1000</f>
        <v>237.76349434755514</v>
      </c>
      <c r="V109" s="2">
        <f>Eurostat!V90/Eurostat!V41*1000</f>
        <v>233.11148126431911</v>
      </c>
      <c r="W109" s="175">
        <f>Eurostat!W90/Eurostat!W41*1000</f>
        <v>231.99352900670854</v>
      </c>
      <c r="Y109" s="178">
        <f t="shared" si="31"/>
        <v>153.4174431038673</v>
      </c>
      <c r="Z109" s="178">
        <f t="shared" si="30"/>
        <v>160.76177894122131</v>
      </c>
      <c r="AA109" s="16" t="s">
        <v>31</v>
      </c>
      <c r="AB109" s="74"/>
    </row>
    <row r="110" spans="1:28" x14ac:dyDescent="0.2">
      <c r="A110" s="19" t="s">
        <v>32</v>
      </c>
      <c r="B110" s="2">
        <f>Eurostat!B91/Eurostat!B42*1000</f>
        <v>261.49400969570945</v>
      </c>
      <c r="C110" s="2">
        <f>Eurostat!C91/Eurostat!C42*1000</f>
        <v>256.38540202588086</v>
      </c>
      <c r="D110" s="2">
        <f>Eurostat!D91/Eurostat!D42*1000</f>
        <v>263.45818651485325</v>
      </c>
      <c r="E110" s="2">
        <f>Eurostat!E91/Eurostat!E42*1000</f>
        <v>277.8637291911628</v>
      </c>
      <c r="F110" s="2">
        <f>Eurostat!F91/Eurostat!F42*1000</f>
        <v>269.26293154939674</v>
      </c>
      <c r="G110" s="2">
        <f>Eurostat!G91/Eurostat!G42*1000</f>
        <v>276.82321496754486</v>
      </c>
      <c r="H110" s="2">
        <f>Eurostat!H91/Eurostat!H42*1000</f>
        <v>281.49126602746594</v>
      </c>
      <c r="I110" s="2">
        <f>Eurostat!I91/Eurostat!I42*1000</f>
        <v>273.6261708616891</v>
      </c>
      <c r="J110" s="2">
        <f>Eurostat!J91/Eurostat!J42*1000</f>
        <v>274.62150214898986</v>
      </c>
      <c r="K110" s="2">
        <f>Eurostat!K91/Eurostat!K42*1000</f>
        <v>301.97228406382709</v>
      </c>
      <c r="L110" s="2">
        <f>Eurostat!L91/Eurostat!L42*1000</f>
        <v>304.11852631776867</v>
      </c>
      <c r="M110" s="2">
        <f>Eurostat!M91/Eurostat!M42*1000</f>
        <v>303.40859748154583</v>
      </c>
      <c r="N110" s="2">
        <f>Eurostat!N91/Eurostat!N42*1000</f>
        <v>306.05792335904897</v>
      </c>
      <c r="O110" s="2">
        <f>Eurostat!O91/Eurostat!O42*1000</f>
        <v>297.99017576040848</v>
      </c>
      <c r="P110" s="2">
        <f>Eurostat!P91/Eurostat!P42*1000</f>
        <v>285.33342056625071</v>
      </c>
      <c r="Q110" s="2">
        <f>Eurostat!Q91/Eurostat!Q42*1000</f>
        <v>275.78001662611831</v>
      </c>
      <c r="R110" s="2">
        <f>Eurostat!R91/Eurostat!R42*1000</f>
        <v>315.09253931373047</v>
      </c>
      <c r="S110" s="2"/>
      <c r="T110" s="2"/>
      <c r="U110" s="2"/>
      <c r="V110" s="2"/>
      <c r="W110" s="175"/>
      <c r="Y110" s="178"/>
      <c r="Z110" s="178"/>
      <c r="AA110" s="16" t="s">
        <v>32</v>
      </c>
      <c r="AB110" s="74"/>
    </row>
    <row r="111" spans="1:28" x14ac:dyDescent="0.2">
      <c r="A111" s="19" t="s">
        <v>33</v>
      </c>
      <c r="B111" s="2">
        <f>Eurostat!B92/Eurostat!B43*1000</f>
        <v>141.73140554136347</v>
      </c>
      <c r="C111" s="2">
        <f>Eurostat!C92/Eurostat!C43*1000</f>
        <v>140.25501490078338</v>
      </c>
      <c r="D111" s="2">
        <f>Eurostat!D92/Eurostat!D43*1000</f>
        <v>138.10554050475253</v>
      </c>
      <c r="E111" s="2">
        <f>Eurostat!E92/Eurostat!E43*1000</f>
        <v>142.44969963552148</v>
      </c>
      <c r="F111" s="2">
        <f>Eurostat!F92/Eurostat!F43*1000</f>
        <v>133.77894067155219</v>
      </c>
      <c r="G111" s="2">
        <f>Eurostat!G92/Eurostat!G43*1000</f>
        <v>128.84598998944762</v>
      </c>
      <c r="H111" s="2">
        <f>Eurostat!H92/Eurostat!H43*1000</f>
        <v>120.47885968367738</v>
      </c>
      <c r="I111" s="2">
        <f>Eurostat!I92/Eurostat!I43*1000</f>
        <v>120.53224720846349</v>
      </c>
      <c r="J111" s="2">
        <f>Eurostat!J92/Eurostat!J43*1000</f>
        <v>122.80465018226452</v>
      </c>
      <c r="K111" s="2">
        <f>Eurostat!K92/Eurostat!K43*1000</f>
        <v>125.96741876224054</v>
      </c>
      <c r="L111" s="2">
        <f>Eurostat!L92/Eurostat!L43*1000</f>
        <v>119.85110237304453</v>
      </c>
      <c r="M111" s="2">
        <f>Eurostat!M92/Eurostat!M43*1000</f>
        <v>122.37985713634443</v>
      </c>
      <c r="N111" s="2">
        <f>Eurostat!N92/Eurostat!N43*1000</f>
        <v>111.55506903168931</v>
      </c>
      <c r="O111" s="2">
        <f>Eurostat!O92/Eurostat!O43*1000</f>
        <v>119.51975810864965</v>
      </c>
      <c r="P111" s="2">
        <f>Eurostat!P92/Eurostat!P43*1000</f>
        <v>112.74284865806692</v>
      </c>
      <c r="Q111" s="2">
        <f>Eurostat!Q92/Eurostat!Q43*1000</f>
        <v>111.71708804528213</v>
      </c>
      <c r="R111" s="2">
        <f>Eurostat!R92/Eurostat!R43*1000</f>
        <v>110.92925986543008</v>
      </c>
      <c r="S111" s="2">
        <f>Eurostat!S92/Eurostat!S43*1000</f>
        <v>109.40167612447317</v>
      </c>
      <c r="T111" s="2">
        <f>Eurostat!T92/Eurostat!T43*1000</f>
        <v>118.09376922301755</v>
      </c>
      <c r="U111" s="2">
        <f>Eurostat!U92/Eurostat!U43*1000</f>
        <v>114.28160059110627</v>
      </c>
      <c r="V111" s="2">
        <f>Eurostat!V92/Eurostat!V43*1000</f>
        <v>131.2558828357601</v>
      </c>
      <c r="W111" s="175">
        <f>Eurostat!W92/Eurostat!W43*1000</f>
        <v>111.62648512502508</v>
      </c>
      <c r="Y111" s="178">
        <f>V111/$V$80*100</f>
        <v>86.383312515484107</v>
      </c>
      <c r="Z111" s="178">
        <f>W111/$W$80*100</f>
        <v>77.352469280019818</v>
      </c>
      <c r="AA111" s="16" t="s">
        <v>33</v>
      </c>
    </row>
    <row r="112" spans="1:28" x14ac:dyDescent="0.2">
      <c r="A112" s="19" t="s">
        <v>58</v>
      </c>
      <c r="B112" s="2">
        <f>Eurostat!B93/Eurostat!B44*1000</f>
        <v>97.009945835248743</v>
      </c>
      <c r="C112" s="2">
        <f>Eurostat!C93/Eurostat!C44*1000</f>
        <v>98.996650328857399</v>
      </c>
      <c r="D112" s="2">
        <f>Eurostat!D93/Eurostat!D44*1000</f>
        <v>99.812243231558668</v>
      </c>
      <c r="E112" s="2">
        <f>Eurostat!E93/Eurostat!E44*1000</f>
        <v>97.758221125225944</v>
      </c>
      <c r="F112" s="2">
        <f>Eurostat!F93/Eurostat!F44*1000</f>
        <v>97.71047080983621</v>
      </c>
      <c r="G112" s="2">
        <f>Eurostat!G93/Eurostat!G44*1000</f>
        <v>96.10108217776677</v>
      </c>
      <c r="H112" s="2">
        <f>Eurostat!H93/Eurostat!H44*1000</f>
        <v>97.613697383857158</v>
      </c>
      <c r="I112" s="2">
        <f>Eurostat!I93/Eurostat!I44*1000</f>
        <v>97.69724542406108</v>
      </c>
      <c r="J112" s="2">
        <f>Eurostat!J93/Eurostat!J44*1000</f>
        <v>96.434791056744345</v>
      </c>
      <c r="K112" s="2">
        <f>Eurostat!K93/Eurostat!K44*1000</f>
        <v>95.460948281409756</v>
      </c>
      <c r="L112" s="2">
        <f>Eurostat!L93/Eurostat!L44*1000</f>
        <v>91.180399938477379</v>
      </c>
      <c r="M112" s="2">
        <f>Eurostat!M93/Eurostat!M44*1000</f>
        <v>95.163352742052055</v>
      </c>
      <c r="N112" s="2">
        <f>Eurostat!N93/Eurostat!N44*1000</f>
        <v>92.155134780072061</v>
      </c>
      <c r="O112" s="2">
        <f>Eurostat!O93/Eurostat!O44*1000</f>
        <v>92.081325530549435</v>
      </c>
      <c r="P112" s="2">
        <f>Eurostat!P93/Eurostat!P44*1000</f>
        <v>90.067216867241967</v>
      </c>
      <c r="Q112" s="2">
        <f>Eurostat!Q93/Eurostat!Q44*1000</f>
        <v>87.39663198336028</v>
      </c>
      <c r="R112" s="2">
        <f>Eurostat!R93/Eurostat!R44*1000</f>
        <v>87.983682867509273</v>
      </c>
      <c r="S112" s="2">
        <f>Eurostat!S93/Eurostat!S44*1000</f>
        <v>80.951962443184698</v>
      </c>
      <c r="T112" s="2">
        <f>Eurostat!T93/Eurostat!T44*1000</f>
        <v>82.475479905648356</v>
      </c>
      <c r="U112" s="2">
        <f>Eurostat!U93/Eurostat!U44*1000</f>
        <v>84.577489794952939</v>
      </c>
      <c r="V112" s="2">
        <f>Eurostat!V93/Eurostat!V44*1000</f>
        <v>80.041495463976233</v>
      </c>
      <c r="W112" s="175">
        <f>Eurostat!W93/Eurostat!W44*1000</f>
        <v>76.149277169755266</v>
      </c>
      <c r="Y112" s="178">
        <f>V112/$V$80*100</f>
        <v>52.67763522281993</v>
      </c>
      <c r="Z112" s="178">
        <f>W112/$W$80*100</f>
        <v>52.768253128922346</v>
      </c>
      <c r="AA112" s="16" t="s">
        <v>58</v>
      </c>
    </row>
    <row r="113" spans="1:29" x14ac:dyDescent="0.2">
      <c r="A113" s="19"/>
      <c r="C113" s="2"/>
      <c r="D113" s="2"/>
      <c r="E113" s="2"/>
      <c r="F113" s="2"/>
      <c r="G113" s="2"/>
      <c r="H113" s="2"/>
      <c r="I113" s="2"/>
      <c r="J113" s="2"/>
      <c r="K113" s="2"/>
      <c r="L113" s="2"/>
      <c r="M113" s="2"/>
      <c r="N113" s="2"/>
      <c r="O113" s="2"/>
      <c r="P113" s="2"/>
      <c r="Q113" s="2"/>
      <c r="R113" s="2"/>
      <c r="S113" s="2"/>
      <c r="T113" s="2"/>
      <c r="U113" s="2"/>
      <c r="V113" s="2"/>
      <c r="W113" s="175"/>
      <c r="Y113" s="70"/>
      <c r="Z113" s="70"/>
      <c r="AB113" s="3" t="s">
        <v>228</v>
      </c>
      <c r="AC113" s="3" t="s">
        <v>205</v>
      </c>
    </row>
    <row r="114" spans="1:29" x14ac:dyDescent="0.2">
      <c r="A114" s="19" t="s">
        <v>174</v>
      </c>
      <c r="B114" s="2">
        <f>Eurostat!B98/Eurostat!B48*1000</f>
        <v>159.07923442019472</v>
      </c>
      <c r="C114" s="2">
        <f>Eurostat!C98/Eurostat!C48*1000</f>
        <v>160.31936319470478</v>
      </c>
      <c r="D114" s="2">
        <f>Eurostat!D98/Eurostat!D48*1000</f>
        <v>159.32122897149921</v>
      </c>
      <c r="E114" s="2">
        <f>Eurostat!E98/Eurostat!E48*1000</f>
        <v>159.99749120088535</v>
      </c>
      <c r="F114" s="2">
        <f>Eurostat!F98/Eurostat!F48*1000</f>
        <v>158.67995994038651</v>
      </c>
      <c r="G114" s="2">
        <f>Eurostat!G98/Eurostat!G48*1000</f>
        <v>160.29730123055373</v>
      </c>
      <c r="H114" s="2">
        <f>Eurostat!H98/Eurostat!H48*1000</f>
        <v>161.72578238470814</v>
      </c>
      <c r="I114" s="2">
        <f>Eurostat!I98/Eurostat!I48*1000</f>
        <v>161.18155314114895</v>
      </c>
      <c r="J114" s="2">
        <f>Eurostat!J98/Eurostat!J48*1000</f>
        <v>159.56150959041204</v>
      </c>
      <c r="K114" s="2">
        <f>Eurostat!K98/Eurostat!K48*1000</f>
        <v>160.35667623065652</v>
      </c>
      <c r="L114" s="2">
        <f>Eurostat!L98/Eurostat!L48*1000</f>
        <v>159.06889169066204</v>
      </c>
      <c r="M114" s="2">
        <f>Eurostat!M98/Eurostat!M48*1000</f>
        <v>157.22216428462289</v>
      </c>
      <c r="N114" s="2">
        <f>Eurostat!N98/Eurostat!N48*1000</f>
        <v>155.07354538841599</v>
      </c>
      <c r="O114" s="2">
        <f>Eurostat!O98/Eurostat!O48*1000</f>
        <v>158.35435085871606</v>
      </c>
      <c r="P114" s="2">
        <f>Eurostat!P98/Eurostat!P48*1000</f>
        <v>152.57234788250167</v>
      </c>
      <c r="Q114" s="2">
        <f>Eurostat!Q98/Eurostat!Q48*1000</f>
        <v>149.70458609019289</v>
      </c>
      <c r="R114" s="2">
        <f>Eurostat!R98/Eurostat!R48*1000</f>
        <v>154.04422330678426</v>
      </c>
      <c r="S114" s="2">
        <f>Eurostat!S98/Eurostat!S48*1000</f>
        <v>154.32236466191722</v>
      </c>
      <c r="T114" s="2">
        <f>Eurostat!T98/Eurostat!T48*1000</f>
        <v>154.84401730970862</v>
      </c>
      <c r="U114" s="2">
        <f>Eurostat!U98/Eurostat!U48*1000</f>
        <v>158.32207342042722</v>
      </c>
      <c r="V114" s="2">
        <f>Eurostat!V98/Eurostat!V48*1000</f>
        <v>161.33300340383798</v>
      </c>
      <c r="W114" s="175">
        <f>Eurostat!W98/Eurostat!W48*1000</f>
        <v>157.15592116287732</v>
      </c>
      <c r="Y114" s="175"/>
      <c r="Z114" s="70"/>
      <c r="AB114" s="67">
        <f>((Q114/I114)^(1/8))-1</f>
        <v>-9.1909356023583966E-3</v>
      </c>
      <c r="AC114" s="67">
        <f>((W114/Q114)^(1/6))-1</f>
        <v>8.1286116820158405E-3</v>
      </c>
    </row>
    <row r="115" spans="1:29" ht="13.5" thickBot="1" x14ac:dyDescent="0.25">
      <c r="A115" s="19"/>
      <c r="B115" s="2"/>
      <c r="C115" s="2"/>
      <c r="D115" s="2"/>
      <c r="E115" s="2"/>
      <c r="F115" s="2"/>
      <c r="G115" s="2"/>
      <c r="H115" s="2"/>
      <c r="I115" s="2"/>
      <c r="J115" s="2"/>
      <c r="K115" s="2"/>
      <c r="L115" s="2"/>
      <c r="M115" s="2"/>
      <c r="N115" s="2"/>
      <c r="O115" s="2"/>
      <c r="P115" s="2"/>
      <c r="Q115" s="2"/>
      <c r="R115" s="2"/>
      <c r="S115" s="2"/>
      <c r="T115" s="2"/>
      <c r="U115" s="2"/>
      <c r="Y115" s="70"/>
      <c r="Z115" s="70"/>
      <c r="AB115" s="74"/>
    </row>
    <row r="116" spans="1:29" ht="13.5" thickTop="1" x14ac:dyDescent="0.2">
      <c r="A116" s="160" t="s">
        <v>179</v>
      </c>
      <c r="B116" s="2">
        <f>IEA!C5/IEA!C6*1000</f>
        <v>291.34642623285799</v>
      </c>
      <c r="C116" s="2">
        <f>IEA!D5/IEA!D6*1000</f>
        <v>290.24582337650071</v>
      </c>
      <c r="D116" s="2">
        <f>IEA!E5/IEA!E6*1000</f>
        <v>285.31904563203824</v>
      </c>
      <c r="E116" s="2">
        <f>IEA!F5/IEA!F6*1000</f>
        <v>283.81186098741506</v>
      </c>
      <c r="F116" s="2">
        <f>IEA!G5/IEA!G6*1000</f>
        <v>277.3028118713404</v>
      </c>
      <c r="G116" s="2">
        <f>IEA!H5/IEA!H6*1000</f>
        <v>276.35507622196195</v>
      </c>
      <c r="H116" s="2">
        <f>IEA!I5/IEA!I6*1000</f>
        <v>274.64268787421565</v>
      </c>
      <c r="I116" s="2">
        <f>IEA!J5/IEA!J6*1000</f>
        <v>268.15732116486191</v>
      </c>
      <c r="J116" s="2">
        <f>IEA!K5/IEA!K6*1000</f>
        <v>263.28669481570148</v>
      </c>
      <c r="K116" s="2">
        <f>IEA!L5/IEA!L6*1000</f>
        <v>259.36308483073879</v>
      </c>
      <c r="L116" s="2">
        <f>IEA!M5/IEA!M6*1000</f>
        <v>254.75315674594569</v>
      </c>
      <c r="M116" s="2">
        <f>IEA!N5/IEA!N6*1000</f>
        <v>251.97078780486959</v>
      </c>
      <c r="N116" s="2">
        <f>IEA!O5/IEA!O6*1000</f>
        <v>251.41834440613891</v>
      </c>
      <c r="O116" s="2">
        <f>IEA!P5/IEA!P6*1000</f>
        <v>253.73277781201969</v>
      </c>
      <c r="P116" s="2">
        <f>IEA!Q5/IEA!Q6*1000</f>
        <v>254.81800076178229</v>
      </c>
      <c r="Q116" s="2">
        <f>IEA!R5/IEA!R6*1000</f>
        <v>252.32264008784395</v>
      </c>
      <c r="R116" s="2">
        <f>IEA!S5/IEA!S6*1000</f>
        <v>248.71029818348089</v>
      </c>
      <c r="S116" s="2">
        <f>IEA!T5/IEA!T6*1000</f>
        <v>244.74064037649543</v>
      </c>
      <c r="T116" s="2">
        <f>IEA!U5/IEA!U6*1000</f>
        <v>244.1805963141565</v>
      </c>
      <c r="U116" s="2">
        <f>IEA!V5/IEA!V6*1000</f>
        <v>247.91609252767768</v>
      </c>
      <c r="V116" s="2">
        <f>IEA!W5/IEA!W6*1000</f>
        <v>249.63758151594081</v>
      </c>
      <c r="W116" s="2" t="e">
        <f>IEA!X5/IEA!X6*1000</f>
        <v>#DIV/0!</v>
      </c>
      <c r="Y116" s="70"/>
      <c r="Z116" s="70"/>
      <c r="AB116" s="74"/>
    </row>
    <row r="117" spans="1:29" x14ac:dyDescent="0.2">
      <c r="A117" s="161" t="s">
        <v>184</v>
      </c>
      <c r="B117" s="2">
        <f>IEA!C9/IEA!C10*1000</f>
        <v>622.6596409180454</v>
      </c>
      <c r="C117" s="2">
        <f>IEA!D9/IEA!D10*1000</f>
        <v>634.7018326993807</v>
      </c>
      <c r="D117" s="2">
        <f>IEA!E9/IEA!E10*1000</f>
        <v>639.67738886613529</v>
      </c>
      <c r="E117" s="2">
        <f>IEA!F9/IEA!F10*1000</f>
        <v>657.76993492886288</v>
      </c>
      <c r="F117" s="2">
        <f>IEA!G9/IEA!G10*1000</f>
        <v>653.12697507360758</v>
      </c>
      <c r="G117" s="2">
        <f>IEA!H9/IEA!H10*1000</f>
        <v>660.543950736537</v>
      </c>
      <c r="H117" s="2">
        <f>IEA!I9/IEA!I10*1000</f>
        <v>644</v>
      </c>
      <c r="I117" s="2">
        <f>IEA!J9/IEA!J10*1000</f>
        <v>644.87047497147944</v>
      </c>
      <c r="J117" s="2">
        <f>IEA!K9/IEA!K10*1000</f>
        <v>637.20289913754709</v>
      </c>
      <c r="K117" s="2">
        <f>IEA!L9/IEA!L10*1000</f>
        <v>639.67951664805935</v>
      </c>
      <c r="L117" s="2">
        <f>IEA!M9/IEA!M10*1000</f>
        <v>630.87724634375081</v>
      </c>
      <c r="M117" s="2">
        <f>IEA!N9/IEA!N10*1000</f>
        <v>634.44349210236305</v>
      </c>
      <c r="N117" s="2">
        <f>IEA!O9/IEA!O10*1000</f>
        <v>624.81467863793239</v>
      </c>
      <c r="O117" s="2">
        <f>IEA!P9/IEA!P10*1000</f>
        <v>637.86389136594016</v>
      </c>
      <c r="P117" s="2">
        <f>IEA!Q9/IEA!Q10*1000</f>
        <v>616.26033608962393</v>
      </c>
      <c r="Q117" s="2">
        <f>IEA!R9/IEA!R10*1000</f>
        <v>609.12664329092684</v>
      </c>
      <c r="R117" s="2">
        <f>IEA!S9/IEA!S10*1000</f>
        <v>587.11861174675812</v>
      </c>
      <c r="S117" s="2">
        <f>IEA!T9/IEA!T10*1000</f>
        <v>585.78409356304905</v>
      </c>
      <c r="T117" s="2">
        <f>IEA!U9/IEA!U10*1000</f>
        <v>575.84075109663195</v>
      </c>
      <c r="U117" s="2">
        <f>IEA!V9/IEA!V10*1000</f>
        <v>565.65698767495303</v>
      </c>
      <c r="V117" s="2">
        <f>IEA!W9/IEA!W10*1000</f>
        <v>544.68329858365098</v>
      </c>
      <c r="W117" s="2" t="e">
        <f>IEA!X9/IEA!X10*1000</f>
        <v>#DIV/0!</v>
      </c>
      <c r="Y117" s="70"/>
      <c r="Z117" s="70"/>
      <c r="AB117" s="74"/>
    </row>
    <row r="118" spans="1:29" x14ac:dyDescent="0.2">
      <c r="A118" s="161" t="s">
        <v>191</v>
      </c>
      <c r="B118" s="2">
        <f>IEA!C13/IEA!C14*1000</f>
        <v>380.70526334756835</v>
      </c>
      <c r="C118" s="2">
        <f>IEA!D13/IEA!D14*1000</f>
        <v>410.56283031546832</v>
      </c>
      <c r="D118" s="2">
        <f>IEA!E13/IEA!E14*1000</f>
        <v>428.20395660929756</v>
      </c>
      <c r="E118" s="2">
        <f>IEA!F13/IEA!F14*1000</f>
        <v>459.26099785407723</v>
      </c>
      <c r="F118" s="2">
        <f>IEA!G13/IEA!G14*1000</f>
        <v>489.28174629109208</v>
      </c>
      <c r="G118" s="2">
        <f>IEA!H13/IEA!H14*1000</f>
        <v>491.06163893788437</v>
      </c>
      <c r="H118" s="2">
        <f>IEA!I13/IEA!I14*1000</f>
        <v>479.0975750753035</v>
      </c>
      <c r="I118" s="2">
        <f>IEA!J13/IEA!J14*1000</f>
        <v>480.42987734320752</v>
      </c>
      <c r="J118" s="2">
        <f>IEA!K13/IEA!K14*1000</f>
        <v>466.85105909823761</v>
      </c>
      <c r="K118" s="2">
        <f>IEA!L13/IEA!L14*1000</f>
        <v>476.56654936301391</v>
      </c>
      <c r="L118" s="2">
        <f>IEA!M13/IEA!M14*1000</f>
        <v>462.60412893879027</v>
      </c>
      <c r="M118" s="2">
        <f>IEA!N13/IEA!N14*1000</f>
        <v>485.32050547856306</v>
      </c>
      <c r="N118" s="2">
        <f>IEA!O13/IEA!O14*1000</f>
        <v>499.72706746396057</v>
      </c>
      <c r="O118" s="2">
        <f>IEA!P13/IEA!P14*1000</f>
        <v>487.67213655479515</v>
      </c>
      <c r="P118" s="2">
        <f>IEA!Q13/IEA!Q14*1000</f>
        <v>501.38365328045666</v>
      </c>
      <c r="Q118" s="2">
        <f>IEA!R13/IEA!R14*1000</f>
        <v>504.54136830031928</v>
      </c>
      <c r="R118" s="2">
        <f>IEA!S13/IEA!S14*1000</f>
        <v>498.26160633418067</v>
      </c>
      <c r="S118" s="2">
        <f>IEA!T13/IEA!T14*1000</f>
        <v>480.77260755048292</v>
      </c>
      <c r="T118" s="2">
        <f>IEA!U13/IEA!U14*1000</f>
        <v>491.52097443166906</v>
      </c>
      <c r="U118" s="2">
        <f>IEA!V13/IEA!V14*1000</f>
        <v>506.23093455352188</v>
      </c>
      <c r="V118" s="2">
        <f>IEA!W13/IEA!W14*1000</f>
        <v>506.44921297031607</v>
      </c>
      <c r="W118" s="2" t="e">
        <f>IEA!X13/IEA!X14*1000</f>
        <v>#DIV/0!</v>
      </c>
      <c r="Y118" s="70"/>
      <c r="Z118" s="70"/>
      <c r="AB118" s="74"/>
    </row>
    <row r="119" spans="1:29" x14ac:dyDescent="0.2">
      <c r="A119" s="161" t="s">
        <v>192</v>
      </c>
      <c r="B119" s="2">
        <f>IEA!C17/IEA!C18*1000</f>
        <v>1410.3537173143745</v>
      </c>
      <c r="C119" s="2">
        <f>IEA!D17/IEA!D18*1000</f>
        <v>1275.0921149594694</v>
      </c>
      <c r="D119" s="2">
        <f>IEA!E17/IEA!E18*1000</f>
        <v>1168.7435572895599</v>
      </c>
      <c r="E119" s="2">
        <f>IEA!F17/IEA!F18*1000</f>
        <v>1094.6533462837056</v>
      </c>
      <c r="F119" s="2">
        <f>IEA!G17/IEA!G18*1000</f>
        <v>1020.5194831977398</v>
      </c>
      <c r="G119" s="2">
        <f>IEA!H17/IEA!H18*1000</f>
        <v>992.5243475239248</v>
      </c>
      <c r="H119" s="2">
        <f>IEA!I17/IEA!I18*1000</f>
        <v>940.03574313061711</v>
      </c>
      <c r="I119" s="2">
        <f>IEA!J17/IEA!J18*1000</f>
        <v>892.53594637062065</v>
      </c>
      <c r="J119" s="2">
        <f>IEA!K17/IEA!K18*1000</f>
        <v>857.93782876162743</v>
      </c>
      <c r="K119" s="2">
        <f>IEA!L17/IEA!L18*1000</f>
        <v>796.54280224468118</v>
      </c>
      <c r="L119" s="2">
        <f>IEA!M17/IEA!M18*1000</f>
        <v>765.64310359175261</v>
      </c>
      <c r="M119" s="2">
        <f>IEA!N17/IEA!N18*1000</f>
        <v>723.73001374566354</v>
      </c>
      <c r="N119" s="2">
        <f>IEA!O17/IEA!O18*1000</f>
        <v>701.89675132640912</v>
      </c>
      <c r="O119" s="2">
        <f>IEA!P17/IEA!P18*1000</f>
        <v>728.8207811998717</v>
      </c>
      <c r="P119" s="2">
        <f>IEA!Q17/IEA!Q18*1000</f>
        <v>745.76835233566896</v>
      </c>
      <c r="Q119" s="2">
        <f>IEA!R17/IEA!R18*1000</f>
        <v>724.05705906755327</v>
      </c>
      <c r="R119" s="2">
        <f>IEA!S17/IEA!S18*1000</f>
        <v>704.33494293239687</v>
      </c>
      <c r="S119" s="2">
        <f>IEA!T17/IEA!T18*1000</f>
        <v>653.111934365656</v>
      </c>
      <c r="T119" s="2">
        <f>IEA!U17/IEA!U18*1000</f>
        <v>619.46785197070562</v>
      </c>
      <c r="U119" s="2">
        <f>IEA!V17/IEA!V18*1000</f>
        <v>615.65840169450519</v>
      </c>
      <c r="V119" s="2">
        <f>IEA!W17/IEA!W18*1000</f>
        <v>599.73256622933195</v>
      </c>
      <c r="W119" s="2" t="e">
        <f>IEA!X17/IEA!X18*1000</f>
        <v>#DIV/0!</v>
      </c>
      <c r="Y119" s="70"/>
      <c r="Z119" s="70"/>
      <c r="AB119" s="74"/>
    </row>
    <row r="120" spans="1:29" x14ac:dyDescent="0.2">
      <c r="A120" s="161" t="s">
        <v>187</v>
      </c>
      <c r="B120" s="2">
        <f>IEA!C21/IEA!C22*1000</f>
        <v>904.86801508399037</v>
      </c>
      <c r="C120" s="2">
        <f>IEA!D21/IEA!D22*1000</f>
        <v>931.36783786075705</v>
      </c>
      <c r="D120" s="2">
        <f>IEA!E21/IEA!E22*1000</f>
        <v>918.20983518692219</v>
      </c>
      <c r="E120" s="2">
        <f>IEA!F21/IEA!F22*1000</f>
        <v>896.45469893078223</v>
      </c>
      <c r="F120" s="2">
        <f>IEA!G21/IEA!G22*1000</f>
        <v>873.10533384497319</v>
      </c>
      <c r="G120" s="2">
        <f>IEA!H21/IEA!H22*1000</f>
        <v>856.77338803174882</v>
      </c>
      <c r="H120" s="2">
        <f>IEA!I21/IEA!I22*1000</f>
        <v>822.28809518873982</v>
      </c>
      <c r="I120" s="2">
        <f>IEA!J21/IEA!J22*1000</f>
        <v>821.18453294021538</v>
      </c>
      <c r="J120" s="2">
        <f>IEA!K21/IEA!K22*1000</f>
        <v>792.14347353018434</v>
      </c>
      <c r="K120" s="2">
        <f>IEA!L21/IEA!L22*1000</f>
        <v>783.20872056460053</v>
      </c>
      <c r="L120" s="2">
        <f>IEA!M21/IEA!M22*1000</f>
        <v>767.76208627898779</v>
      </c>
      <c r="M120" s="2">
        <f>IEA!N21/IEA!N22*1000</f>
        <v>741.32592805387981</v>
      </c>
      <c r="N120" s="2">
        <f>IEA!O21/IEA!O22*1000</f>
        <v>734.4120089821281</v>
      </c>
      <c r="O120" s="2">
        <f>IEA!P21/IEA!P22*1000</f>
        <v>694.71054909808265</v>
      </c>
      <c r="P120" s="2">
        <f>IEA!Q21/IEA!Q22*1000</f>
        <v>680.38115710278657</v>
      </c>
      <c r="Q120" s="2">
        <f>IEA!R21/IEA!R22*1000</f>
        <v>646.58769363579677</v>
      </c>
      <c r="R120" s="2">
        <f>IEA!S21/IEA!S22*1000</f>
        <v>621.86598198316824</v>
      </c>
      <c r="S120" s="2">
        <f>IEA!T21/IEA!T22*1000</f>
        <v>598.29743015866666</v>
      </c>
      <c r="T120" s="2">
        <f>IEA!U21/IEA!U22*1000</f>
        <v>596.15311369262997</v>
      </c>
      <c r="U120" s="2">
        <f>IEA!V21/IEA!V22*1000</f>
        <v>589.26358415807022</v>
      </c>
      <c r="V120" s="2">
        <f>IEA!W21/IEA!W22*1000</f>
        <v>555.60546389354556</v>
      </c>
      <c r="W120" s="2" t="e">
        <f>IEA!X21/IEA!X22*1000</f>
        <v>#DIV/0!</v>
      </c>
      <c r="Y120" s="70"/>
      <c r="Z120" s="70"/>
      <c r="AB120" s="74"/>
    </row>
    <row r="121" spans="1:29" x14ac:dyDescent="0.2">
      <c r="A121" s="161" t="s">
        <v>193</v>
      </c>
      <c r="B121" s="2">
        <f>IEA!C25/IEA!C26*1000</f>
        <v>175.89704050768046</v>
      </c>
      <c r="C121" s="2">
        <f>IEA!D25/IEA!D26*1000</f>
        <v>185.65896314803248</v>
      </c>
      <c r="D121" s="2">
        <f>IEA!E25/IEA!E26*1000</f>
        <v>217.32584992253501</v>
      </c>
      <c r="E121" s="2">
        <f>IEA!F25/IEA!F26*1000</f>
        <v>237.68143773904973</v>
      </c>
      <c r="F121" s="2">
        <f>IEA!G25/IEA!G26*1000</f>
        <v>271.52087566123038</v>
      </c>
      <c r="G121" s="2">
        <f>IEA!H25/IEA!H26*1000</f>
        <v>282.87727472359597</v>
      </c>
      <c r="H121" s="2">
        <f>IEA!I25/IEA!I26*1000</f>
        <v>292.64717534268289</v>
      </c>
      <c r="I121" s="2">
        <f>IEA!J25/IEA!J26*1000</f>
        <v>287.75151396757184</v>
      </c>
      <c r="J121" s="2">
        <f>IEA!K25/IEA!K26*1000</f>
        <v>303.03030303030306</v>
      </c>
      <c r="K121" s="2">
        <f>IEA!L25/IEA!L26*1000</f>
        <v>283.6564559906941</v>
      </c>
      <c r="L121" s="2">
        <f>IEA!M25/IEA!M26*1000</f>
        <v>257.85188057386586</v>
      </c>
      <c r="M121" s="2">
        <f>IEA!N25/IEA!N26*1000</f>
        <v>244.77166384356082</v>
      </c>
      <c r="N121" s="2">
        <f>IEA!O25/IEA!O26*1000</f>
        <v>232.64750620446725</v>
      </c>
      <c r="O121" s="2">
        <f>IEA!P25/IEA!P26*1000</f>
        <v>215.78224795559004</v>
      </c>
      <c r="P121" s="2">
        <f>IEA!Q25/IEA!Q26*1000</f>
        <v>200.28960888876509</v>
      </c>
      <c r="Q121" s="2">
        <f>IEA!R25/IEA!R26*1000</f>
        <v>187.36910994764401</v>
      </c>
      <c r="R121" s="2">
        <f>IEA!S25/IEA!S26*1000</f>
        <v>172.45761173437899</v>
      </c>
      <c r="S121" s="2">
        <f>IEA!T25/IEA!T26*1000</f>
        <v>158.44874110746861</v>
      </c>
      <c r="T121" s="2">
        <f>IEA!U25/IEA!U26*1000</f>
        <v>150.38988006950035</v>
      </c>
      <c r="U121" s="2">
        <f>IEA!V25/IEA!V26*1000</f>
        <v>163.02161745946009</v>
      </c>
      <c r="V121" s="2">
        <f>IEA!W25/IEA!W26*1000</f>
        <v>156.59003789092273</v>
      </c>
      <c r="W121" s="2" t="e">
        <f>IEA!X25/IEA!X26*1000</f>
        <v>#DIV/0!</v>
      </c>
      <c r="Y121" s="70"/>
      <c r="Z121" s="70"/>
      <c r="AB121" s="74"/>
    </row>
    <row r="122" spans="1:29" ht="13.5" thickBot="1" x14ac:dyDescent="0.25">
      <c r="A122" s="162" t="s">
        <v>189</v>
      </c>
      <c r="B122" s="2">
        <f>IEA!C29/IEA!C30*1000</f>
        <v>240.49933438826511</v>
      </c>
      <c r="C122" s="2">
        <f>IEA!D29/IEA!D30*1000</f>
        <v>243.0972827318744</v>
      </c>
      <c r="D122" s="2">
        <f>IEA!E29/IEA!E30*1000</f>
        <v>239.80906456248019</v>
      </c>
      <c r="E122" s="2">
        <f>IEA!F29/IEA!F30*1000</f>
        <v>237.20481528390999</v>
      </c>
      <c r="F122" s="2">
        <f>IEA!G29/IEA!G30*1000</f>
        <v>232.05771001739484</v>
      </c>
      <c r="G122" s="2">
        <f>IEA!H29/IEA!H30*1000</f>
        <v>229.18325036862939</v>
      </c>
      <c r="H122" s="2">
        <f>IEA!I29/IEA!I30*1000</f>
        <v>225.7279894032944</v>
      </c>
      <c r="I122" s="2">
        <f>IEA!J29/IEA!J30*1000</f>
        <v>218.18014555564642</v>
      </c>
      <c r="J122" s="2">
        <f>IEA!K29/IEA!K30*1000</f>
        <v>210.76093128904034</v>
      </c>
      <c r="K122" s="2">
        <f>IEA!L29/IEA!L30*1000</f>
        <v>206.41203984651438</v>
      </c>
      <c r="L122" s="2">
        <f>IEA!M29/IEA!M30*1000</f>
        <v>203.73809161057883</v>
      </c>
      <c r="M122" s="2">
        <f>IEA!N29/IEA!N30*1000</f>
        <v>197.76597725197473</v>
      </c>
      <c r="N122" s="2">
        <f>IEA!O29/IEA!O30*1000</f>
        <v>196.40441221281006</v>
      </c>
      <c r="O122" s="2">
        <f>IEA!P29/IEA!P30*1000</f>
        <v>191.95636487117451</v>
      </c>
      <c r="P122" s="2">
        <f>IEA!Q29/IEA!Q30*1000</f>
        <v>189.33007367056626</v>
      </c>
      <c r="Q122" s="2">
        <f>IEA!R29/IEA!R30*1000</f>
        <v>184.55942631105594</v>
      </c>
      <c r="R122" s="2">
        <f>IEA!S29/IEA!S30*1000</f>
        <v>178.06006946598029</v>
      </c>
      <c r="S122" s="2">
        <f>IEA!T29/IEA!T30*1000</f>
        <v>177.79510666139194</v>
      </c>
      <c r="T122" s="2">
        <f>IEA!U29/IEA!U30*1000</f>
        <v>173.85624408270471</v>
      </c>
      <c r="U122" s="2">
        <f>IEA!V29/IEA!V30*1000</f>
        <v>171.34433962264148</v>
      </c>
      <c r="V122" s="2">
        <f>IEA!W29/IEA!W30*1000</f>
        <v>170.26350157486365</v>
      </c>
      <c r="W122" s="2" t="e">
        <f>IEA!X29/IEA!X30*1000</f>
        <v>#DIV/0!</v>
      </c>
      <c r="Y122" s="70"/>
      <c r="Z122" s="70"/>
      <c r="AB122" s="74"/>
    </row>
    <row r="123" spans="1:29" ht="13.5" thickTop="1" x14ac:dyDescent="0.2">
      <c r="A123" s="19"/>
      <c r="B123" s="2"/>
      <c r="C123" s="2"/>
      <c r="D123" s="2"/>
      <c r="E123" s="2"/>
      <c r="F123" s="2"/>
      <c r="G123" s="2"/>
      <c r="H123" s="2"/>
      <c r="I123" s="2"/>
      <c r="J123" s="2"/>
      <c r="K123" s="2"/>
      <c r="L123" s="2"/>
      <c r="M123" s="2"/>
      <c r="N123" s="2"/>
      <c r="O123" s="2"/>
      <c r="P123" s="2"/>
      <c r="Q123" s="2"/>
      <c r="R123" s="2"/>
      <c r="S123" s="2"/>
      <c r="T123" s="2"/>
      <c r="U123" s="2"/>
      <c r="W123" s="70"/>
      <c r="X123" s="70"/>
      <c r="AB123" s="74"/>
    </row>
    <row r="124" spans="1:29" x14ac:dyDescent="0.2">
      <c r="A124" s="19"/>
      <c r="B124" s="2"/>
      <c r="C124" s="2"/>
      <c r="D124" s="2"/>
      <c r="E124" s="2"/>
      <c r="F124" s="2"/>
      <c r="G124" s="2"/>
      <c r="H124" s="2"/>
      <c r="I124" s="2"/>
      <c r="J124" s="2"/>
      <c r="K124" s="2"/>
      <c r="L124" s="2"/>
      <c r="M124" s="2"/>
      <c r="N124" s="2"/>
      <c r="O124" s="2"/>
      <c r="P124" s="2"/>
      <c r="Q124" s="2"/>
      <c r="R124" s="2"/>
      <c r="S124" s="2"/>
      <c r="T124" s="2"/>
      <c r="U124" s="2"/>
      <c r="W124" s="70"/>
      <c r="X124" s="70"/>
    </row>
    <row r="125" spans="1:29" x14ac:dyDescent="0.2">
      <c r="G125" s="2"/>
      <c r="H125" s="2"/>
      <c r="I125" s="2"/>
      <c r="J125" s="2"/>
      <c r="K125" s="2"/>
      <c r="L125" s="2"/>
      <c r="M125" s="2"/>
      <c r="N125" s="2"/>
      <c r="O125" s="2"/>
      <c r="P125" s="2"/>
      <c r="Q125" s="2"/>
      <c r="R125" s="2"/>
    </row>
    <row r="126" spans="1:29" x14ac:dyDescent="0.2">
      <c r="G126" s="2"/>
      <c r="H126" s="2"/>
      <c r="I126" s="2"/>
      <c r="J126" s="2"/>
      <c r="K126" s="2"/>
      <c r="L126" s="2"/>
      <c r="M126" s="2"/>
      <c r="N126" s="2"/>
      <c r="O126" s="2"/>
      <c r="P126" s="2"/>
      <c r="Q126" s="2"/>
      <c r="R126" s="2"/>
    </row>
    <row r="127" spans="1:29" x14ac:dyDescent="0.2">
      <c r="A127" s="14" t="s">
        <v>4</v>
      </c>
      <c r="B127" s="16"/>
      <c r="C127" s="16"/>
      <c r="D127" s="16"/>
      <c r="E127" s="16"/>
      <c r="F127" s="16"/>
      <c r="G127" s="16"/>
      <c r="H127" s="16"/>
      <c r="I127" s="16"/>
      <c r="J127" s="16"/>
      <c r="K127" s="16"/>
      <c r="L127" s="16"/>
      <c r="M127" s="16"/>
      <c r="N127" s="16"/>
      <c r="O127" s="16"/>
      <c r="P127" s="16"/>
      <c r="Q127" s="16"/>
      <c r="R127" s="16"/>
      <c r="S127" s="16"/>
    </row>
    <row r="128" spans="1:29" s="7" customFormat="1" x14ac:dyDescent="0.2">
      <c r="A128" s="15" t="s">
        <v>196</v>
      </c>
      <c r="B128" s="14">
        <v>1990</v>
      </c>
      <c r="C128" s="14">
        <v>1991</v>
      </c>
      <c r="D128" s="14">
        <v>1992</v>
      </c>
      <c r="E128" s="14">
        <v>1993</v>
      </c>
      <c r="F128" s="14">
        <v>1994</v>
      </c>
      <c r="G128" s="14">
        <v>1995</v>
      </c>
      <c r="H128" s="14">
        <v>1996</v>
      </c>
      <c r="I128" s="14">
        <v>1997</v>
      </c>
      <c r="J128" s="14">
        <v>1998</v>
      </c>
      <c r="K128" s="14">
        <v>1999</v>
      </c>
      <c r="L128" s="14">
        <v>2000</v>
      </c>
      <c r="M128" s="14">
        <v>2001</v>
      </c>
      <c r="N128" s="14">
        <v>2002</v>
      </c>
      <c r="O128" s="14">
        <v>2003</v>
      </c>
      <c r="P128" s="14">
        <v>2004</v>
      </c>
      <c r="Q128" s="14">
        <v>2005</v>
      </c>
      <c r="R128" s="14">
        <v>2006</v>
      </c>
      <c r="S128" s="14">
        <v>2007</v>
      </c>
      <c r="T128" s="14">
        <v>2008</v>
      </c>
      <c r="U128" s="14">
        <v>2009</v>
      </c>
      <c r="V128" s="14">
        <v>2010</v>
      </c>
      <c r="W128" s="14">
        <v>2011</v>
      </c>
    </row>
    <row r="129" spans="1:23" x14ac:dyDescent="0.2">
      <c r="A129" s="15" t="s">
        <v>5</v>
      </c>
      <c r="B129" s="17">
        <f t="shared" ref="B129:W129" si="32">B79/$B79*100</f>
        <v>100</v>
      </c>
      <c r="C129" s="17">
        <f t="shared" si="32"/>
        <v>99.003197955378781</v>
      </c>
      <c r="D129" s="17">
        <f t="shared" si="32"/>
        <v>95.996345991909536</v>
      </c>
      <c r="E129" s="17">
        <f t="shared" si="32"/>
        <v>96.046612735040725</v>
      </c>
      <c r="F129" s="17">
        <f t="shared" si="32"/>
        <v>93.235636952053042</v>
      </c>
      <c r="G129" s="17">
        <f t="shared" si="32"/>
        <v>92.630348785739542</v>
      </c>
      <c r="H129" s="17">
        <f t="shared" si="32"/>
        <v>93.943083902137559</v>
      </c>
      <c r="I129" s="17">
        <f t="shared" si="32"/>
        <v>90.705259530268961</v>
      </c>
      <c r="J129" s="17">
        <f t="shared" si="32"/>
        <v>88.764704000474168</v>
      </c>
      <c r="K129" s="17">
        <f t="shared" si="32"/>
        <v>85.868480137566323</v>
      </c>
      <c r="L129" s="17">
        <f t="shared" si="32"/>
        <v>83.455447356584472</v>
      </c>
      <c r="M129" s="17">
        <f t="shared" si="32"/>
        <v>83.477831217450031</v>
      </c>
      <c r="N129" s="17">
        <f t="shared" si="32"/>
        <v>82.149837822086752</v>
      </c>
      <c r="O129" s="17">
        <f t="shared" si="32"/>
        <v>82.93157342129669</v>
      </c>
      <c r="P129" s="17">
        <f t="shared" si="32"/>
        <v>81.661432037966662</v>
      </c>
      <c r="Q129" s="17">
        <f t="shared" si="32"/>
        <v>80.164984132686243</v>
      </c>
      <c r="R129" s="17">
        <f t="shared" si="32"/>
        <v>77.97047043162118</v>
      </c>
      <c r="S129" s="17">
        <f t="shared" si="32"/>
        <v>75.083571814488764</v>
      </c>
      <c r="T129" s="17">
        <f t="shared" si="32"/>
        <v>74.584385980980585</v>
      </c>
      <c r="U129" s="17">
        <f t="shared" si="32"/>
        <v>73.867939118061969</v>
      </c>
      <c r="V129" s="17">
        <f t="shared" si="32"/>
        <v>74.81868721045511</v>
      </c>
      <c r="W129" s="17">
        <f t="shared" si="32"/>
        <v>71.226838554049081</v>
      </c>
    </row>
    <row r="130" spans="1:23" x14ac:dyDescent="0.2">
      <c r="A130" s="15" t="s">
        <v>37</v>
      </c>
      <c r="B130" s="17">
        <f t="shared" ref="B130:W130" si="33">B80/$B80*100</f>
        <v>100</v>
      </c>
      <c r="C130" s="17">
        <f t="shared" si="33"/>
        <v>98.885706135608359</v>
      </c>
      <c r="D130" s="17">
        <f t="shared" si="33"/>
        <v>95.759692347024867</v>
      </c>
      <c r="E130" s="17">
        <f t="shared" si="33"/>
        <v>95.836920374735485</v>
      </c>
      <c r="F130" s="17">
        <f t="shared" si="33"/>
        <v>92.858391398642198</v>
      </c>
      <c r="G130" s="17">
        <f t="shared" si="33"/>
        <v>92.157127633295786</v>
      </c>
      <c r="H130" s="17">
        <f t="shared" si="33"/>
        <v>93.520451870319732</v>
      </c>
      <c r="I130" s="17">
        <f t="shared" si="33"/>
        <v>90.116575772876814</v>
      </c>
      <c r="J130" s="17">
        <f t="shared" si="33"/>
        <v>88.118622134748037</v>
      </c>
      <c r="K130" s="17">
        <f t="shared" si="33"/>
        <v>84.979255582718338</v>
      </c>
      <c r="L130" s="17">
        <f t="shared" si="33"/>
        <v>82.467338636904103</v>
      </c>
      <c r="M130" s="17">
        <f t="shared" si="33"/>
        <v>82.547887428076706</v>
      </c>
      <c r="N130" s="17">
        <f t="shared" si="33"/>
        <v>81.227762186877044</v>
      </c>
      <c r="O130" s="17">
        <f t="shared" si="33"/>
        <v>81.93349183563673</v>
      </c>
      <c r="P130" s="17">
        <f t="shared" si="33"/>
        <v>80.82722630482121</v>
      </c>
      <c r="Q130" s="17">
        <f t="shared" si="33"/>
        <v>79.364835571743896</v>
      </c>
      <c r="R130" s="17">
        <f t="shared" si="33"/>
        <v>76.842939081832867</v>
      </c>
      <c r="S130" s="17">
        <f t="shared" si="33"/>
        <v>73.752695504208589</v>
      </c>
      <c r="T130" s="17">
        <f t="shared" si="33"/>
        <v>73.198804582660429</v>
      </c>
      <c r="U130" s="17">
        <f t="shared" si="33"/>
        <v>72.286974280910002</v>
      </c>
      <c r="V130" s="17">
        <f t="shared" si="33"/>
        <v>73.171367455655286</v>
      </c>
      <c r="W130" s="17">
        <f t="shared" si="33"/>
        <v>69.493680897198956</v>
      </c>
    </row>
    <row r="131" spans="1:23" x14ac:dyDescent="0.2">
      <c r="A131" s="16"/>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x14ac:dyDescent="0.2">
      <c r="A132" s="16" t="s">
        <v>6</v>
      </c>
      <c r="B132" s="17">
        <f>B82/$B82*100</f>
        <v>100</v>
      </c>
      <c r="C132" s="17">
        <f>C82/$B82*100</f>
        <v>102.39257424935518</v>
      </c>
      <c r="D132" s="17">
        <f t="shared" ref="B132:W132" si="34">D82/$B82*100</f>
        <v>101.96502331337682</v>
      </c>
      <c r="E132" s="17">
        <f t="shared" si="34"/>
        <v>100.30507617319047</v>
      </c>
      <c r="F132" s="17">
        <f t="shared" si="34"/>
        <v>103.02365849614672</v>
      </c>
      <c r="G132" s="17">
        <f t="shared" si="34"/>
        <v>85.437650742308918</v>
      </c>
      <c r="H132" s="17">
        <f t="shared" si="34"/>
        <v>88.80278060517017</v>
      </c>
      <c r="I132" s="17">
        <f t="shared" si="34"/>
        <v>86.002878191301917</v>
      </c>
      <c r="J132" s="17">
        <f t="shared" si="34"/>
        <v>86.108937735564922</v>
      </c>
      <c r="K132" s="17">
        <f t="shared" si="34"/>
        <v>83.800456707352609</v>
      </c>
      <c r="L132" s="17">
        <f t="shared" si="34"/>
        <v>81.178225609330937</v>
      </c>
      <c r="M132" s="17">
        <f t="shared" si="34"/>
        <v>79.759409229848487</v>
      </c>
      <c r="N132" s="17">
        <f t="shared" si="34"/>
        <v>75.662451892817757</v>
      </c>
      <c r="O132" s="17">
        <f t="shared" si="34"/>
        <v>79.326672782457791</v>
      </c>
      <c r="P132" s="17">
        <f t="shared" si="34"/>
        <v>76.249739321880384</v>
      </c>
      <c r="Q132" s="17">
        <f t="shared" si="34"/>
        <v>74.70700930671866</v>
      </c>
      <c r="R132" s="17">
        <f t="shared" si="34"/>
        <v>71.991970597988825</v>
      </c>
      <c r="S132" s="17">
        <f t="shared" si="34"/>
        <v>68.355542020865158</v>
      </c>
      <c r="T132" s="17">
        <f t="shared" si="34"/>
        <v>70.798635739729392</v>
      </c>
      <c r="U132" s="17">
        <f t="shared" si="34"/>
        <v>70.980352187156427</v>
      </c>
      <c r="V132" s="17">
        <f t="shared" si="34"/>
        <v>73.353839271937844</v>
      </c>
      <c r="W132" s="17">
        <f t="shared" si="34"/>
        <v>69.901863351747352</v>
      </c>
    </row>
    <row r="133" spans="1:23" x14ac:dyDescent="0.2">
      <c r="A133" s="16" t="s">
        <v>29</v>
      </c>
      <c r="B133" s="17">
        <f t="shared" ref="B133:W133" si="35">B83/$B83*100</f>
        <v>100</v>
      </c>
      <c r="C133" s="17">
        <f t="shared" si="35"/>
        <v>86.081165572222247</v>
      </c>
      <c r="D133" s="17">
        <f t="shared" si="35"/>
        <v>86.633445338097715</v>
      </c>
      <c r="E133" s="17">
        <f t="shared" si="35"/>
        <v>94.354248846249504</v>
      </c>
      <c r="F133" s="17">
        <f t="shared" si="35"/>
        <v>89.588018994864328</v>
      </c>
      <c r="G133" s="17">
        <f t="shared" si="35"/>
        <v>94.772614758447688</v>
      </c>
      <c r="H133" s="17">
        <f t="shared" si="35"/>
        <v>103.15669272433861</v>
      </c>
      <c r="I133" s="17">
        <f t="shared" si="35"/>
        <v>94.688262918471182</v>
      </c>
      <c r="J133" s="17">
        <f t="shared" si="35"/>
        <v>87.161622192867029</v>
      </c>
      <c r="K133" s="17">
        <f t="shared" si="35"/>
        <v>77.412725449416797</v>
      </c>
      <c r="L133" s="17">
        <f t="shared" si="35"/>
        <v>74.873200076356454</v>
      </c>
      <c r="M133" s="17">
        <f t="shared" si="35"/>
        <v>74.744463660450037</v>
      </c>
      <c r="N133" s="17">
        <f t="shared" si="35"/>
        <v>70.005593342428995</v>
      </c>
      <c r="O133" s="17">
        <f t="shared" si="35"/>
        <v>67.765584035742705</v>
      </c>
      <c r="P133" s="17">
        <f t="shared" si="35"/>
        <v>62.082759322819072</v>
      </c>
      <c r="Q133" s="17">
        <f t="shared" si="35"/>
        <v>61.550700709842424</v>
      </c>
      <c r="R133" s="17">
        <f t="shared" si="35"/>
        <v>59.42320888162903</v>
      </c>
      <c r="S133" s="17">
        <f t="shared" si="35"/>
        <v>54.922986028004587</v>
      </c>
      <c r="T133" s="17">
        <f t="shared" si="35"/>
        <v>51.201845864628424</v>
      </c>
      <c r="U133" s="17">
        <f t="shared" si="35"/>
        <v>47.395826914036206</v>
      </c>
      <c r="V133" s="17">
        <f t="shared" si="35"/>
        <v>48.130870894388892</v>
      </c>
      <c r="W133" s="17">
        <f t="shared" si="35"/>
        <v>50.794008766968176</v>
      </c>
    </row>
    <row r="134" spans="1:23" x14ac:dyDescent="0.2">
      <c r="A134" s="16" t="s">
        <v>7</v>
      </c>
      <c r="B134" s="17">
        <f t="shared" ref="B134:W134" si="36">B84/$B84*100</f>
        <v>100</v>
      </c>
      <c r="C134" s="17">
        <f t="shared" si="36"/>
        <v>102.30835465268193</v>
      </c>
      <c r="D134" s="17">
        <f t="shared" si="36"/>
        <v>99.808173745913308</v>
      </c>
      <c r="E134" s="17">
        <f t="shared" si="36"/>
        <v>96.75248788591972</v>
      </c>
      <c r="F134" s="17">
        <f t="shared" si="36"/>
        <v>91.014998611379042</v>
      </c>
      <c r="G134" s="17">
        <f t="shared" si="36"/>
        <v>86.911864539437659</v>
      </c>
      <c r="H134" s="17">
        <f t="shared" si="36"/>
        <v>85.701736666036581</v>
      </c>
      <c r="I134" s="17">
        <f t="shared" si="36"/>
        <v>86.989687633920525</v>
      </c>
      <c r="J134" s="17">
        <f t="shared" si="36"/>
        <v>84.407735926222983</v>
      </c>
      <c r="K134" s="17">
        <f t="shared" si="36"/>
        <v>77.766205443757045</v>
      </c>
      <c r="L134" s="17">
        <f t="shared" si="36"/>
        <v>78.521674645192107</v>
      </c>
      <c r="M134" s="17">
        <f t="shared" si="36"/>
        <v>78.144897928301503</v>
      </c>
      <c r="N134" s="17">
        <f t="shared" si="36"/>
        <v>77.230595094115102</v>
      </c>
      <c r="O134" s="17">
        <f t="shared" si="36"/>
        <v>77.75496461130686</v>
      </c>
      <c r="P134" s="17">
        <f t="shared" si="36"/>
        <v>76.096161038413953</v>
      </c>
      <c r="Q134" s="17">
        <f t="shared" si="36"/>
        <v>70.504235062643886</v>
      </c>
      <c r="R134" s="17">
        <f t="shared" si="36"/>
        <v>67.401216047627145</v>
      </c>
      <c r="S134" s="17">
        <f t="shared" si="36"/>
        <v>63.693080373252876</v>
      </c>
      <c r="T134" s="17">
        <f t="shared" si="36"/>
        <v>60.417091875518778</v>
      </c>
      <c r="U134" s="17">
        <f t="shared" si="36"/>
        <v>59.285030947526842</v>
      </c>
      <c r="V134" s="17">
        <f t="shared" si="36"/>
        <v>61.078191949532759</v>
      </c>
      <c r="W134" s="17">
        <f t="shared" si="36"/>
        <v>57.982032373113334</v>
      </c>
    </row>
    <row r="135" spans="1:23" x14ac:dyDescent="0.2">
      <c r="A135" s="16" t="s">
        <v>8</v>
      </c>
      <c r="B135" s="17">
        <f t="shared" ref="B135:W135" si="37">B85/$B85*100</f>
        <v>100</v>
      </c>
      <c r="C135" s="17">
        <f t="shared" si="37"/>
        <v>108.95499725951706</v>
      </c>
      <c r="D135" s="17">
        <f t="shared" si="37"/>
        <v>102.39985291801734</v>
      </c>
      <c r="E135" s="17">
        <f t="shared" si="37"/>
        <v>105.04983369550133</v>
      </c>
      <c r="F135" s="17">
        <f t="shared" si="37"/>
        <v>103.22389016845564</v>
      </c>
      <c r="G135" s="17">
        <f t="shared" si="37"/>
        <v>100.41638567792054</v>
      </c>
      <c r="H135" s="17">
        <f t="shared" si="37"/>
        <v>111.06864415854245</v>
      </c>
      <c r="I135" s="17">
        <f t="shared" si="37"/>
        <v>100.17931423307527</v>
      </c>
      <c r="J135" s="17">
        <f t="shared" si="37"/>
        <v>96.357139485252063</v>
      </c>
      <c r="K135" s="17">
        <f t="shared" si="37"/>
        <v>90.544767229517319</v>
      </c>
      <c r="L135" s="17">
        <f t="shared" si="37"/>
        <v>85.148706954592441</v>
      </c>
      <c r="M135" s="17">
        <f t="shared" si="37"/>
        <v>86.906313795651883</v>
      </c>
      <c r="N135" s="17">
        <f t="shared" si="37"/>
        <v>84.849464782870257</v>
      </c>
      <c r="O135" s="17">
        <f t="shared" si="37"/>
        <v>88.26908556365342</v>
      </c>
      <c r="P135" s="17">
        <f t="shared" si="37"/>
        <v>83.853036904988571</v>
      </c>
      <c r="Q135" s="17">
        <f t="shared" si="37"/>
        <v>79.855165850084475</v>
      </c>
      <c r="R135" s="17">
        <f t="shared" si="37"/>
        <v>82.639106166621417</v>
      </c>
      <c r="S135" s="17">
        <f t="shared" si="37"/>
        <v>79.573407465468506</v>
      </c>
      <c r="T135" s="17">
        <f t="shared" si="37"/>
        <v>78.336660329781111</v>
      </c>
      <c r="U135" s="17">
        <f t="shared" si="37"/>
        <v>79.156982998979615</v>
      </c>
      <c r="V135" s="17">
        <f t="shared" si="37"/>
        <v>82.104746246288272</v>
      </c>
      <c r="W135" s="17">
        <f t="shared" si="37"/>
        <v>76.031821713193011</v>
      </c>
    </row>
    <row r="136" spans="1:23" x14ac:dyDescent="0.2">
      <c r="A136" s="16" t="s">
        <v>34</v>
      </c>
      <c r="B136" s="17">
        <f t="shared" ref="B136:W136" si="38">B86/$B86*100</f>
        <v>100</v>
      </c>
      <c r="C136" s="17">
        <f t="shared" si="38"/>
        <v>93.040701852749962</v>
      </c>
      <c r="D136" s="17">
        <f t="shared" si="38"/>
        <v>89.656936203094318</v>
      </c>
      <c r="E136" s="17">
        <f t="shared" si="38"/>
        <v>89.78383256469624</v>
      </c>
      <c r="F136" s="17">
        <f t="shared" si="38"/>
        <v>87.318097215281554</v>
      </c>
      <c r="G136" s="17">
        <f t="shared" si="38"/>
        <v>86.817976135809502</v>
      </c>
      <c r="H136" s="17">
        <f t="shared" si="38"/>
        <v>89.005355699068872</v>
      </c>
      <c r="I136" s="17">
        <f t="shared" si="38"/>
        <v>86.788704988426758</v>
      </c>
      <c r="J136" s="17">
        <f t="shared" si="38"/>
        <v>84.731356598506665</v>
      </c>
      <c r="K136" s="17">
        <f t="shared" si="38"/>
        <v>81.44105022529773</v>
      </c>
      <c r="L136" s="17">
        <f t="shared" si="38"/>
        <v>79.506712400934461</v>
      </c>
      <c r="M136" s="17">
        <f t="shared" si="38"/>
        <v>80.534043163962792</v>
      </c>
      <c r="N136" s="17">
        <f t="shared" si="38"/>
        <v>78.727029397611403</v>
      </c>
      <c r="O136" s="17">
        <f t="shared" si="38"/>
        <v>79.712752550172411</v>
      </c>
      <c r="P136" s="17">
        <f t="shared" si="38"/>
        <v>79.172964970786524</v>
      </c>
      <c r="Q136" s="17">
        <f t="shared" si="38"/>
        <v>77.710139930663431</v>
      </c>
      <c r="R136" s="17">
        <f t="shared" si="38"/>
        <v>75.567717546512014</v>
      </c>
      <c r="S136" s="17">
        <f t="shared" si="38"/>
        <v>71.264520955424771</v>
      </c>
      <c r="T136" s="17">
        <f t="shared" si="38"/>
        <v>71.138862611543601</v>
      </c>
      <c r="U136" s="17">
        <f t="shared" si="38"/>
        <v>71.391873004241617</v>
      </c>
      <c r="V136" s="17">
        <f t="shared" si="38"/>
        <v>70.568018080566418</v>
      </c>
      <c r="W136" s="17">
        <f t="shared" si="38"/>
        <v>64.461409136236497</v>
      </c>
    </row>
    <row r="137" spans="1:23" x14ac:dyDescent="0.2">
      <c r="A137" s="16" t="s">
        <v>9</v>
      </c>
      <c r="B137" s="17">
        <f t="shared" ref="B137:W137" si="39">B87/$B87*100</f>
        <v>100</v>
      </c>
      <c r="C137" s="17">
        <f t="shared" si="39"/>
        <v>100.03090652868876</v>
      </c>
      <c r="D137" s="17">
        <f t="shared" si="39"/>
        <v>79.565513503258259</v>
      </c>
      <c r="E137" s="17">
        <f t="shared" si="39"/>
        <v>84.264437249438103</v>
      </c>
      <c r="F137" s="17">
        <f t="shared" si="39"/>
        <v>87.457050538073588</v>
      </c>
      <c r="G137" s="17">
        <f t="shared" si="39"/>
        <v>78.024595616842987</v>
      </c>
      <c r="H137" s="17">
        <f t="shared" si="39"/>
        <v>80.750801532372947</v>
      </c>
      <c r="I137" s="17">
        <f t="shared" si="39"/>
        <v>71.268095099717769</v>
      </c>
      <c r="J137" s="17">
        <f t="shared" si="39"/>
        <v>59.600752241814881</v>
      </c>
      <c r="K137" s="17">
        <f t="shared" si="39"/>
        <v>55.782957669279874</v>
      </c>
      <c r="L137" s="17">
        <f t="shared" si="39"/>
        <v>50.597269092366389</v>
      </c>
      <c r="M137" s="17">
        <f t="shared" si="39"/>
        <v>49.648894006368501</v>
      </c>
      <c r="N137" s="17">
        <f t="shared" si="39"/>
        <v>44.918811992258789</v>
      </c>
      <c r="O137" s="17">
        <f t="shared" si="39"/>
        <v>45.890087833112247</v>
      </c>
      <c r="P137" s="17">
        <f t="shared" si="39"/>
        <v>44.39350318722677</v>
      </c>
      <c r="Q137" s="17">
        <f t="shared" si="39"/>
        <v>40.119402468500532</v>
      </c>
      <c r="R137" s="17">
        <f t="shared" si="39"/>
        <v>35.548789865352468</v>
      </c>
      <c r="S137" s="17">
        <f t="shared" si="39"/>
        <v>37.008499424603805</v>
      </c>
      <c r="T137" s="17">
        <f t="shared" si="39"/>
        <v>37.403043512663224</v>
      </c>
      <c r="U137" s="17">
        <f t="shared" si="39"/>
        <v>39.288130637927729</v>
      </c>
      <c r="V137" s="17">
        <f t="shared" si="39"/>
        <v>43.78698832619137</v>
      </c>
      <c r="W137" s="17">
        <f t="shared" si="39"/>
        <v>40.762040488542425</v>
      </c>
    </row>
    <row r="138" spans="1:23" x14ac:dyDescent="0.2">
      <c r="A138" s="16" t="s">
        <v>13</v>
      </c>
      <c r="B138" s="17">
        <f t="shared" ref="B138:W138" si="40">B88/$B88*100</f>
        <v>100</v>
      </c>
      <c r="C138" s="17">
        <f t="shared" si="40"/>
        <v>98.797581577567911</v>
      </c>
      <c r="D138" s="17">
        <f t="shared" si="40"/>
        <v>94.162564721760774</v>
      </c>
      <c r="E138" s="17">
        <f t="shared" si="40"/>
        <v>94.559039498773657</v>
      </c>
      <c r="F138" s="17">
        <f t="shared" si="40"/>
        <v>93.139198256029914</v>
      </c>
      <c r="G138" s="17">
        <f t="shared" si="40"/>
        <v>85.546843765785979</v>
      </c>
      <c r="H138" s="17">
        <f t="shared" si="40"/>
        <v>83.32918700062838</v>
      </c>
      <c r="I138" s="17">
        <f t="shared" si="40"/>
        <v>78.594541393867772</v>
      </c>
      <c r="J138" s="17">
        <f t="shared" si="40"/>
        <v>76.904988209274507</v>
      </c>
      <c r="K138" s="17">
        <f t="shared" si="40"/>
        <v>72.708682729287702</v>
      </c>
      <c r="L138" s="17">
        <f t="shared" si="40"/>
        <v>67.904753707903964</v>
      </c>
      <c r="M138" s="17">
        <f t="shared" si="40"/>
        <v>68.534644163563712</v>
      </c>
      <c r="N138" s="17">
        <f t="shared" si="40"/>
        <v>65.427201362337257</v>
      </c>
      <c r="O138" s="17">
        <f t="shared" si="40"/>
        <v>61.569845364723399</v>
      </c>
      <c r="P138" s="17">
        <f t="shared" si="40"/>
        <v>59.883987719934076</v>
      </c>
      <c r="Q138" s="17">
        <f t="shared" si="40"/>
        <v>56.575425039760553</v>
      </c>
      <c r="R138" s="17">
        <f t="shared" si="40"/>
        <v>54.683499227210199</v>
      </c>
      <c r="S138" s="17">
        <f t="shared" si="40"/>
        <v>53.776550522900926</v>
      </c>
      <c r="T138" s="17">
        <f t="shared" si="40"/>
        <v>54.329192984585852</v>
      </c>
      <c r="U138" s="17">
        <f t="shared" si="40"/>
        <v>53.580809569547782</v>
      </c>
      <c r="V138" s="17">
        <f t="shared" si="40"/>
        <v>54.99958886105577</v>
      </c>
      <c r="W138" s="17">
        <f t="shared" si="40"/>
        <v>50.093912756827073</v>
      </c>
    </row>
    <row r="139" spans="1:23" x14ac:dyDescent="0.2">
      <c r="A139" s="16" t="s">
        <v>10</v>
      </c>
      <c r="B139" s="17">
        <f t="shared" ref="B139:W139" si="41">B89/$B89*100</f>
        <v>100</v>
      </c>
      <c r="C139" s="17">
        <f t="shared" si="41"/>
        <v>98.064982629041964</v>
      </c>
      <c r="D139" s="17">
        <f t="shared" si="41"/>
        <v>99.973005860691956</v>
      </c>
      <c r="E139" s="17">
        <f t="shared" si="41"/>
        <v>100.49505993983603</v>
      </c>
      <c r="F139" s="17">
        <f t="shared" si="41"/>
        <v>101.9076074814659</v>
      </c>
      <c r="G139" s="17">
        <f t="shared" si="41"/>
        <v>100.36268117204845</v>
      </c>
      <c r="H139" s="17">
        <f t="shared" si="41"/>
        <v>100.87245885582419</v>
      </c>
      <c r="I139" s="17">
        <f t="shared" si="41"/>
        <v>101.01035380198778</v>
      </c>
      <c r="J139" s="17">
        <f t="shared" si="41"/>
        <v>102.80826851018119</v>
      </c>
      <c r="K139" s="17">
        <f t="shared" si="41"/>
        <v>99.931621092043343</v>
      </c>
      <c r="L139" s="17">
        <f t="shared" si="41"/>
        <v>101.23676343875863</v>
      </c>
      <c r="M139" s="17">
        <f t="shared" si="41"/>
        <v>100.04004224160563</v>
      </c>
      <c r="N139" s="17">
        <f t="shared" si="41"/>
        <v>98.201932764687669</v>
      </c>
      <c r="O139" s="17">
        <f t="shared" si="41"/>
        <v>95.166996428159806</v>
      </c>
      <c r="P139" s="17">
        <f t="shared" si="41"/>
        <v>92.596904140455322</v>
      </c>
      <c r="Q139" s="17">
        <f t="shared" si="41"/>
        <v>92.22784287203703</v>
      </c>
      <c r="R139" s="17">
        <f t="shared" si="41"/>
        <v>87.909347494515728</v>
      </c>
      <c r="S139" s="17">
        <f t="shared" si="41"/>
        <v>85.017242915488978</v>
      </c>
      <c r="T139" s="17">
        <f t="shared" si="41"/>
        <v>85.841118268722909</v>
      </c>
      <c r="U139" s="17">
        <f t="shared" si="41"/>
        <v>85.4196296646127</v>
      </c>
      <c r="V139" s="17">
        <f t="shared" si="41"/>
        <v>84.433891252789238</v>
      </c>
      <c r="W139" s="17">
        <f t="shared" si="41"/>
        <v>87.989000658991799</v>
      </c>
    </row>
    <row r="140" spans="1:23" x14ac:dyDescent="0.2">
      <c r="A140" s="16" t="s">
        <v>11</v>
      </c>
      <c r="B140" s="17">
        <f t="shared" ref="B140:W140" si="42">B90/$B90*100</f>
        <v>100</v>
      </c>
      <c r="C140" s="17">
        <f t="shared" si="42"/>
        <v>101.2103365365348</v>
      </c>
      <c r="D140" s="17">
        <f t="shared" si="42"/>
        <v>102.39333083614514</v>
      </c>
      <c r="E140" s="17">
        <f t="shared" si="42"/>
        <v>99.337371787392755</v>
      </c>
      <c r="F140" s="17">
        <f t="shared" si="42"/>
        <v>102.51301388397727</v>
      </c>
      <c r="G140" s="17">
        <f t="shared" si="42"/>
        <v>102.26852609403207</v>
      </c>
      <c r="H140" s="17">
        <f t="shared" si="42"/>
        <v>98.51834126141506</v>
      </c>
      <c r="I140" s="17">
        <f t="shared" si="42"/>
        <v>100.71626011490969</v>
      </c>
      <c r="J140" s="17">
        <f t="shared" si="42"/>
        <v>101.19136962913171</v>
      </c>
      <c r="K140" s="17">
        <f t="shared" si="42"/>
        <v>101.37970029476284</v>
      </c>
      <c r="L140" s="17">
        <f t="shared" si="42"/>
        <v>101.32169076959887</v>
      </c>
      <c r="M140" s="17">
        <f t="shared" si="42"/>
        <v>100.25432763308326</v>
      </c>
      <c r="N140" s="17">
        <f t="shared" si="42"/>
        <v>100.44330169266253</v>
      </c>
      <c r="O140" s="17">
        <f t="shared" si="42"/>
        <v>100.82726019949337</v>
      </c>
      <c r="P140" s="17">
        <f t="shared" si="42"/>
        <v>102.01147190597095</v>
      </c>
      <c r="Q140" s="17">
        <f t="shared" si="42"/>
        <v>100.60537704429267</v>
      </c>
      <c r="R140" s="17">
        <f t="shared" si="42"/>
        <v>96.825777118429983</v>
      </c>
      <c r="S140" s="17">
        <f t="shared" si="42"/>
        <v>94.725196644223303</v>
      </c>
      <c r="T140" s="17">
        <f t="shared" si="42"/>
        <v>91.02017166505162</v>
      </c>
      <c r="U140" s="17">
        <f t="shared" si="42"/>
        <v>86.902235996503194</v>
      </c>
      <c r="V140" s="17">
        <f t="shared" si="42"/>
        <v>86.868264332919566</v>
      </c>
      <c r="W140" s="17">
        <f t="shared" si="42"/>
        <v>85.552324197972922</v>
      </c>
    </row>
    <row r="141" spans="1:23" x14ac:dyDescent="0.2">
      <c r="A141" s="16" t="s">
        <v>12</v>
      </c>
      <c r="B141" s="17">
        <f t="shared" ref="B141:W141" si="43">B91/$B91*100</f>
        <v>100</v>
      </c>
      <c r="C141" s="17">
        <f t="shared" si="43"/>
        <v>104.58319873857833</v>
      </c>
      <c r="D141" s="17">
        <f t="shared" si="43"/>
        <v>101.42279718816327</v>
      </c>
      <c r="E141" s="17">
        <f t="shared" si="43"/>
        <v>103.83797137995462</v>
      </c>
      <c r="F141" s="17">
        <f t="shared" si="43"/>
        <v>97.875653395033709</v>
      </c>
      <c r="G141" s="17">
        <f t="shared" si="43"/>
        <v>99.926875619988735</v>
      </c>
      <c r="H141" s="17">
        <f t="shared" si="43"/>
        <v>104.50094073711213</v>
      </c>
      <c r="I141" s="17">
        <f t="shared" si="43"/>
        <v>99.274836086633215</v>
      </c>
      <c r="J141" s="17">
        <f t="shared" si="43"/>
        <v>98.898286336647757</v>
      </c>
      <c r="K141" s="17">
        <f t="shared" si="43"/>
        <v>95.681487230027329</v>
      </c>
      <c r="L141" s="17">
        <f t="shared" si="43"/>
        <v>93.300351108429439</v>
      </c>
      <c r="M141" s="17">
        <f t="shared" si="43"/>
        <v>94.619365765972844</v>
      </c>
      <c r="N141" s="17">
        <f t="shared" si="43"/>
        <v>93.889321089248782</v>
      </c>
      <c r="O141" s="17">
        <f t="shared" si="43"/>
        <v>94.725365982578651</v>
      </c>
      <c r="P141" s="17">
        <f t="shared" si="43"/>
        <v>93.78819226787239</v>
      </c>
      <c r="Q141" s="17">
        <f t="shared" si="43"/>
        <v>92.396150902895471</v>
      </c>
      <c r="R141" s="17">
        <f t="shared" si="43"/>
        <v>89.004389830717315</v>
      </c>
      <c r="S141" s="17">
        <f t="shared" si="43"/>
        <v>86.123070257131232</v>
      </c>
      <c r="T141" s="17">
        <f t="shared" si="43"/>
        <v>86.692706431432114</v>
      </c>
      <c r="U141" s="17">
        <f t="shared" si="43"/>
        <v>85.577980865931607</v>
      </c>
      <c r="V141" s="17">
        <f t="shared" si="43"/>
        <v>86.58464921258782</v>
      </c>
      <c r="W141" s="17">
        <f t="shared" si="43"/>
        <v>82.282701943454441</v>
      </c>
    </row>
    <row r="142" spans="1:23" x14ac:dyDescent="0.2">
      <c r="A142" s="16" t="s">
        <v>14</v>
      </c>
      <c r="B142" s="17">
        <f t="shared" ref="B142:W142" si="44">B92/$B92*100</f>
        <v>100</v>
      </c>
      <c r="C142" s="17">
        <f t="shared" si="44"/>
        <v>100.99276786408871</v>
      </c>
      <c r="D142" s="17">
        <f t="shared" si="44"/>
        <v>99.778941765512414</v>
      </c>
      <c r="E142" s="17">
        <f t="shared" si="44"/>
        <v>100.2345555353392</v>
      </c>
      <c r="F142" s="17">
        <f t="shared" si="44"/>
        <v>97.028551979449503</v>
      </c>
      <c r="G142" s="17">
        <f t="shared" si="44"/>
        <v>99.240526403953794</v>
      </c>
      <c r="H142" s="17">
        <f t="shared" si="44"/>
        <v>98.227058137362661</v>
      </c>
      <c r="I142" s="17">
        <f t="shared" si="44"/>
        <v>97.697552056502929</v>
      </c>
      <c r="J142" s="17">
        <f t="shared" si="44"/>
        <v>99.05984962960548</v>
      </c>
      <c r="K142" s="17">
        <f t="shared" si="44"/>
        <v>99.137547877816516</v>
      </c>
      <c r="L142" s="17">
        <f t="shared" si="44"/>
        <v>97.419754813587218</v>
      </c>
      <c r="M142" s="17">
        <f t="shared" si="44"/>
        <v>95.887532394615747</v>
      </c>
      <c r="N142" s="17">
        <f t="shared" si="44"/>
        <v>95.716560640618866</v>
      </c>
      <c r="O142" s="17">
        <f t="shared" si="44"/>
        <v>99.791286196123281</v>
      </c>
      <c r="P142" s="17">
        <f t="shared" si="44"/>
        <v>99.405963864764033</v>
      </c>
      <c r="Q142" s="17">
        <f t="shared" si="44"/>
        <v>99.483479037921967</v>
      </c>
      <c r="R142" s="17">
        <f t="shared" si="44"/>
        <v>96.513217814586667</v>
      </c>
      <c r="S142" s="17">
        <f t="shared" si="44"/>
        <v>94.017946949085101</v>
      </c>
      <c r="T142" s="17">
        <f t="shared" si="44"/>
        <v>93.321704507098246</v>
      </c>
      <c r="U142" s="17">
        <f t="shared" si="44"/>
        <v>92.394185630151512</v>
      </c>
      <c r="V142" s="17">
        <f t="shared" si="44"/>
        <v>93.801780673981085</v>
      </c>
      <c r="W142" s="17">
        <f t="shared" si="44"/>
        <v>92.074317729049199</v>
      </c>
    </row>
    <row r="143" spans="1:23" x14ac:dyDescent="0.2">
      <c r="A143" s="16" t="s">
        <v>15</v>
      </c>
      <c r="B143" s="17">
        <f t="shared" ref="B143:W143" si="45">B93/$B93*100</f>
        <v>100</v>
      </c>
      <c r="C143" s="17">
        <f t="shared" si="45"/>
        <v>103.65713152483491</v>
      </c>
      <c r="D143" s="17">
        <f t="shared" si="45"/>
        <v>104.02211346206923</v>
      </c>
      <c r="E143" s="17">
        <f t="shared" si="45"/>
        <v>107.17273358182409</v>
      </c>
      <c r="F143" s="17">
        <f t="shared" si="45"/>
        <v>114.40206401147206</v>
      </c>
      <c r="G143" s="17">
        <f t="shared" si="45"/>
        <v>97.382041509775362</v>
      </c>
      <c r="H143" s="17">
        <f t="shared" si="45"/>
        <v>104.42801484717461</v>
      </c>
      <c r="I143" s="17">
        <f t="shared" si="45"/>
        <v>99.848327987345456</v>
      </c>
      <c r="J143" s="17">
        <f t="shared" si="45"/>
        <v>101.6015855013781</v>
      </c>
      <c r="K143" s="17">
        <f t="shared" si="45"/>
        <v>97.579983464855431</v>
      </c>
      <c r="L143" s="17">
        <f t="shared" si="45"/>
        <v>99.31275709772801</v>
      </c>
      <c r="M143" s="17">
        <f t="shared" si="45"/>
        <v>96.468830930155363</v>
      </c>
      <c r="N143" s="17">
        <f t="shared" si="45"/>
        <v>95.20042715415849</v>
      </c>
      <c r="O143" s="17">
        <f t="shared" si="45"/>
        <v>101.66152301097382</v>
      </c>
      <c r="P143" s="17">
        <f t="shared" si="45"/>
        <v>91.386811117145868</v>
      </c>
      <c r="Q143" s="17">
        <f t="shared" si="45"/>
        <v>89.19600452870867</v>
      </c>
      <c r="R143" s="17">
        <f t="shared" si="45"/>
        <v>88.992782747341977</v>
      </c>
      <c r="S143" s="17">
        <f t="shared" si="45"/>
        <v>88.434083207670611</v>
      </c>
      <c r="T143" s="17">
        <f t="shared" si="45"/>
        <v>89.653941676276844</v>
      </c>
      <c r="U143" s="17">
        <f t="shared" si="45"/>
        <v>89.119427314741444</v>
      </c>
      <c r="V143" s="17">
        <f t="shared" si="45"/>
        <v>85.202425923999542</v>
      </c>
      <c r="W143" s="17">
        <f t="shared" si="45"/>
        <v>83.531989988825813</v>
      </c>
    </row>
    <row r="144" spans="1:23" x14ac:dyDescent="0.2">
      <c r="A144" s="16" t="s">
        <v>16</v>
      </c>
      <c r="B144" s="17">
        <f t="shared" ref="B144:W144" si="46">B94/$B94*100</f>
        <v>100</v>
      </c>
      <c r="C144" s="17">
        <f t="shared" si="46"/>
        <v>108.14421812533877</v>
      </c>
      <c r="D144" s="17">
        <f t="shared" si="46"/>
        <v>130.26031295026181</v>
      </c>
      <c r="E144" s="17">
        <f t="shared" si="46"/>
        <v>127.17459107135585</v>
      </c>
      <c r="F144" s="17">
        <f t="shared" si="46"/>
        <v>112.61746506764464</v>
      </c>
      <c r="G144" s="17">
        <f t="shared" si="46"/>
        <v>109.36598241885002</v>
      </c>
      <c r="H144" s="17">
        <f t="shared" si="46"/>
        <v>103.68135639450145</v>
      </c>
      <c r="I144" s="17">
        <f t="shared" si="46"/>
        <v>92.219468562729261</v>
      </c>
      <c r="J144" s="17">
        <f t="shared" si="46"/>
        <v>85.493112328559306</v>
      </c>
      <c r="K144" s="17">
        <f t="shared" si="46"/>
        <v>75.813508132248302</v>
      </c>
      <c r="L144" s="17">
        <f t="shared" si="46"/>
        <v>67.711628679181331</v>
      </c>
      <c r="M144" s="17">
        <f t="shared" si="46"/>
        <v>69.110702284717888</v>
      </c>
      <c r="N144" s="17">
        <f t="shared" si="46"/>
        <v>63.369417927495519</v>
      </c>
      <c r="O144" s="17">
        <f t="shared" si="46"/>
        <v>62.57532668711923</v>
      </c>
      <c r="P144" s="17">
        <f t="shared" si="46"/>
        <v>59.054059939514644</v>
      </c>
      <c r="Q144" s="17">
        <f t="shared" si="46"/>
        <v>54.649219528012551</v>
      </c>
      <c r="R144" s="17">
        <f t="shared" si="46"/>
        <v>50.700248332016564</v>
      </c>
      <c r="S144" s="17">
        <f t="shared" si="46"/>
        <v>47.629623985675643</v>
      </c>
      <c r="T144" s="17">
        <f t="shared" si="46"/>
        <v>47.505044939074736</v>
      </c>
      <c r="U144" s="17">
        <f t="shared" si="46"/>
        <v>54.423432157807881</v>
      </c>
      <c r="V144" s="17">
        <f t="shared" si="46"/>
        <v>57.59320496578416</v>
      </c>
      <c r="W144" s="17">
        <f t="shared" si="46"/>
        <v>51.052905481719165</v>
      </c>
    </row>
    <row r="145" spans="1:23" x14ac:dyDescent="0.2">
      <c r="A145" s="16" t="s">
        <v>17</v>
      </c>
      <c r="B145" s="17">
        <f t="shared" ref="B145:W145" si="47">B95/$B95*100</f>
        <v>100</v>
      </c>
      <c r="C145" s="17">
        <f t="shared" si="47"/>
        <v>111.04303088669604</v>
      </c>
      <c r="D145" s="17">
        <f t="shared" si="47"/>
        <v>91.148864754422121</v>
      </c>
      <c r="E145" s="17">
        <f t="shared" si="47"/>
        <v>90.091166546717233</v>
      </c>
      <c r="F145" s="17">
        <f t="shared" si="47"/>
        <v>89.494608289343859</v>
      </c>
      <c r="G145" s="17">
        <f t="shared" si="47"/>
        <v>93.415187855781937</v>
      </c>
      <c r="H145" s="17">
        <f t="shared" si="47"/>
        <v>95.74855219346091</v>
      </c>
      <c r="I145" s="17">
        <f t="shared" si="47"/>
        <v>83.617290464980314</v>
      </c>
      <c r="J145" s="17">
        <f t="shared" si="47"/>
        <v>81.420744317946912</v>
      </c>
      <c r="K145" s="17">
        <f t="shared" si="47"/>
        <v>69.773174531176991</v>
      </c>
      <c r="L145" s="17">
        <f t="shared" si="47"/>
        <v>61.006378228214771</v>
      </c>
      <c r="M145" s="17">
        <f t="shared" si="47"/>
        <v>65.904472019556451</v>
      </c>
      <c r="N145" s="17">
        <f t="shared" si="47"/>
        <v>65.614534382831053</v>
      </c>
      <c r="O145" s="17">
        <f t="shared" si="47"/>
        <v>61.922143606359768</v>
      </c>
      <c r="P145" s="17">
        <f t="shared" si="47"/>
        <v>58.822420514293817</v>
      </c>
      <c r="Q145" s="17">
        <f t="shared" si="47"/>
        <v>51.428483308660091</v>
      </c>
      <c r="R145" s="17">
        <f t="shared" si="47"/>
        <v>46.806299530421562</v>
      </c>
      <c r="S145" s="17">
        <f t="shared" si="47"/>
        <v>46.136413802991925</v>
      </c>
      <c r="T145" s="17">
        <f t="shared" si="47"/>
        <v>45.032858327650992</v>
      </c>
      <c r="U145" s="17">
        <f t="shared" si="47"/>
        <v>48.239252876671451</v>
      </c>
      <c r="V145" s="17">
        <f t="shared" si="47"/>
        <v>38.248201698178455</v>
      </c>
      <c r="W145" s="17">
        <f t="shared" si="47"/>
        <v>37.159558548127258</v>
      </c>
    </row>
    <row r="146" spans="1:23" x14ac:dyDescent="0.2">
      <c r="A146" s="16" t="s">
        <v>35</v>
      </c>
      <c r="B146" s="17">
        <f t="shared" ref="B146:W146" si="48">B96/$B96*100</f>
        <v>100</v>
      </c>
      <c r="C146" s="17">
        <f t="shared" si="48"/>
        <v>98.216434938764593</v>
      </c>
      <c r="D146" s="17">
        <f t="shared" si="48"/>
        <v>96.692375037922133</v>
      </c>
      <c r="E146" s="17">
        <f t="shared" si="48"/>
        <v>94.027065436602328</v>
      </c>
      <c r="F146" s="17">
        <f t="shared" si="48"/>
        <v>88.358225479415722</v>
      </c>
      <c r="G146" s="17">
        <f t="shared" si="48"/>
        <v>78.144389273343776</v>
      </c>
      <c r="H146" s="17">
        <f t="shared" si="48"/>
        <v>78.407845223873181</v>
      </c>
      <c r="I146" s="17">
        <f t="shared" si="48"/>
        <v>73.120604852644107</v>
      </c>
      <c r="J146" s="17">
        <f t="shared" si="48"/>
        <v>67.130328754823381</v>
      </c>
      <c r="K146" s="17">
        <f t="shared" si="48"/>
        <v>65.253885581152801</v>
      </c>
      <c r="L146" s="17">
        <f t="shared" si="48"/>
        <v>63.564412538682134</v>
      </c>
      <c r="M146" s="17">
        <f t="shared" si="48"/>
        <v>65.395123404545828</v>
      </c>
      <c r="N146" s="17">
        <f t="shared" si="48"/>
        <v>65.513791563039831</v>
      </c>
      <c r="O146" s="17">
        <f t="shared" si="48"/>
        <v>67.854077096812773</v>
      </c>
      <c r="P146" s="17">
        <f t="shared" si="48"/>
        <v>72.290848565570144</v>
      </c>
      <c r="Q146" s="17">
        <f t="shared" si="48"/>
        <v>70.229320707888562</v>
      </c>
      <c r="R146" s="17">
        <f t="shared" si="48"/>
        <v>65.813678342551228</v>
      </c>
      <c r="S146" s="17">
        <f t="shared" si="48"/>
        <v>60.650218575835105</v>
      </c>
      <c r="T146" s="17">
        <f t="shared" si="48"/>
        <v>61.072759158016488</v>
      </c>
      <c r="U146" s="17">
        <f t="shared" si="48"/>
        <v>60.011559912619425</v>
      </c>
      <c r="V146" s="17">
        <f t="shared" si="48"/>
        <v>61.98539487689321</v>
      </c>
      <c r="W146" s="17">
        <f t="shared" si="48"/>
        <v>60.045669693012286</v>
      </c>
    </row>
    <row r="147" spans="1:23" x14ac:dyDescent="0.2">
      <c r="A147" s="16" t="s">
        <v>18</v>
      </c>
      <c r="B147" s="17">
        <f t="shared" ref="B147:W147" si="49">B97/$B97*100</f>
        <v>100</v>
      </c>
      <c r="C147" s="17">
        <f t="shared" si="49"/>
        <v>108.23183395817419</v>
      </c>
      <c r="D147" s="17">
        <f t="shared" si="49"/>
        <v>102.00826038210951</v>
      </c>
      <c r="E147" s="17">
        <f t="shared" si="49"/>
        <v>104.98218718614429</v>
      </c>
      <c r="F147" s="17">
        <f t="shared" si="49"/>
        <v>99.051178751979592</v>
      </c>
      <c r="G147" s="17">
        <f t="shared" si="49"/>
        <v>101.37923952202985</v>
      </c>
      <c r="H147" s="17">
        <f t="shared" si="49"/>
        <v>103.60514513600035</v>
      </c>
      <c r="I147" s="17">
        <f t="shared" si="49"/>
        <v>98.707528557049159</v>
      </c>
      <c r="J147" s="17">
        <f t="shared" si="49"/>
        <v>93.742003285786708</v>
      </c>
      <c r="K147" s="17">
        <f t="shared" si="49"/>
        <v>90.162490787302957</v>
      </c>
      <c r="L147" s="17">
        <f t="shared" si="49"/>
        <v>84.43814573076186</v>
      </c>
      <c r="M147" s="17">
        <f t="shared" si="49"/>
        <v>83.349812116780569</v>
      </c>
      <c r="N147" s="17">
        <f t="shared" si="49"/>
        <v>79.903713986864602</v>
      </c>
      <c r="O147" s="17">
        <f t="shared" si="49"/>
        <v>78.477089157553266</v>
      </c>
      <c r="P147" s="17">
        <f t="shared" si="49"/>
        <v>74.160480228281628</v>
      </c>
      <c r="Q147" s="17">
        <f t="shared" si="49"/>
        <v>75.395672663875729</v>
      </c>
      <c r="R147" s="17">
        <f t="shared" si="49"/>
        <v>71.996318928545293</v>
      </c>
      <c r="S147" s="17">
        <f t="shared" si="49"/>
        <v>70.527524219088093</v>
      </c>
      <c r="T147" s="17">
        <f t="shared" si="49"/>
        <v>69.514161364610686</v>
      </c>
      <c r="U147" s="17">
        <f t="shared" si="49"/>
        <v>70.526496842549207</v>
      </c>
      <c r="V147" s="17">
        <f t="shared" si="49"/>
        <v>71.325797398579809</v>
      </c>
      <c r="W147" s="17">
        <f t="shared" si="49"/>
        <v>68.158562144749581</v>
      </c>
    </row>
    <row r="148" spans="1:23" x14ac:dyDescent="0.2">
      <c r="A148" s="16" t="s">
        <v>19</v>
      </c>
      <c r="B148" s="17">
        <f t="shared" ref="B148:W148" si="50">B98/$B98*100</f>
        <v>100</v>
      </c>
      <c r="C148" s="17">
        <f t="shared" si="50"/>
        <v>97.669392811398325</v>
      </c>
      <c r="D148" s="17">
        <f t="shared" si="50"/>
        <v>95.609955585762336</v>
      </c>
      <c r="E148" s="17">
        <f t="shared" si="50"/>
        <v>110.28463921887806</v>
      </c>
      <c r="F148" s="17">
        <f t="shared" si="50"/>
        <v>101.58714933952002</v>
      </c>
      <c r="G148" s="17">
        <f t="shared" si="50"/>
        <v>98.817814747023078</v>
      </c>
      <c r="H148" s="17">
        <f t="shared" si="50"/>
        <v>93.826282730354848</v>
      </c>
      <c r="I148" s="17">
        <f t="shared" si="50"/>
        <v>112.99122807196669</v>
      </c>
      <c r="J148" s="17">
        <f t="shared" si="50"/>
        <v>85.825275782425933</v>
      </c>
      <c r="K148" s="17">
        <f t="shared" si="50"/>
        <v>88.741082905226918</v>
      </c>
      <c r="L148" s="17">
        <f t="shared" si="50"/>
        <v>81.884295737946616</v>
      </c>
      <c r="M148" s="17">
        <f t="shared" si="50"/>
        <v>90.084920388918874</v>
      </c>
      <c r="N148" s="17">
        <f t="shared" si="50"/>
        <v>82.242014952625397</v>
      </c>
      <c r="O148" s="17">
        <f t="shared" si="50"/>
        <v>89.802056453244234</v>
      </c>
      <c r="P148" s="17">
        <f t="shared" si="50"/>
        <v>92.750364254332922</v>
      </c>
      <c r="Q148" s="17">
        <f t="shared" si="50"/>
        <v>93.196123516611635</v>
      </c>
      <c r="R148" s="17">
        <f t="shared" si="50"/>
        <v>85.318981290540719</v>
      </c>
      <c r="S148" s="17">
        <f t="shared" si="50"/>
        <v>87.116939438090441</v>
      </c>
      <c r="T148" s="17">
        <f t="shared" si="50"/>
        <v>83.600540197136198</v>
      </c>
      <c r="U148" s="17">
        <f t="shared" si="50"/>
        <v>75.311961342603823</v>
      </c>
      <c r="V148" s="17">
        <f t="shared" si="50"/>
        <v>82.238544971824894</v>
      </c>
      <c r="W148" s="17">
        <f t="shared" si="50"/>
        <v>95.716442818947755</v>
      </c>
    </row>
    <row r="149" spans="1:23" x14ac:dyDescent="0.2">
      <c r="A149" s="16" t="s">
        <v>20</v>
      </c>
      <c r="B149" s="17">
        <f t="shared" ref="B149:W149" si="51">B99/$B99*100</f>
        <v>100</v>
      </c>
      <c r="C149" s="17">
        <f t="shared" si="51"/>
        <v>103.14098394507467</v>
      </c>
      <c r="D149" s="17">
        <f t="shared" si="51"/>
        <v>100.50833791426903</v>
      </c>
      <c r="E149" s="17">
        <f t="shared" si="51"/>
        <v>100.35787075077907</v>
      </c>
      <c r="F149" s="17">
        <f t="shared" si="51"/>
        <v>98.296088611440155</v>
      </c>
      <c r="G149" s="17">
        <f t="shared" si="51"/>
        <v>97.623053769146168</v>
      </c>
      <c r="H149" s="17">
        <f t="shared" si="51"/>
        <v>98.21756668500791</v>
      </c>
      <c r="I149" s="17">
        <f t="shared" si="51"/>
        <v>92.019020512986003</v>
      </c>
      <c r="J149" s="17">
        <f t="shared" si="51"/>
        <v>89.583086271708538</v>
      </c>
      <c r="K149" s="17">
        <f t="shared" si="51"/>
        <v>84.939482344342053</v>
      </c>
      <c r="L149" s="17">
        <f t="shared" si="51"/>
        <v>83.679455672060115</v>
      </c>
      <c r="M149" s="17">
        <f t="shared" si="51"/>
        <v>84.642656532888154</v>
      </c>
      <c r="N149" s="17">
        <f t="shared" si="51"/>
        <v>84.659536194089583</v>
      </c>
      <c r="O149" s="17">
        <f t="shared" si="51"/>
        <v>86.847220084196934</v>
      </c>
      <c r="P149" s="17">
        <f t="shared" si="51"/>
        <v>86.336446842192444</v>
      </c>
      <c r="Q149" s="17">
        <f t="shared" si="51"/>
        <v>84.46276900512504</v>
      </c>
      <c r="R149" s="17">
        <f t="shared" si="51"/>
        <v>79.393527334318463</v>
      </c>
      <c r="S149" s="17">
        <f t="shared" si="51"/>
        <v>81.836268983592134</v>
      </c>
      <c r="T149" s="17">
        <f t="shared" si="51"/>
        <v>78.531584591630292</v>
      </c>
      <c r="U149" s="17">
        <f t="shared" si="51"/>
        <v>79.266134632415472</v>
      </c>
      <c r="V149" s="17">
        <f t="shared" si="51"/>
        <v>83.174417303374753</v>
      </c>
      <c r="W149" s="17">
        <f t="shared" si="51"/>
        <v>76.94691613426599</v>
      </c>
    </row>
    <row r="150" spans="1:23" x14ac:dyDescent="0.2">
      <c r="A150" s="16" t="s">
        <v>21</v>
      </c>
      <c r="B150" s="17">
        <f t="shared" ref="B150:W150" si="52">B100/$B100*100</f>
        <v>100</v>
      </c>
      <c r="C150" s="17">
        <f t="shared" si="52"/>
        <v>102.81961041668846</v>
      </c>
      <c r="D150" s="17">
        <f t="shared" si="52"/>
        <v>96.852758925029477</v>
      </c>
      <c r="E150" s="17">
        <f t="shared" si="52"/>
        <v>97.483718085444053</v>
      </c>
      <c r="F150" s="17">
        <f t="shared" si="52"/>
        <v>94.765991159188516</v>
      </c>
      <c r="G150" s="17">
        <f t="shared" si="52"/>
        <v>96.373929518154881</v>
      </c>
      <c r="H150" s="17">
        <f t="shared" si="52"/>
        <v>100.16425134563525</v>
      </c>
      <c r="I150" s="17">
        <f t="shared" si="52"/>
        <v>97.277877104975403</v>
      </c>
      <c r="J150" s="17">
        <f t="shared" si="52"/>
        <v>95.357194888055659</v>
      </c>
      <c r="K150" s="17">
        <f t="shared" si="52"/>
        <v>91.343101915248297</v>
      </c>
      <c r="L150" s="17">
        <f t="shared" si="52"/>
        <v>88.132677222929502</v>
      </c>
      <c r="M150" s="17">
        <f t="shared" si="52"/>
        <v>91.854621529358823</v>
      </c>
      <c r="N150" s="17">
        <f t="shared" si="52"/>
        <v>91.202314638007039</v>
      </c>
      <c r="O150" s="17">
        <f t="shared" si="52"/>
        <v>95.657089640687147</v>
      </c>
      <c r="P150" s="17">
        <f t="shared" si="52"/>
        <v>94.99273352524655</v>
      </c>
      <c r="Q150" s="17">
        <f t="shared" si="52"/>
        <v>95.600465946224119</v>
      </c>
      <c r="R150" s="17">
        <f t="shared" si="52"/>
        <v>92.61040248969033</v>
      </c>
      <c r="S150" s="17">
        <f t="shared" si="52"/>
        <v>88.264350513192753</v>
      </c>
      <c r="T150" s="17">
        <f t="shared" si="52"/>
        <v>87.493698247248346</v>
      </c>
      <c r="U150" s="17">
        <f t="shared" si="52"/>
        <v>86.557954707583477</v>
      </c>
      <c r="V150" s="17">
        <f t="shared" si="52"/>
        <v>90.888920352040884</v>
      </c>
      <c r="W150" s="17">
        <f t="shared" si="52"/>
        <v>85.800931088505024</v>
      </c>
    </row>
    <row r="151" spans="1:23" x14ac:dyDescent="0.2">
      <c r="A151" s="16" t="s">
        <v>22</v>
      </c>
      <c r="B151" s="17">
        <f t="shared" ref="B151:W151" si="53">B101/$B101*100</f>
        <v>100</v>
      </c>
      <c r="C151" s="17">
        <f t="shared" si="53"/>
        <v>105.15496426339652</v>
      </c>
      <c r="D151" s="17">
        <f t="shared" si="53"/>
        <v>100.31987303812602</v>
      </c>
      <c r="E151" s="17">
        <f t="shared" si="53"/>
        <v>99.041853263432628</v>
      </c>
      <c r="F151" s="17">
        <f t="shared" si="53"/>
        <v>89.646275280303655</v>
      </c>
      <c r="G151" s="17">
        <f t="shared" si="53"/>
        <v>86.688703966560496</v>
      </c>
      <c r="H151" s="17">
        <f t="shared" si="53"/>
        <v>84.699452941165347</v>
      </c>
      <c r="I151" s="17">
        <f t="shared" si="53"/>
        <v>78.058303112172993</v>
      </c>
      <c r="J151" s="17">
        <f t="shared" si="53"/>
        <v>69.677702951950067</v>
      </c>
      <c r="K151" s="17">
        <f t="shared" si="53"/>
        <v>64.896605376459775</v>
      </c>
      <c r="L151" s="17">
        <f t="shared" si="53"/>
        <v>59.822672487148864</v>
      </c>
      <c r="M151" s="17">
        <f t="shared" si="53"/>
        <v>59.543265525404152</v>
      </c>
      <c r="N151" s="17">
        <f t="shared" si="53"/>
        <v>57.970678744508852</v>
      </c>
      <c r="O151" s="17">
        <f t="shared" si="53"/>
        <v>57.2401540914367</v>
      </c>
      <c r="P151" s="17">
        <f t="shared" si="53"/>
        <v>54.482442450716817</v>
      </c>
      <c r="Q151" s="17">
        <f t="shared" si="53"/>
        <v>53.258637106930649</v>
      </c>
      <c r="R151" s="17">
        <f t="shared" si="53"/>
        <v>52.73275084295129</v>
      </c>
      <c r="S151" s="17">
        <f t="shared" si="53"/>
        <v>49.150504104764337</v>
      </c>
      <c r="T151" s="17">
        <f t="shared" si="53"/>
        <v>47.507475912008914</v>
      </c>
      <c r="U151" s="17">
        <f t="shared" si="53"/>
        <v>45.003147096452274</v>
      </c>
      <c r="V151" s="17">
        <f t="shared" si="53"/>
        <v>46.260277471551049</v>
      </c>
      <c r="W151" s="17">
        <f t="shared" si="53"/>
        <v>44.433352681174263</v>
      </c>
    </row>
    <row r="152" spans="1:23" x14ac:dyDescent="0.2">
      <c r="A152" s="16" t="s">
        <v>23</v>
      </c>
      <c r="B152" s="17">
        <f t="shared" ref="B152:W152" si="54">B102/$B102*100</f>
        <v>100</v>
      </c>
      <c r="C152" s="17">
        <f t="shared" si="54"/>
        <v>96.746647332894327</v>
      </c>
      <c r="D152" s="17">
        <f t="shared" si="54"/>
        <v>102.57596428731888</v>
      </c>
      <c r="E152" s="17">
        <f t="shared" si="54"/>
        <v>102.95355273303517</v>
      </c>
      <c r="F152" s="17">
        <f t="shared" si="54"/>
        <v>105.37881743691031</v>
      </c>
      <c r="G152" s="17">
        <f t="shared" si="54"/>
        <v>107.33455471505744</v>
      </c>
      <c r="H152" s="17">
        <f t="shared" si="54"/>
        <v>102.60412276107895</v>
      </c>
      <c r="I152" s="17">
        <f t="shared" si="54"/>
        <v>103.56864545829578</v>
      </c>
      <c r="J152" s="17">
        <f t="shared" si="54"/>
        <v>106.36089300441344</v>
      </c>
      <c r="K152" s="17">
        <f t="shared" si="54"/>
        <v>109.49019421203165</v>
      </c>
      <c r="L152" s="17">
        <f t="shared" si="54"/>
        <v>106.00630554335065</v>
      </c>
      <c r="M152" s="17">
        <f t="shared" si="54"/>
        <v>104.5662647729166</v>
      </c>
      <c r="N152" s="17">
        <f t="shared" si="54"/>
        <v>108.14086900149549</v>
      </c>
      <c r="O152" s="17">
        <f t="shared" si="54"/>
        <v>106.40666075205998</v>
      </c>
      <c r="P152" s="17">
        <f t="shared" si="54"/>
        <v>109.01827157721395</v>
      </c>
      <c r="Q152" s="17">
        <f t="shared" si="54"/>
        <v>111.02407616445953</v>
      </c>
      <c r="R152" s="17">
        <f t="shared" si="54"/>
        <v>102.60959472660065</v>
      </c>
      <c r="S152" s="17">
        <f t="shared" si="54"/>
        <v>102.50542900712223</v>
      </c>
      <c r="T152" s="17">
        <f t="shared" si="54"/>
        <v>98.354725933865467</v>
      </c>
      <c r="U152" s="17">
        <f t="shared" si="54"/>
        <v>100.17966325712922</v>
      </c>
      <c r="V152" s="17">
        <f t="shared" si="54"/>
        <v>96.092550718279782</v>
      </c>
      <c r="W152" s="17">
        <f t="shared" si="54"/>
        <v>95.712008787885466</v>
      </c>
    </row>
    <row r="153" spans="1:23" x14ac:dyDescent="0.2">
      <c r="A153" s="16" t="s">
        <v>30</v>
      </c>
      <c r="B153" s="17">
        <f t="shared" ref="B153:W153" si="55">B103/$B103*100</f>
        <v>100</v>
      </c>
      <c r="C153" s="17">
        <f t="shared" si="55"/>
        <v>77.64037303969566</v>
      </c>
      <c r="D153" s="17">
        <f t="shared" si="55"/>
        <v>70.176331283954056</v>
      </c>
      <c r="E153" s="17">
        <f t="shared" si="55"/>
        <v>70.099576462649637</v>
      </c>
      <c r="F153" s="17">
        <f t="shared" si="55"/>
        <v>64.526711510503105</v>
      </c>
      <c r="G153" s="17">
        <f t="shared" si="55"/>
        <v>68.576281927867541</v>
      </c>
      <c r="H153" s="17">
        <f t="shared" si="55"/>
        <v>69.61081167158666</v>
      </c>
      <c r="I153" s="17">
        <f t="shared" si="55"/>
        <v>68.826259937630297</v>
      </c>
      <c r="J153" s="17">
        <f t="shared" si="55"/>
        <v>64.002828241308052</v>
      </c>
      <c r="K153" s="17">
        <f t="shared" si="55"/>
        <v>57.000780978426121</v>
      </c>
      <c r="L153" s="17">
        <f t="shared" si="55"/>
        <v>55.868806719915334</v>
      </c>
      <c r="M153" s="17">
        <f t="shared" si="55"/>
        <v>53.598604792967798</v>
      </c>
      <c r="N153" s="17">
        <f t="shared" si="55"/>
        <v>52.889856873258964</v>
      </c>
      <c r="O153" s="17">
        <f t="shared" si="55"/>
        <v>52.358188843434441</v>
      </c>
      <c r="P153" s="17">
        <f t="shared" si="55"/>
        <v>47.279649375457325</v>
      </c>
      <c r="Q153" s="17">
        <f t="shared" si="55"/>
        <v>45.202299870844698</v>
      </c>
      <c r="R153" s="17">
        <f t="shared" si="55"/>
        <v>43.458349696379564</v>
      </c>
      <c r="S153" s="17">
        <f t="shared" si="55"/>
        <v>40.640762056962295</v>
      </c>
      <c r="T153" s="17">
        <f t="shared" si="55"/>
        <v>37.783942322915998</v>
      </c>
      <c r="U153" s="17">
        <f t="shared" si="55"/>
        <v>35.460997605666577</v>
      </c>
      <c r="V153" s="17">
        <f t="shared" si="55"/>
        <v>36.022683313212752</v>
      </c>
      <c r="W153" s="17">
        <f t="shared" si="55"/>
        <v>35.948140484274383</v>
      </c>
    </row>
    <row r="154" spans="1:23" x14ac:dyDescent="0.2">
      <c r="A154" s="16" t="s">
        <v>24</v>
      </c>
      <c r="B154" s="17">
        <f t="shared" ref="B154:W154" si="56">B104/$B104*100</f>
        <v>100</v>
      </c>
      <c r="C154" s="17">
        <f t="shared" si="56"/>
        <v>106.42943326744427</v>
      </c>
      <c r="D154" s="17">
        <f t="shared" si="56"/>
        <v>104.68138813085706</v>
      </c>
      <c r="E154" s="17">
        <f t="shared" si="56"/>
        <v>106.78264806501829</v>
      </c>
      <c r="F154" s="17">
        <f t="shared" si="56"/>
        <v>105.44970904332358</v>
      </c>
      <c r="G154" s="17">
        <f t="shared" si="56"/>
        <v>105.83839892926493</v>
      </c>
      <c r="H154" s="17">
        <f t="shared" si="56"/>
        <v>106.475881756419</v>
      </c>
      <c r="I154" s="17">
        <f t="shared" si="56"/>
        <v>105.36224902944599</v>
      </c>
      <c r="J154" s="17">
        <f t="shared" si="56"/>
        <v>99.939750890045943</v>
      </c>
      <c r="K154" s="17">
        <f t="shared" si="56"/>
        <v>94.606714292007325</v>
      </c>
      <c r="L154" s="17">
        <f t="shared" si="56"/>
        <v>90.708306299448068</v>
      </c>
      <c r="M154" s="17">
        <f t="shared" si="56"/>
        <v>92.51946872452659</v>
      </c>
      <c r="N154" s="17">
        <f t="shared" si="56"/>
        <v>90.364337754489</v>
      </c>
      <c r="O154" s="17">
        <f t="shared" si="56"/>
        <v>88.831322140608606</v>
      </c>
      <c r="P154" s="17">
        <f t="shared" si="56"/>
        <v>87.703788080737439</v>
      </c>
      <c r="Q154" s="17">
        <f t="shared" si="56"/>
        <v>86.274335191622185</v>
      </c>
      <c r="R154" s="17">
        <f t="shared" si="56"/>
        <v>81.830392935350446</v>
      </c>
      <c r="S154" s="17">
        <f t="shared" si="56"/>
        <v>76.59939855689862</v>
      </c>
      <c r="T154" s="17">
        <f t="shared" si="56"/>
        <v>78.342757624329778</v>
      </c>
      <c r="U154" s="17">
        <f t="shared" si="56"/>
        <v>77.942153914435764</v>
      </c>
      <c r="V154" s="17">
        <f t="shared" si="56"/>
        <v>78.427133797813184</v>
      </c>
      <c r="W154" s="17">
        <f t="shared" si="56"/>
        <v>78.163882888878362</v>
      </c>
    </row>
    <row r="155" spans="1:23" x14ac:dyDescent="0.2">
      <c r="A155" s="16" t="s">
        <v>25</v>
      </c>
      <c r="B155" s="17">
        <f t="shared" ref="B155:W155" si="57">B105/$B105*100</f>
        <v>100</v>
      </c>
      <c r="C155" s="17">
        <f t="shared" si="57"/>
        <v>105.19089727241084</v>
      </c>
      <c r="D155" s="17">
        <f t="shared" si="57"/>
        <v>106.89158605229491</v>
      </c>
      <c r="E155" s="17">
        <f t="shared" si="57"/>
        <v>97.896173419279961</v>
      </c>
      <c r="F155" s="17">
        <f t="shared" si="57"/>
        <v>90.923875710749584</v>
      </c>
      <c r="G155" s="17">
        <f t="shared" si="57"/>
        <v>86.116490509715433</v>
      </c>
      <c r="H155" s="17">
        <f t="shared" si="57"/>
        <v>81.778487686684485</v>
      </c>
      <c r="I155" s="17">
        <f t="shared" si="57"/>
        <v>78.388661513419791</v>
      </c>
      <c r="J155" s="17">
        <f t="shared" si="57"/>
        <v>72.882277412954423</v>
      </c>
      <c r="K155" s="17">
        <f t="shared" si="57"/>
        <v>73.200313718189435</v>
      </c>
      <c r="L155" s="17">
        <f t="shared" si="57"/>
        <v>72.963104862893076</v>
      </c>
      <c r="M155" s="17">
        <f t="shared" si="57"/>
        <v>73.790846714360796</v>
      </c>
      <c r="N155" s="17">
        <f t="shared" si="57"/>
        <v>71.149693474581881</v>
      </c>
      <c r="O155" s="17">
        <f t="shared" si="57"/>
        <v>67.524266436857445</v>
      </c>
      <c r="P155" s="17">
        <f t="shared" si="57"/>
        <v>63.373910476128273</v>
      </c>
      <c r="Q155" s="17">
        <f t="shared" si="57"/>
        <v>60.994260314634886</v>
      </c>
      <c r="R155" s="17">
        <f t="shared" si="57"/>
        <v>55.797808546039548</v>
      </c>
      <c r="S155" s="17">
        <f t="shared" si="57"/>
        <v>47.766132228211617</v>
      </c>
      <c r="T155" s="17">
        <f t="shared" si="57"/>
        <v>46.450588641741412</v>
      </c>
      <c r="U155" s="17">
        <f t="shared" si="57"/>
        <v>44.610145742254105</v>
      </c>
      <c r="V155" s="17">
        <f t="shared" si="57"/>
        <v>45.509011103551572</v>
      </c>
      <c r="W155" s="17">
        <f t="shared" si="57"/>
        <v>42.921455097357203</v>
      </c>
    </row>
    <row r="156" spans="1:23" x14ac:dyDescent="0.2">
      <c r="A156" s="16" t="s">
        <v>26</v>
      </c>
      <c r="B156" s="17">
        <f t="shared" ref="B156:W156" si="58">B106/$B106*100</f>
        <v>100</v>
      </c>
      <c r="C156" s="17">
        <f t="shared" si="58"/>
        <v>107.99894461139914</v>
      </c>
      <c r="D156" s="17">
        <f t="shared" si="58"/>
        <v>105.50970636740622</v>
      </c>
      <c r="E156" s="17">
        <f t="shared" si="58"/>
        <v>111.73260488825304</v>
      </c>
      <c r="F156" s="17">
        <f t="shared" si="58"/>
        <v>115.22499386032392</v>
      </c>
      <c r="G156" s="17">
        <f t="shared" si="58"/>
        <v>105.45915644213237</v>
      </c>
      <c r="H156" s="17">
        <f t="shared" si="58"/>
        <v>109.53903279495592</v>
      </c>
      <c r="I156" s="17">
        <f t="shared" si="58"/>
        <v>107.00873544084999</v>
      </c>
      <c r="J156" s="17">
        <f t="shared" si="58"/>
        <v>102.93007132275824</v>
      </c>
      <c r="K156" s="17">
        <f t="shared" si="58"/>
        <v>98.841473437906657</v>
      </c>
      <c r="L156" s="17">
        <f t="shared" si="58"/>
        <v>92.914026329258505</v>
      </c>
      <c r="M156" s="17">
        <f t="shared" si="58"/>
        <v>93.22628540231544</v>
      </c>
      <c r="N156" s="17">
        <f t="shared" si="58"/>
        <v>96.359518672799766</v>
      </c>
      <c r="O156" s="17">
        <f t="shared" si="58"/>
        <v>99.587601507922912</v>
      </c>
      <c r="P156" s="17">
        <f t="shared" si="58"/>
        <v>96.716413340417446</v>
      </c>
      <c r="Q156" s="17">
        <f t="shared" si="58"/>
        <v>86.916812830691839</v>
      </c>
      <c r="R156" s="17">
        <f t="shared" si="58"/>
        <v>90.791991330033682</v>
      </c>
      <c r="S156" s="17">
        <f t="shared" si="58"/>
        <v>85.28290281758332</v>
      </c>
      <c r="T156" s="17">
        <f t="shared" si="58"/>
        <v>81.653599026815797</v>
      </c>
      <c r="U156" s="17">
        <f t="shared" si="58"/>
        <v>84.399652703410155</v>
      </c>
      <c r="V156" s="17">
        <f t="shared" si="58"/>
        <v>88.991470562245667</v>
      </c>
      <c r="W156" s="17">
        <f t="shared" si="58"/>
        <v>82.699705207567703</v>
      </c>
    </row>
    <row r="157" spans="1:23" x14ac:dyDescent="0.2">
      <c r="A157" s="16" t="s">
        <v>27</v>
      </c>
      <c r="B157" s="17">
        <f t="shared" ref="B157:W157" si="59">B107/$B107*100</f>
        <v>100</v>
      </c>
      <c r="C157" s="17">
        <f t="shared" si="59"/>
        <v>104.01750474982761</v>
      </c>
      <c r="D157" s="17">
        <f t="shared" si="59"/>
        <v>100.09380645337149</v>
      </c>
      <c r="E157" s="17">
        <f t="shared" si="59"/>
        <v>102.56703950049354</v>
      </c>
      <c r="F157" s="17">
        <f t="shared" si="59"/>
        <v>105.38993859113528</v>
      </c>
      <c r="G157" s="17">
        <f t="shared" si="59"/>
        <v>102.74632417495759</v>
      </c>
      <c r="H157" s="17">
        <f t="shared" si="59"/>
        <v>103.52991275254166</v>
      </c>
      <c r="I157" s="17">
        <f t="shared" si="59"/>
        <v>98.363549867290942</v>
      </c>
      <c r="J157" s="17">
        <f t="shared" si="59"/>
        <v>95.992385740203673</v>
      </c>
      <c r="K157" s="17">
        <f t="shared" si="59"/>
        <v>90.033645615289203</v>
      </c>
      <c r="L157" s="17">
        <f t="shared" si="59"/>
        <v>81.868981681749602</v>
      </c>
      <c r="M157" s="17">
        <f t="shared" si="59"/>
        <v>85.866258710221388</v>
      </c>
      <c r="N157" s="17">
        <f t="shared" si="59"/>
        <v>85.593049728366395</v>
      </c>
      <c r="O157" s="17">
        <f t="shared" si="59"/>
        <v>82.049495451234975</v>
      </c>
      <c r="P157" s="17">
        <f t="shared" si="59"/>
        <v>81.884677112062661</v>
      </c>
      <c r="Q157" s="17">
        <f t="shared" si="59"/>
        <v>77.826431927601107</v>
      </c>
      <c r="R157" s="17">
        <f t="shared" si="59"/>
        <v>72.766602168733868</v>
      </c>
      <c r="S157" s="17">
        <f t="shared" si="59"/>
        <v>70.158708562008314</v>
      </c>
      <c r="T157" s="17">
        <f t="shared" si="59"/>
        <v>70.206860995338232</v>
      </c>
      <c r="U157" s="17">
        <f t="shared" si="59"/>
        <v>67.63507663834875</v>
      </c>
      <c r="V157" s="17">
        <f t="shared" si="59"/>
        <v>71.508013211252305</v>
      </c>
      <c r="W157" s="17">
        <f t="shared" si="59"/>
        <v>66.262141660843611</v>
      </c>
    </row>
    <row r="158" spans="1:23" x14ac:dyDescent="0.2">
      <c r="A158" s="16" t="s">
        <v>0</v>
      </c>
      <c r="B158" s="17">
        <f t="shared" ref="B158:W158" si="60">B108/$B108*100</f>
        <v>100</v>
      </c>
      <c r="C158" s="17">
        <f t="shared" si="60"/>
        <v>105.0443323227275</v>
      </c>
      <c r="D158" s="17">
        <f t="shared" si="60"/>
        <v>104.1079551359631</v>
      </c>
      <c r="E158" s="17">
        <f t="shared" si="60"/>
        <v>102.07236608821093</v>
      </c>
      <c r="F158" s="17">
        <f t="shared" si="60"/>
        <v>98.418817448876609</v>
      </c>
      <c r="G158" s="17">
        <f t="shared" si="60"/>
        <v>95.635655998970435</v>
      </c>
      <c r="H158" s="17">
        <f t="shared" si="60"/>
        <v>96.771032932575665</v>
      </c>
      <c r="I158" s="17">
        <f t="shared" si="60"/>
        <v>90.850940500356572</v>
      </c>
      <c r="J158" s="17">
        <f t="shared" si="60"/>
        <v>88.907740441218991</v>
      </c>
      <c r="K158" s="17">
        <f t="shared" si="60"/>
        <v>86.671999154715962</v>
      </c>
      <c r="L158" s="17">
        <f t="shared" si="60"/>
        <v>83.780009637777013</v>
      </c>
      <c r="M158" s="17">
        <f t="shared" si="60"/>
        <v>81.678526274107753</v>
      </c>
      <c r="N158" s="17">
        <f t="shared" si="60"/>
        <v>77.874382190215997</v>
      </c>
      <c r="O158" s="17">
        <f t="shared" si="60"/>
        <v>76.308421982661102</v>
      </c>
      <c r="P158" s="17">
        <f t="shared" si="60"/>
        <v>74.502966360841455</v>
      </c>
      <c r="Q158" s="17">
        <f t="shared" si="60"/>
        <v>73.082674755920593</v>
      </c>
      <c r="R158" s="17">
        <f t="shared" si="60"/>
        <v>70.147181876984959</v>
      </c>
      <c r="S158" s="17">
        <f t="shared" si="60"/>
        <v>65.329251761715483</v>
      </c>
      <c r="T158" s="17">
        <f t="shared" si="60"/>
        <v>65.069264472950152</v>
      </c>
      <c r="U158" s="17">
        <f t="shared" si="60"/>
        <v>63.951173424609578</v>
      </c>
      <c r="V158" s="17">
        <f t="shared" si="60"/>
        <v>64.418366780785689</v>
      </c>
      <c r="W158" s="17">
        <f t="shared" si="60"/>
        <v>59.744395641989144</v>
      </c>
    </row>
    <row r="159" spans="1:23" x14ac:dyDescent="0.2">
      <c r="A159" s="16" t="s">
        <v>31</v>
      </c>
      <c r="B159" s="17">
        <f t="shared" ref="B159:W159" si="61">B109/$B109*100</f>
        <v>100</v>
      </c>
      <c r="C159" s="17">
        <f t="shared" si="61"/>
        <v>100.61983243207268</v>
      </c>
      <c r="D159" s="17">
        <f t="shared" si="61"/>
        <v>97.883310376579203</v>
      </c>
      <c r="E159" s="17">
        <f t="shared" si="61"/>
        <v>95.847216831139718</v>
      </c>
      <c r="F159" s="17">
        <f t="shared" si="61"/>
        <v>99.364449033505139</v>
      </c>
      <c r="G159" s="17">
        <f t="shared" si="61"/>
        <v>101.43948994711303</v>
      </c>
      <c r="H159" s="17">
        <f t="shared" si="61"/>
        <v>103.0209578570132</v>
      </c>
      <c r="I159" s="17">
        <f t="shared" si="61"/>
        <v>100.96650232789899</v>
      </c>
      <c r="J159" s="17">
        <f t="shared" si="61"/>
        <v>98.36696921393478</v>
      </c>
      <c r="K159" s="17">
        <f t="shared" si="61"/>
        <v>99.92871141808925</v>
      </c>
      <c r="L159" s="17">
        <f t="shared" si="61"/>
        <v>100.84989221575178</v>
      </c>
      <c r="M159" s="17">
        <f t="shared" si="61"/>
        <v>98.939061065989293</v>
      </c>
      <c r="N159" s="17">
        <f t="shared" si="61"/>
        <v>99.121535147518671</v>
      </c>
      <c r="O159" s="17">
        <f t="shared" si="61"/>
        <v>98.848472789148246</v>
      </c>
      <c r="P159" s="17">
        <f t="shared" si="61"/>
        <v>93.467533011539686</v>
      </c>
      <c r="Q159" s="17">
        <f t="shared" si="61"/>
        <v>90.145735842730716</v>
      </c>
      <c r="R159" s="17">
        <f t="shared" si="61"/>
        <v>92.932959469505136</v>
      </c>
      <c r="S159" s="17">
        <f t="shared" si="61"/>
        <v>95.459813638515783</v>
      </c>
      <c r="T159" s="17">
        <f t="shared" si="61"/>
        <v>93.664432705035566</v>
      </c>
      <c r="U159" s="17">
        <f t="shared" si="61"/>
        <v>98.190923994516396</v>
      </c>
      <c r="V159" s="17">
        <f t="shared" si="61"/>
        <v>96.269748229788576</v>
      </c>
      <c r="W159" s="17">
        <f t="shared" si="61"/>
        <v>95.808059334032038</v>
      </c>
    </row>
    <row r="160" spans="1:23" x14ac:dyDescent="0.2">
      <c r="A160" s="16" t="s">
        <v>32</v>
      </c>
      <c r="B160" s="17">
        <f t="shared" ref="B160:W160" si="62">B110/$B110*100</f>
        <v>100</v>
      </c>
      <c r="C160" s="17">
        <f t="shared" si="62"/>
        <v>98.046376788602814</v>
      </c>
      <c r="D160" s="17">
        <f t="shared" si="62"/>
        <v>100.75113644914062</v>
      </c>
      <c r="E160" s="17">
        <f t="shared" si="62"/>
        <v>106.26007437589189</v>
      </c>
      <c r="F160" s="17">
        <f t="shared" si="62"/>
        <v>102.97097507615096</v>
      </c>
      <c r="G160" s="17">
        <f t="shared" si="62"/>
        <v>105.86216307198524</v>
      </c>
      <c r="H160" s="17">
        <f t="shared" si="62"/>
        <v>107.64730953302775</v>
      </c>
      <c r="I160" s="17">
        <f t="shared" si="62"/>
        <v>104.63955605717217</v>
      </c>
      <c r="J160" s="17">
        <f t="shared" si="62"/>
        <v>105.02018859573738</v>
      </c>
      <c r="K160" s="17">
        <f t="shared" si="62"/>
        <v>115.47961821963749</v>
      </c>
      <c r="L160" s="17">
        <f t="shared" si="62"/>
        <v>116.30037975694347</v>
      </c>
      <c r="M160" s="17">
        <f t="shared" si="62"/>
        <v>116.02889023523359</v>
      </c>
      <c r="N160" s="17">
        <f t="shared" si="62"/>
        <v>117.04203997452822</v>
      </c>
      <c r="O160" s="17">
        <f t="shared" si="62"/>
        <v>113.9567885731563</v>
      </c>
      <c r="P160" s="17">
        <f t="shared" si="62"/>
        <v>109.11661834941543</v>
      </c>
      <c r="Q160" s="17">
        <f t="shared" si="62"/>
        <v>105.46322531328076</v>
      </c>
      <c r="R160" s="17">
        <f t="shared" si="62"/>
        <v>120.49703917898218</v>
      </c>
      <c r="S160" s="17">
        <f t="shared" si="62"/>
        <v>0</v>
      </c>
      <c r="T160" s="17">
        <f t="shared" si="62"/>
        <v>0</v>
      </c>
      <c r="U160" s="17">
        <f t="shared" si="62"/>
        <v>0</v>
      </c>
      <c r="V160" s="17">
        <f t="shared" si="62"/>
        <v>0</v>
      </c>
      <c r="W160" s="17">
        <f t="shared" si="62"/>
        <v>0</v>
      </c>
    </row>
    <row r="161" spans="1:23" x14ac:dyDescent="0.2">
      <c r="A161" s="16" t="s">
        <v>33</v>
      </c>
      <c r="B161" s="17">
        <f t="shared" ref="B161:W161" si="63">B111/$B111*100</f>
        <v>100</v>
      </c>
      <c r="C161" s="17">
        <f t="shared" si="63"/>
        <v>98.95831792894397</v>
      </c>
      <c r="D161" s="17">
        <f t="shared" si="63"/>
        <v>97.441734933227082</v>
      </c>
      <c r="E161" s="17">
        <f t="shared" si="63"/>
        <v>100.50679952789179</v>
      </c>
      <c r="F161" s="17">
        <f t="shared" si="63"/>
        <v>94.38905947525484</v>
      </c>
      <c r="G161" s="17">
        <f t="shared" si="63"/>
        <v>90.9085671572238</v>
      </c>
      <c r="H161" s="17">
        <f t="shared" si="63"/>
        <v>85.005055318185171</v>
      </c>
      <c r="I161" s="17">
        <f t="shared" si="63"/>
        <v>85.042723416220454</v>
      </c>
      <c r="J161" s="17">
        <f t="shared" si="63"/>
        <v>86.646039890167259</v>
      </c>
      <c r="K161" s="17">
        <f t="shared" si="63"/>
        <v>88.877562655284393</v>
      </c>
      <c r="L161" s="17">
        <f t="shared" si="63"/>
        <v>84.562134916574067</v>
      </c>
      <c r="M161" s="17">
        <f t="shared" si="63"/>
        <v>86.346322940139459</v>
      </c>
      <c r="N161" s="17">
        <f t="shared" si="63"/>
        <v>78.708786246484109</v>
      </c>
      <c r="O161" s="17">
        <f t="shared" si="63"/>
        <v>84.328351681920282</v>
      </c>
      <c r="P161" s="17">
        <f t="shared" si="63"/>
        <v>79.546835951728127</v>
      </c>
      <c r="Q161" s="17">
        <f t="shared" si="63"/>
        <v>78.823100369718802</v>
      </c>
      <c r="R161" s="17">
        <f t="shared" si="63"/>
        <v>78.26724037747303</v>
      </c>
      <c r="S161" s="17">
        <f t="shared" si="63"/>
        <v>77.189438506305464</v>
      </c>
      <c r="T161" s="17">
        <f t="shared" si="63"/>
        <v>83.32223106935362</v>
      </c>
      <c r="U161" s="17">
        <f t="shared" si="63"/>
        <v>80.63251765167449</v>
      </c>
      <c r="V161" s="17">
        <f t="shared" si="63"/>
        <v>92.608890975440062</v>
      </c>
      <c r="W161" s="17">
        <f t="shared" si="63"/>
        <v>78.759174580010466</v>
      </c>
    </row>
    <row r="162" spans="1:23" ht="13.5" thickBot="1" x14ac:dyDescent="0.25">
      <c r="A162" s="16" t="s">
        <v>58</v>
      </c>
      <c r="B162" s="17">
        <f t="shared" ref="B162:W162" si="64">B112/$B112*100</f>
        <v>100</v>
      </c>
      <c r="C162" s="17">
        <f t="shared" si="64"/>
        <v>102.04793897832151</v>
      </c>
      <c r="D162" s="17">
        <f t="shared" si="64"/>
        <v>102.88867019992882</v>
      </c>
      <c r="E162" s="17">
        <f t="shared" si="64"/>
        <v>100.77133873597661</v>
      </c>
      <c r="F162" s="17">
        <f t="shared" si="64"/>
        <v>100.72211665366473</v>
      </c>
      <c r="G162" s="17">
        <f t="shared" si="64"/>
        <v>99.063123219318683</v>
      </c>
      <c r="H162" s="17">
        <f t="shared" si="64"/>
        <v>100.62236046356914</v>
      </c>
      <c r="I162" s="17">
        <f t="shared" si="64"/>
        <v>100.7084836331932</v>
      </c>
      <c r="J162" s="17">
        <f t="shared" si="64"/>
        <v>99.407117720196254</v>
      </c>
      <c r="K162" s="17">
        <f t="shared" si="64"/>
        <v>98.403259026172805</v>
      </c>
      <c r="L162" s="17">
        <f t="shared" si="64"/>
        <v>93.990775021489398</v>
      </c>
      <c r="M162" s="17">
        <f t="shared" si="64"/>
        <v>98.096490955336947</v>
      </c>
      <c r="N162" s="17">
        <f t="shared" si="64"/>
        <v>94.995553277164419</v>
      </c>
      <c r="O162" s="17">
        <f t="shared" si="64"/>
        <v>94.919469068594736</v>
      </c>
      <c r="P162" s="17">
        <f t="shared" si="64"/>
        <v>92.843281265410084</v>
      </c>
      <c r="Q162" s="17">
        <f t="shared" si="64"/>
        <v>90.090383239451882</v>
      </c>
      <c r="R162" s="17">
        <f t="shared" si="64"/>
        <v>90.695528288337883</v>
      </c>
      <c r="S162" s="17">
        <f t="shared" si="64"/>
        <v>83.447075190274617</v>
      </c>
      <c r="T162" s="17">
        <f t="shared" si="64"/>
        <v>85.017550721774285</v>
      </c>
      <c r="U162" s="17">
        <f t="shared" si="64"/>
        <v>87.184349054879647</v>
      </c>
      <c r="V162" s="17">
        <f t="shared" si="64"/>
        <v>82.508545670059547</v>
      </c>
      <c r="W162" s="17">
        <f>W112/$B112*100</f>
        <v>78.496360877346532</v>
      </c>
    </row>
    <row r="163" spans="1:23" ht="13.5" thickTop="1" x14ac:dyDescent="0.2">
      <c r="A163" s="160" t="s">
        <v>179</v>
      </c>
      <c r="B163" s="17">
        <f t="shared" ref="B163:W163" si="65">B116/$B116*100</f>
        <v>100</v>
      </c>
      <c r="C163" s="17">
        <f t="shared" si="65"/>
        <v>99.622235676411691</v>
      </c>
      <c r="D163" s="17">
        <f t="shared" si="65"/>
        <v>97.931198031582383</v>
      </c>
      <c r="E163" s="17">
        <f t="shared" si="65"/>
        <v>97.413881013449966</v>
      </c>
      <c r="F163" s="17">
        <f t="shared" si="65"/>
        <v>95.179754032646585</v>
      </c>
      <c r="G163" s="17">
        <f t="shared" si="65"/>
        <v>94.854458932365887</v>
      </c>
      <c r="H163" s="17">
        <f t="shared" si="65"/>
        <v>94.266709025875642</v>
      </c>
      <c r="I163" s="17">
        <f t="shared" si="65"/>
        <v>92.04071065232074</v>
      </c>
      <c r="J163" s="17">
        <f t="shared" si="65"/>
        <v>90.36894607564885</v>
      </c>
      <c r="K163" s="17">
        <f t="shared" si="65"/>
        <v>89.02222971612612</v>
      </c>
      <c r="L163" s="17">
        <f t="shared" si="65"/>
        <v>87.439945648186807</v>
      </c>
      <c r="M163" s="17">
        <f t="shared" si="65"/>
        <v>86.484942020013818</v>
      </c>
      <c r="N163" s="17">
        <f t="shared" si="65"/>
        <v>86.295324661093787</v>
      </c>
      <c r="O163" s="17">
        <f t="shared" si="65"/>
        <v>87.089716902593594</v>
      </c>
      <c r="P163" s="17">
        <f t="shared" si="65"/>
        <v>87.462202319282795</v>
      </c>
      <c r="Q163" s="17">
        <f t="shared" si="65"/>
        <v>86.605709687399994</v>
      </c>
      <c r="R163" s="17">
        <f t="shared" si="65"/>
        <v>85.365831117042674</v>
      </c>
      <c r="S163" s="17">
        <f t="shared" si="65"/>
        <v>84.003309579259096</v>
      </c>
      <c r="T163" s="17">
        <f t="shared" si="65"/>
        <v>83.811083414146864</v>
      </c>
      <c r="U163" s="17">
        <f t="shared" si="65"/>
        <v>85.093232730965866</v>
      </c>
      <c r="V163" s="17">
        <f t="shared" si="65"/>
        <v>85.684106286726347</v>
      </c>
      <c r="W163" s="17" t="e">
        <f t="shared" si="65"/>
        <v>#DIV/0!</v>
      </c>
    </row>
    <row r="164" spans="1:23" x14ac:dyDescent="0.2">
      <c r="A164" s="161" t="s">
        <v>184</v>
      </c>
      <c r="B164" s="17">
        <f t="shared" ref="B164:W164" si="66">B117/$B117*100</f>
        <v>100</v>
      </c>
      <c r="C164" s="17">
        <f t="shared" si="66"/>
        <v>101.93399266468923</v>
      </c>
      <c r="D164" s="17">
        <f t="shared" si="66"/>
        <v>102.73307387050154</v>
      </c>
      <c r="E164" s="17">
        <f t="shared" si="66"/>
        <v>105.63876180557506</v>
      </c>
      <c r="F164" s="17">
        <f t="shared" si="66"/>
        <v>104.89309602765347</v>
      </c>
      <c r="G164" s="17">
        <f t="shared" si="66"/>
        <v>106.08427258311382</v>
      </c>
      <c r="H164" s="17">
        <f t="shared" si="66"/>
        <v>103.42729120045271</v>
      </c>
      <c r="I164" s="17">
        <f t="shared" si="66"/>
        <v>103.56709068548051</v>
      </c>
      <c r="J164" s="17">
        <f t="shared" si="66"/>
        <v>102.33566739576364</v>
      </c>
      <c r="K164" s="17">
        <f t="shared" si="66"/>
        <v>102.73341559522309</v>
      </c>
      <c r="L164" s="17">
        <f t="shared" si="66"/>
        <v>101.31975880331498</v>
      </c>
      <c r="M164" s="17">
        <f t="shared" si="66"/>
        <v>101.89250280730313</v>
      </c>
      <c r="N164" s="17">
        <f t="shared" si="66"/>
        <v>100.34610204006633</v>
      </c>
      <c r="O164" s="17">
        <f t="shared" si="66"/>
        <v>102.44182366235874</v>
      </c>
      <c r="P164" s="17">
        <f t="shared" si="66"/>
        <v>98.972262788867056</v>
      </c>
      <c r="Q164" s="17">
        <f t="shared" si="66"/>
        <v>97.82658185342386</v>
      </c>
      <c r="R164" s="17">
        <f t="shared" si="66"/>
        <v>94.292061531579947</v>
      </c>
      <c r="S164" s="17">
        <f t="shared" si="66"/>
        <v>94.07773606450111</v>
      </c>
      <c r="T164" s="17">
        <f t="shared" si="66"/>
        <v>92.480821504283782</v>
      </c>
      <c r="U164" s="17">
        <f t="shared" si="66"/>
        <v>90.845295005944493</v>
      </c>
      <c r="V164" s="17">
        <f t="shared" si="66"/>
        <v>87.476891513407452</v>
      </c>
      <c r="W164" s="17" t="e">
        <f t="shared" si="66"/>
        <v>#DIV/0!</v>
      </c>
    </row>
    <row r="165" spans="1:23" x14ac:dyDescent="0.2">
      <c r="A165" s="161" t="s">
        <v>191</v>
      </c>
      <c r="B165" s="17">
        <f t="shared" ref="B165:W165" si="67">B118/$B118*100</f>
        <v>100</v>
      </c>
      <c r="C165" s="17">
        <f t="shared" si="67"/>
        <v>107.84269876002246</v>
      </c>
      <c r="D165" s="17">
        <f t="shared" si="67"/>
        <v>112.47650028372864</v>
      </c>
      <c r="E165" s="17">
        <f t="shared" si="67"/>
        <v>120.63426541985859</v>
      </c>
      <c r="F165" s="17">
        <f t="shared" si="67"/>
        <v>128.51982712001484</v>
      </c>
      <c r="G165" s="17">
        <f t="shared" si="67"/>
        <v>128.98735221571263</v>
      </c>
      <c r="H165" s="17">
        <f t="shared" si="67"/>
        <v>125.84474689489834</v>
      </c>
      <c r="I165" s="17">
        <f t="shared" si="67"/>
        <v>126.19470325121161</v>
      </c>
      <c r="J165" s="17">
        <f t="shared" si="67"/>
        <v>122.62794976701483</v>
      </c>
      <c r="K165" s="17">
        <f t="shared" si="67"/>
        <v>125.1799213839416</v>
      </c>
      <c r="L165" s="17">
        <f t="shared" si="67"/>
        <v>121.51240696571395</v>
      </c>
      <c r="M165" s="17">
        <f t="shared" si="67"/>
        <v>127.47932645088893</v>
      </c>
      <c r="N165" s="17">
        <f t="shared" si="67"/>
        <v>131.26350370620702</v>
      </c>
      <c r="O165" s="17">
        <f t="shared" si="67"/>
        <v>128.09703030282785</v>
      </c>
      <c r="P165" s="17">
        <f t="shared" si="67"/>
        <v>131.6986397487008</v>
      </c>
      <c r="Q165" s="17">
        <f t="shared" si="67"/>
        <v>132.5280779844889</v>
      </c>
      <c r="R165" s="17">
        <f t="shared" si="67"/>
        <v>130.87857045971234</v>
      </c>
      <c r="S165" s="17">
        <f t="shared" si="67"/>
        <v>126.2847283284227</v>
      </c>
      <c r="T165" s="17">
        <f t="shared" si="67"/>
        <v>129.10800604900766</v>
      </c>
      <c r="U165" s="17">
        <f t="shared" si="67"/>
        <v>132.97187701115487</v>
      </c>
      <c r="V165" s="17">
        <f t="shared" si="67"/>
        <v>133.02921228802361</v>
      </c>
      <c r="W165" s="17" t="e">
        <f t="shared" si="67"/>
        <v>#DIV/0!</v>
      </c>
    </row>
    <row r="166" spans="1:23" x14ac:dyDescent="0.2">
      <c r="A166" s="161" t="s">
        <v>192</v>
      </c>
      <c r="B166" s="17">
        <f t="shared" ref="B166:W166" si="68">B119/$B119*100</f>
        <v>100</v>
      </c>
      <c r="C166" s="17">
        <f t="shared" si="68"/>
        <v>90.40938449026298</v>
      </c>
      <c r="D166" s="17">
        <f t="shared" si="68"/>
        <v>82.868825241593029</v>
      </c>
      <c r="E166" s="17">
        <f t="shared" si="68"/>
        <v>77.615518209727398</v>
      </c>
      <c r="F166" s="17">
        <f t="shared" si="68"/>
        <v>72.359116062106366</v>
      </c>
      <c r="G166" s="17">
        <f t="shared" si="68"/>
        <v>70.374143403820057</v>
      </c>
      <c r="H166" s="17">
        <f t="shared" si="68"/>
        <v>66.652480976237158</v>
      </c>
      <c r="I166" s="17">
        <f t="shared" si="68"/>
        <v>63.284545955620729</v>
      </c>
      <c r="J166" s="17">
        <f t="shared" si="68"/>
        <v>60.831394155172006</v>
      </c>
      <c r="K166" s="17">
        <f t="shared" si="68"/>
        <v>56.478229004953086</v>
      </c>
      <c r="L166" s="17">
        <f t="shared" si="68"/>
        <v>54.287310636490993</v>
      </c>
      <c r="M166" s="17">
        <f t="shared" si="68"/>
        <v>51.31549659214609</v>
      </c>
      <c r="N166" s="17">
        <f t="shared" si="68"/>
        <v>49.767426618548981</v>
      </c>
      <c r="O166" s="17">
        <f t="shared" si="68"/>
        <v>51.676453378497676</v>
      </c>
      <c r="P166" s="17">
        <f t="shared" si="68"/>
        <v>52.878107327272261</v>
      </c>
      <c r="Q166" s="17">
        <f t="shared" si="68"/>
        <v>51.338685478584623</v>
      </c>
      <c r="R166" s="17">
        <f t="shared" si="68"/>
        <v>49.940304640286016</v>
      </c>
      <c r="S166" s="17">
        <f t="shared" si="68"/>
        <v>46.308378270475693</v>
      </c>
      <c r="T166" s="17">
        <f t="shared" si="68"/>
        <v>43.92287157226837</v>
      </c>
      <c r="U166" s="17">
        <f t="shared" si="68"/>
        <v>43.652765553513412</v>
      </c>
      <c r="V166" s="17">
        <f t="shared" si="68"/>
        <v>42.523556953595687</v>
      </c>
      <c r="W166" s="17" t="e">
        <f t="shared" si="68"/>
        <v>#DIV/0!</v>
      </c>
    </row>
    <row r="167" spans="1:23" x14ac:dyDescent="0.2">
      <c r="A167" s="161" t="s">
        <v>187</v>
      </c>
      <c r="B167" s="17">
        <f t="shared" ref="B167:W167" si="69">B120/$B120*100</f>
        <v>100</v>
      </c>
      <c r="C167" s="17">
        <f t="shared" si="69"/>
        <v>102.92858431672016</v>
      </c>
      <c r="D167" s="17">
        <f t="shared" si="69"/>
        <v>101.47444929874037</v>
      </c>
      <c r="E167" s="17">
        <f t="shared" si="69"/>
        <v>99.070216206898721</v>
      </c>
      <c r="F167" s="17">
        <f t="shared" si="69"/>
        <v>96.48979953876821</v>
      </c>
      <c r="G167" s="17">
        <f t="shared" si="69"/>
        <v>94.68490141650355</v>
      </c>
      <c r="H167" s="17">
        <f t="shared" si="69"/>
        <v>90.873816013091641</v>
      </c>
      <c r="I167" s="17">
        <f t="shared" si="69"/>
        <v>90.751857646774326</v>
      </c>
      <c r="J167" s="17">
        <f t="shared" si="69"/>
        <v>87.542432744366266</v>
      </c>
      <c r="K167" s="17">
        <f t="shared" si="69"/>
        <v>86.555023219812071</v>
      </c>
      <c r="L167" s="17">
        <f t="shared" si="69"/>
        <v>84.847963844508712</v>
      </c>
      <c r="M167" s="17">
        <f t="shared" si="69"/>
        <v>81.926415310974335</v>
      </c>
      <c r="N167" s="17">
        <f t="shared" si="69"/>
        <v>81.162334919525208</v>
      </c>
      <c r="O167" s="17">
        <f t="shared" si="69"/>
        <v>76.774793397200497</v>
      </c>
      <c r="P167" s="17">
        <f t="shared" si="69"/>
        <v>75.191204215526753</v>
      </c>
      <c r="Q167" s="17">
        <f t="shared" si="69"/>
        <v>71.456575197409336</v>
      </c>
      <c r="R167" s="17">
        <f t="shared" si="69"/>
        <v>68.724495906228526</v>
      </c>
      <c r="S167" s="17">
        <f t="shared" si="69"/>
        <v>66.119856176276969</v>
      </c>
      <c r="T167" s="17">
        <f t="shared" si="69"/>
        <v>65.882880569857988</v>
      </c>
      <c r="U167" s="17">
        <f t="shared" si="69"/>
        <v>65.121495547986015</v>
      </c>
      <c r="V167" s="17">
        <f t="shared" si="69"/>
        <v>61.401823761222673</v>
      </c>
      <c r="W167" s="17" t="e">
        <f t="shared" si="69"/>
        <v>#DIV/0!</v>
      </c>
    </row>
    <row r="168" spans="1:23" x14ac:dyDescent="0.2">
      <c r="A168" s="161" t="s">
        <v>193</v>
      </c>
      <c r="B168" s="17">
        <f t="shared" ref="B168:W168" si="70">B121/$B121*100</f>
        <v>100</v>
      </c>
      <c r="C168" s="17">
        <f t="shared" si="70"/>
        <v>105.54979356797409</v>
      </c>
      <c r="D168" s="17">
        <f t="shared" si="70"/>
        <v>123.55287462215465</v>
      </c>
      <c r="E168" s="17">
        <f t="shared" si="70"/>
        <v>135.12531936469478</v>
      </c>
      <c r="F168" s="17">
        <f t="shared" si="70"/>
        <v>154.3635270255582</v>
      </c>
      <c r="G168" s="17">
        <f t="shared" si="70"/>
        <v>160.81980339586457</v>
      </c>
      <c r="H168" s="17">
        <f t="shared" si="70"/>
        <v>166.37413255961212</v>
      </c>
      <c r="I168" s="17">
        <f t="shared" si="70"/>
        <v>163.59087858275097</v>
      </c>
      <c r="J168" s="17">
        <f t="shared" si="70"/>
        <v>172.27709014073571</v>
      </c>
      <c r="K168" s="17">
        <f t="shared" si="70"/>
        <v>161.26277916444442</v>
      </c>
      <c r="L168" s="17">
        <f t="shared" si="70"/>
        <v>146.59250651952092</v>
      </c>
      <c r="M168" s="17">
        <f t="shared" si="70"/>
        <v>139.15621498638743</v>
      </c>
      <c r="N168" s="17">
        <f t="shared" si="70"/>
        <v>132.26345681143442</v>
      </c>
      <c r="O168" s="17">
        <f t="shared" si="70"/>
        <v>122.67531467999203</v>
      </c>
      <c r="P168" s="17">
        <f t="shared" si="70"/>
        <v>113.86752631578219</v>
      </c>
      <c r="Q168" s="17">
        <f t="shared" si="70"/>
        <v>106.52203664533096</v>
      </c>
      <c r="R168" s="17">
        <f t="shared" si="70"/>
        <v>98.04463522332469</v>
      </c>
      <c r="S168" s="17">
        <f t="shared" si="70"/>
        <v>90.080390579709629</v>
      </c>
      <c r="T168" s="17">
        <f t="shared" si="70"/>
        <v>85.498812052459556</v>
      </c>
      <c r="U168" s="17">
        <f t="shared" si="70"/>
        <v>92.680136623641403</v>
      </c>
      <c r="V168" s="17">
        <f t="shared" si="70"/>
        <v>89.023691040489851</v>
      </c>
      <c r="W168" s="17" t="e">
        <f t="shared" si="70"/>
        <v>#DIV/0!</v>
      </c>
    </row>
    <row r="169" spans="1:23" ht="13.5" thickBot="1" x14ac:dyDescent="0.25">
      <c r="A169" s="162" t="s">
        <v>189</v>
      </c>
      <c r="B169" s="17">
        <f t="shared" ref="B169:W169" si="71">B122/$B122*100</f>
        <v>100</v>
      </c>
      <c r="C169" s="17">
        <f t="shared" si="71"/>
        <v>101.08023099116569</v>
      </c>
      <c r="D169" s="17">
        <f t="shared" si="71"/>
        <v>99.712984725075984</v>
      </c>
      <c r="E169" s="17">
        <f t="shared" si="71"/>
        <v>98.630133795282603</v>
      </c>
      <c r="F169" s="17">
        <f t="shared" si="71"/>
        <v>96.489959362115314</v>
      </c>
      <c r="G169" s="17">
        <f t="shared" si="71"/>
        <v>95.294754537088693</v>
      </c>
      <c r="H169" s="17">
        <f t="shared" si="71"/>
        <v>93.858051614760953</v>
      </c>
      <c r="I169" s="17">
        <f t="shared" si="71"/>
        <v>90.719646318610458</v>
      </c>
      <c r="J169" s="17">
        <f t="shared" si="71"/>
        <v>87.634725403765685</v>
      </c>
      <c r="K169" s="17">
        <f t="shared" si="71"/>
        <v>85.826449529078616</v>
      </c>
      <c r="L169" s="17">
        <f t="shared" si="71"/>
        <v>84.71461766362377</v>
      </c>
      <c r="M169" s="17">
        <f t="shared" si="71"/>
        <v>82.231403157523459</v>
      </c>
      <c r="N169" s="17">
        <f t="shared" si="71"/>
        <v>81.665262281238725</v>
      </c>
      <c r="O169" s="17">
        <f t="shared" si="71"/>
        <v>79.815757228366294</v>
      </c>
      <c r="P169" s="17">
        <f t="shared" si="71"/>
        <v>78.723741232859069</v>
      </c>
      <c r="Q169" s="17">
        <f t="shared" si="71"/>
        <v>76.74009858717568</v>
      </c>
      <c r="R169" s="17">
        <f t="shared" si="71"/>
        <v>74.037655829233145</v>
      </c>
      <c r="S169" s="17">
        <f t="shared" si="71"/>
        <v>73.927483879999983</v>
      </c>
      <c r="T169" s="17">
        <f t="shared" si="71"/>
        <v>72.289698649239938</v>
      </c>
      <c r="U169" s="17">
        <f t="shared" si="71"/>
        <v>71.24524483964727</v>
      </c>
      <c r="V169" s="17">
        <f t="shared" si="71"/>
        <v>70.795830686162375</v>
      </c>
      <c r="W169" s="17" t="e">
        <f t="shared" si="71"/>
        <v>#DIV/0!</v>
      </c>
    </row>
    <row r="170" spans="1:23" ht="13.5" thickTop="1" x14ac:dyDescent="0.2"/>
  </sheetData>
  <mergeCells count="18">
    <mergeCell ref="A3:A4"/>
    <mergeCell ref="B1:H1"/>
    <mergeCell ref="B2:F2"/>
    <mergeCell ref="G2:H2"/>
    <mergeCell ref="B3:B4"/>
    <mergeCell ref="C3:C4"/>
    <mergeCell ref="D3:D4"/>
    <mergeCell ref="H3:H4"/>
    <mergeCell ref="E3:E4"/>
    <mergeCell ref="F3:F4"/>
    <mergeCell ref="G3:G4"/>
    <mergeCell ref="M3:M4"/>
    <mergeCell ref="Q1:Z1"/>
    <mergeCell ref="I3:I4"/>
    <mergeCell ref="N3:N4"/>
    <mergeCell ref="K3:K4"/>
    <mergeCell ref="L3:L4"/>
    <mergeCell ref="J3:J4"/>
  </mergeCells>
  <pageMargins left="0" right="0" top="0" bottom="0"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topLeftCell="A109" workbookViewId="0">
      <selection activeCell="A108" sqref="A108:J147"/>
    </sheetView>
  </sheetViews>
  <sheetFormatPr defaultRowHeight="12.75" x14ac:dyDescent="0.2"/>
  <cols>
    <col min="1" max="1" width="11" customWidth="1"/>
    <col min="6" max="6" width="9.5703125" bestFit="1" customWidth="1"/>
    <col min="11" max="11" width="12.5703125" customWidth="1"/>
    <col min="12" max="12" width="11.28515625" customWidth="1"/>
    <col min="13" max="13" width="8.28515625" customWidth="1"/>
    <col min="14" max="14" width="9.7109375" customWidth="1"/>
  </cols>
  <sheetData>
    <row r="1" spans="1:17" x14ac:dyDescent="0.2">
      <c r="A1">
        <v>2005</v>
      </c>
      <c r="B1">
        <v>79.3</v>
      </c>
      <c r="F1" t="s">
        <v>220</v>
      </c>
      <c r="G1" t="s">
        <v>221</v>
      </c>
      <c r="H1" t="s">
        <v>224</v>
      </c>
      <c r="I1" t="s">
        <v>222</v>
      </c>
      <c r="L1" t="s">
        <v>223</v>
      </c>
      <c r="M1" t="s">
        <v>224</v>
      </c>
      <c r="P1" t="s">
        <v>1</v>
      </c>
      <c r="Q1" t="s">
        <v>224</v>
      </c>
    </row>
    <row r="2" spans="1:17" x14ac:dyDescent="0.2">
      <c r="A2">
        <v>2011</v>
      </c>
      <c r="B2" s="3">
        <v>69.5</v>
      </c>
      <c r="E2">
        <v>1990</v>
      </c>
      <c r="F2" s="30">
        <v>100</v>
      </c>
      <c r="G2" s="30">
        <v>100</v>
      </c>
      <c r="I2" s="254">
        <f t="shared" ref="I2:I21" si="0">100-G2</f>
        <v>0</v>
      </c>
      <c r="L2" s="151">
        <v>8018.9577324897327</v>
      </c>
      <c r="O2">
        <v>1990</v>
      </c>
      <c r="P2" s="30">
        <v>100</v>
      </c>
    </row>
    <row r="3" spans="1:17" x14ac:dyDescent="0.2">
      <c r="A3" s="7"/>
      <c r="E3">
        <f t="shared" ref="E3:E23" si="1">E2+1</f>
        <v>1991</v>
      </c>
      <c r="F3" s="30">
        <f t="shared" ref="F3:F23" si="2">(1+$A$6)^(E3-$E$2)*$F$2</f>
        <v>97.825468440693299</v>
      </c>
      <c r="G3" s="30">
        <v>98.865755972654583</v>
      </c>
      <c r="H3" s="22">
        <f>(G3-G2)/G2</f>
        <v>-1.1342440273454173E-2</v>
      </c>
      <c r="I3" s="254">
        <f t="shared" si="0"/>
        <v>1.1342440273454173</v>
      </c>
      <c r="L3" s="151">
        <v>8121.3447650029866</v>
      </c>
      <c r="M3" s="22">
        <f>(L3-L2)/L2</f>
        <v>1.2768122233444503E-2</v>
      </c>
      <c r="N3" s="22"/>
      <c r="O3">
        <f t="shared" ref="O3:O23" si="3">O2+1</f>
        <v>1991</v>
      </c>
      <c r="P3" s="30">
        <v>100.12808602961532</v>
      </c>
      <c r="Q3" s="22">
        <f>(P3-P2)/P2</f>
        <v>1.280860296153179E-3</v>
      </c>
    </row>
    <row r="4" spans="1:17" x14ac:dyDescent="0.2">
      <c r="E4">
        <f t="shared" si="1"/>
        <v>1992</v>
      </c>
      <c r="F4" s="30">
        <f t="shared" si="2"/>
        <v>95.6982227564108</v>
      </c>
      <c r="G4" s="30">
        <v>95.743828192189966</v>
      </c>
      <c r="H4" s="22">
        <f t="shared" ref="H4:H23" si="4">(G4-G3)/G3</f>
        <v>-3.157744306661768E-2</v>
      </c>
      <c r="I4" s="254">
        <f t="shared" si="0"/>
        <v>4.2561718078100341</v>
      </c>
      <c r="L4" s="151">
        <v>8207.7495249141539</v>
      </c>
      <c r="M4" s="22">
        <f t="shared" ref="M4:M23" si="5">(L4-L3)/L3</f>
        <v>1.0639218308217641E-2</v>
      </c>
      <c r="N4" s="22"/>
      <c r="O4">
        <f t="shared" si="3"/>
        <v>1992</v>
      </c>
      <c r="P4" s="30">
        <v>97.997942696964543</v>
      </c>
      <c r="Q4" s="22">
        <f t="shared" ref="Q4:Q23" si="6">(P4-P3)/P3</f>
        <v>-2.1274184068800966E-2</v>
      </c>
    </row>
    <row r="5" spans="1:17" x14ac:dyDescent="0.2">
      <c r="A5" t="s">
        <v>219</v>
      </c>
      <c r="E5">
        <f t="shared" si="1"/>
        <v>1993</v>
      </c>
      <c r="F5" s="30">
        <f t="shared" si="2"/>
        <v>93.61723470087702</v>
      </c>
      <c r="G5" s="30">
        <v>95.808170249323894</v>
      </c>
      <c r="H5" s="22">
        <f t="shared" si="4"/>
        <v>6.7202302591005264E-4</v>
      </c>
      <c r="I5" s="254">
        <f t="shared" si="0"/>
        <v>4.1918297506761064</v>
      </c>
      <c r="L5" s="151">
        <v>8198.4779515813225</v>
      </c>
      <c r="M5" s="22">
        <f t="shared" si="5"/>
        <v>-1.1296121189722061E-3</v>
      </c>
      <c r="N5" s="22"/>
      <c r="O5">
        <f t="shared" si="3"/>
        <v>1993</v>
      </c>
      <c r="P5" s="30">
        <v>97.953025514520917</v>
      </c>
      <c r="Q5" s="22">
        <f t="shared" si="6"/>
        <v>-4.5834821841640147E-4</v>
      </c>
    </row>
    <row r="6" spans="1:17" x14ac:dyDescent="0.2">
      <c r="A6" s="22">
        <f>(B2/B1)^(1/(A2-A1))-1</f>
        <v>-2.1745315593067027E-2</v>
      </c>
      <c r="E6">
        <f t="shared" si="1"/>
        <v>1994</v>
      </c>
      <c r="F6" s="30">
        <f t="shared" si="2"/>
        <v>91.58149838735622</v>
      </c>
      <c r="G6" s="30">
        <v>92.837528248754992</v>
      </c>
      <c r="H6" s="22">
        <f t="shared" si="4"/>
        <v>-3.1006144808301092E-2</v>
      </c>
      <c r="I6" s="254">
        <f t="shared" si="0"/>
        <v>7.1624717512450076</v>
      </c>
      <c r="L6" s="151">
        <v>8436.7844500915817</v>
      </c>
      <c r="M6" s="22">
        <f t="shared" si="5"/>
        <v>2.90671634317556E-2</v>
      </c>
      <c r="N6" s="22"/>
      <c r="O6">
        <f t="shared" si="3"/>
        <v>1994</v>
      </c>
      <c r="P6" s="30">
        <v>97.674815212032513</v>
      </c>
      <c r="Q6" s="22">
        <f t="shared" si="6"/>
        <v>-2.8402420550773166E-3</v>
      </c>
    </row>
    <row r="7" spans="1:17" x14ac:dyDescent="0.2">
      <c r="E7">
        <f t="shared" si="1"/>
        <v>1995</v>
      </c>
      <c r="F7" s="30">
        <f t="shared" si="2"/>
        <v>89.590029802437201</v>
      </c>
      <c r="G7" s="30">
        <v>92.11576839549376</v>
      </c>
      <c r="H7" s="22">
        <f t="shared" si="4"/>
        <v>-7.7744406478304972E-3</v>
      </c>
      <c r="I7" s="254">
        <f t="shared" si="0"/>
        <v>7.8842316045062404</v>
      </c>
      <c r="L7" s="151">
        <v>8720.0404170587535</v>
      </c>
      <c r="M7" s="22">
        <f t="shared" si="5"/>
        <v>3.357392483389772E-2</v>
      </c>
      <c r="N7" s="22"/>
      <c r="O7">
        <f t="shared" si="3"/>
        <v>1995</v>
      </c>
      <c r="P7" s="30">
        <v>100.16928013009169</v>
      </c>
      <c r="Q7" s="22">
        <f t="shared" si="6"/>
        <v>2.553846570013155E-2</v>
      </c>
    </row>
    <row r="8" spans="1:17" x14ac:dyDescent="0.2">
      <c r="E8">
        <f t="shared" si="1"/>
        <v>1996</v>
      </c>
      <c r="F8" s="30">
        <f t="shared" si="2"/>
        <v>87.641866330390911</v>
      </c>
      <c r="G8" s="30">
        <v>93.474846287921437</v>
      </c>
      <c r="H8" s="22">
        <f t="shared" si="4"/>
        <v>1.475402003479529E-2</v>
      </c>
      <c r="I8" s="254">
        <f t="shared" si="0"/>
        <v>6.5251537120785628</v>
      </c>
      <c r="L8" s="151">
        <v>8887.7617089414889</v>
      </c>
      <c r="M8" s="22">
        <f t="shared" si="5"/>
        <v>1.9234003956521493E-2</v>
      </c>
      <c r="N8" s="22"/>
      <c r="O8">
        <f t="shared" si="3"/>
        <v>1996</v>
      </c>
      <c r="P8" s="30">
        <v>103.60226195244424</v>
      </c>
      <c r="Q8" s="22">
        <f t="shared" si="6"/>
        <v>3.4271802871040584E-2</v>
      </c>
    </row>
    <row r="9" spans="1:17" x14ac:dyDescent="0.2">
      <c r="E9">
        <f t="shared" si="1"/>
        <v>1997</v>
      </c>
      <c r="F9" s="30">
        <f t="shared" si="2"/>
        <v>85.736066287871168</v>
      </c>
      <c r="G9" s="30">
        <v>90.072576772545901</v>
      </c>
      <c r="H9" s="22">
        <f t="shared" si="4"/>
        <v>-3.6397701098067156E-2</v>
      </c>
      <c r="I9" s="254">
        <f t="shared" si="0"/>
        <v>9.9274232274540992</v>
      </c>
      <c r="L9" s="151">
        <v>9141.1131361894932</v>
      </c>
      <c r="M9" s="22">
        <f t="shared" si="5"/>
        <v>2.8505650302608956E-2</v>
      </c>
      <c r="N9" s="22"/>
      <c r="O9">
        <f t="shared" si="3"/>
        <v>1997</v>
      </c>
      <c r="P9" s="30">
        <v>102.67713613329114</v>
      </c>
      <c r="Q9" s="22">
        <f t="shared" si="6"/>
        <v>-8.9295909347785144E-3</v>
      </c>
    </row>
    <row r="10" spans="1:17" x14ac:dyDescent="0.2">
      <c r="E10">
        <f t="shared" si="1"/>
        <v>1998</v>
      </c>
      <c r="F10" s="30">
        <f t="shared" si="2"/>
        <v>83.871708468733303</v>
      </c>
      <c r="G10" s="30">
        <v>88.101033894080047</v>
      </c>
      <c r="H10" s="22">
        <f t="shared" si="4"/>
        <v>-2.1888381004625371E-2</v>
      </c>
      <c r="I10" s="254">
        <f t="shared" si="0"/>
        <v>11.898966105919953</v>
      </c>
      <c r="L10" s="151">
        <v>9411.8866279153935</v>
      </c>
      <c r="M10" s="22">
        <f t="shared" si="5"/>
        <v>2.9621500980434569E-2</v>
      </c>
      <c r="N10" s="22"/>
      <c r="O10">
        <f t="shared" si="3"/>
        <v>1998</v>
      </c>
      <c r="P10" s="30">
        <v>103.40457830992496</v>
      </c>
      <c r="Q10" s="22">
        <f t="shared" si="6"/>
        <v>7.084753276420567E-3</v>
      </c>
    </row>
    <row r="11" spans="1:17" x14ac:dyDescent="0.2">
      <c r="E11">
        <f t="shared" si="1"/>
        <v>1999</v>
      </c>
      <c r="F11" s="30">
        <f t="shared" si="2"/>
        <v>82.047891698750973</v>
      </c>
      <c r="G11" s="30">
        <v>84.966131261311972</v>
      </c>
      <c r="H11" s="22">
        <f t="shared" si="4"/>
        <v>-3.5583040223308035E-2</v>
      </c>
      <c r="I11" s="254">
        <f t="shared" si="0"/>
        <v>15.033868738688028</v>
      </c>
      <c r="L11" s="151">
        <v>9694.2664747402196</v>
      </c>
      <c r="M11" s="22">
        <f t="shared" si="5"/>
        <v>3.0002470066659671E-2</v>
      </c>
      <c r="N11" s="22"/>
      <c r="O11">
        <f t="shared" si="3"/>
        <v>1999</v>
      </c>
      <c r="P11" s="30">
        <v>102.71712923958454</v>
      </c>
      <c r="Q11" s="22">
        <f t="shared" si="6"/>
        <v>-6.6481492558288207E-3</v>
      </c>
    </row>
    <row r="12" spans="1:17" x14ac:dyDescent="0.2">
      <c r="E12">
        <f t="shared" si="1"/>
        <v>2000</v>
      </c>
      <c r="F12" s="30">
        <f t="shared" si="2"/>
        <v>80.263734400015849</v>
      </c>
      <c r="G12" s="30">
        <v>82.46319685393361</v>
      </c>
      <c r="H12" s="22">
        <f t="shared" si="4"/>
        <v>-2.945802486499741E-2</v>
      </c>
      <c r="I12" s="254">
        <f t="shared" si="0"/>
        <v>17.53680314606639</v>
      </c>
      <c r="L12" s="151">
        <v>10072.426300000001</v>
      </c>
      <c r="M12" s="22">
        <f t="shared" si="5"/>
        <v>3.9008606401023764E-2</v>
      </c>
      <c r="N12" s="22"/>
      <c r="O12">
        <f t="shared" si="3"/>
        <v>2000</v>
      </c>
      <c r="P12" s="30">
        <v>103.58010360976817</v>
      </c>
      <c r="Q12" s="22">
        <f t="shared" si="6"/>
        <v>8.401465038715937E-3</v>
      </c>
    </row>
    <row r="13" spans="1:17" x14ac:dyDescent="0.2">
      <c r="E13">
        <f t="shared" si="1"/>
        <v>2001</v>
      </c>
      <c r="F13" s="30">
        <f t="shared" si="2"/>
        <v>78.518374164809387</v>
      </c>
      <c r="G13" s="30">
        <v>82.534092887136509</v>
      </c>
      <c r="H13" s="22">
        <f t="shared" si="4"/>
        <v>8.5972938119870557E-4</v>
      </c>
      <c r="I13" s="254">
        <f t="shared" si="0"/>
        <v>17.465907112863491</v>
      </c>
      <c r="L13" s="151">
        <v>10288.824100000003</v>
      </c>
      <c r="M13" s="22">
        <f t="shared" si="5"/>
        <v>2.1484178047547733E-2</v>
      </c>
      <c r="N13" s="22"/>
      <c r="O13">
        <f t="shared" si="3"/>
        <v>2001</v>
      </c>
      <c r="P13" s="30">
        <v>105.89640104078156</v>
      </c>
      <c r="Q13" s="22">
        <f t="shared" si="6"/>
        <v>2.236237800784496E-2</v>
      </c>
    </row>
    <row r="14" spans="1:17" x14ac:dyDescent="0.2">
      <c r="E14">
        <f t="shared" si="1"/>
        <v>2002</v>
      </c>
      <c r="F14" s="30">
        <f t="shared" si="2"/>
        <v>76.810967338741094</v>
      </c>
      <c r="G14" s="30">
        <v>81.228814057287778</v>
      </c>
      <c r="H14" s="22">
        <f t="shared" si="4"/>
        <v>-1.5815026060002506E-2</v>
      </c>
      <c r="I14" s="254">
        <f t="shared" si="0"/>
        <v>18.771185942712222</v>
      </c>
      <c r="L14" s="151">
        <v>10423.158599999999</v>
      </c>
      <c r="M14" s="22">
        <f t="shared" si="5"/>
        <v>1.305635111402044E-2</v>
      </c>
      <c r="N14" s="22"/>
      <c r="O14">
        <f t="shared" si="3"/>
        <v>2002</v>
      </c>
      <c r="P14" s="30">
        <v>105.58240111164021</v>
      </c>
      <c r="Q14" s="22">
        <f t="shared" si="6"/>
        <v>-2.9651614790990122E-3</v>
      </c>
    </row>
    <row r="15" spans="1:17" x14ac:dyDescent="0.2">
      <c r="E15">
        <f t="shared" si="1"/>
        <v>2003</v>
      </c>
      <c r="F15" s="30">
        <f t="shared" si="2"/>
        <v>75.140688612951408</v>
      </c>
      <c r="G15" s="30">
        <v>81.932793888684202</v>
      </c>
      <c r="H15" s="22">
        <f t="shared" si="4"/>
        <v>8.6666269791890876E-3</v>
      </c>
      <c r="I15" s="254">
        <f t="shared" si="0"/>
        <v>18.067206111315798</v>
      </c>
      <c r="L15" s="151">
        <v>10574.325699999998</v>
      </c>
      <c r="M15" s="22">
        <f t="shared" si="5"/>
        <v>1.4503002957280029E-2</v>
      </c>
      <c r="N15" s="22"/>
      <c r="O15">
        <f t="shared" si="3"/>
        <v>2003</v>
      </c>
      <c r="P15" s="30">
        <v>108.04197714868369</v>
      </c>
      <c r="Q15" s="22">
        <f t="shared" si="6"/>
        <v>2.3295322053177987E-2</v>
      </c>
    </row>
    <row r="16" spans="1:17" x14ac:dyDescent="0.2">
      <c r="E16">
        <f t="shared" si="1"/>
        <v>2004</v>
      </c>
      <c r="F16" s="30">
        <f t="shared" si="2"/>
        <v>73.506730625182399</v>
      </c>
      <c r="G16" s="30">
        <v>80.82739233405178</v>
      </c>
      <c r="H16" s="22">
        <f t="shared" si="4"/>
        <v>-1.3491564270763749E-2</v>
      </c>
      <c r="I16" s="254">
        <f t="shared" si="0"/>
        <v>19.17260766594822</v>
      </c>
      <c r="L16" s="151">
        <v>10845.015400000002</v>
      </c>
      <c r="M16" s="22">
        <f t="shared" si="5"/>
        <v>2.5598767021144858E-2</v>
      </c>
      <c r="N16" s="22"/>
      <c r="O16">
        <f t="shared" si="3"/>
        <v>2004</v>
      </c>
      <c r="P16" s="30">
        <v>109.31274909369976</v>
      </c>
      <c r="Q16" s="22">
        <f t="shared" si="6"/>
        <v>1.1761835339863195E-2</v>
      </c>
    </row>
    <row r="17" spans="1:18" x14ac:dyDescent="0.2">
      <c r="E17" s="7">
        <f t="shared" si="1"/>
        <v>2005</v>
      </c>
      <c r="F17" s="260">
        <f t="shared" si="2"/>
        <v>71.908303569523241</v>
      </c>
      <c r="G17" s="260">
        <v>79.341028167536692</v>
      </c>
      <c r="H17" s="22">
        <f t="shared" si="4"/>
        <v>-1.8389361868462722E-2</v>
      </c>
      <c r="I17" s="254">
        <f t="shared" si="0"/>
        <v>20.658971832463308</v>
      </c>
      <c r="L17" s="151">
        <v>11072.291300000001</v>
      </c>
      <c r="M17" s="22">
        <f t="shared" si="5"/>
        <v>2.095671528506992E-2</v>
      </c>
      <c r="N17" s="22"/>
      <c r="O17" s="7">
        <f t="shared" si="3"/>
        <v>2005</v>
      </c>
      <c r="P17" s="30">
        <v>109.55126653844052</v>
      </c>
      <c r="Q17" s="22">
        <f t="shared" si="6"/>
        <v>2.1819727956553397E-3</v>
      </c>
      <c r="R17">
        <v>100</v>
      </c>
    </row>
    <row r="18" spans="1:18" x14ac:dyDescent="0.2">
      <c r="E18">
        <f t="shared" si="1"/>
        <v>2006</v>
      </c>
      <c r="F18" s="30">
        <f t="shared" si="2"/>
        <v>70.344634814641879</v>
      </c>
      <c r="G18" s="30">
        <v>76.836317358209953</v>
      </c>
      <c r="H18" s="22">
        <f t="shared" si="4"/>
        <v>-3.1568923004599653E-2</v>
      </c>
      <c r="I18" s="254">
        <f t="shared" si="0"/>
        <v>23.163682641790047</v>
      </c>
      <c r="L18" s="151">
        <v>11441.749099999999</v>
      </c>
      <c r="M18" s="22">
        <f t="shared" si="5"/>
        <v>3.3367781788761132E-2</v>
      </c>
      <c r="N18" s="22"/>
      <c r="O18">
        <f t="shared" si="3"/>
        <v>2006</v>
      </c>
      <c r="P18" s="30">
        <v>109.63293414288349</v>
      </c>
      <c r="Q18" s="22">
        <f t="shared" si="6"/>
        <v>7.4547385003817762E-4</v>
      </c>
      <c r="R18" s="3" t="s">
        <v>227</v>
      </c>
    </row>
    <row r="19" spans="1:18" x14ac:dyDescent="0.2">
      <c r="E19">
        <f t="shared" si="1"/>
        <v>2007</v>
      </c>
      <c r="F19" s="30">
        <f t="shared" si="2"/>
        <v>68.814968530318438</v>
      </c>
      <c r="G19" s="30">
        <v>73.748498750198848</v>
      </c>
      <c r="H19" s="22">
        <f t="shared" si="4"/>
        <v>-4.018696775400795E-2</v>
      </c>
      <c r="I19" s="254">
        <f t="shared" si="0"/>
        <v>26.251501249801152</v>
      </c>
      <c r="L19" s="151">
        <v>11811.004799999999</v>
      </c>
      <c r="M19" s="22">
        <f t="shared" si="5"/>
        <v>3.227266187824375E-2</v>
      </c>
      <c r="N19" s="22"/>
      <c r="O19">
        <f t="shared" si="3"/>
        <v>2007</v>
      </c>
      <c r="P19" s="30">
        <v>108.62307818412083</v>
      </c>
      <c r="Q19" s="22">
        <f t="shared" si="6"/>
        <v>-9.2112462980013087E-3</v>
      </c>
    </row>
    <row r="20" spans="1:18" x14ac:dyDescent="0.2">
      <c r="E20">
        <f t="shared" si="1"/>
        <v>2008</v>
      </c>
      <c r="F20" s="30">
        <f t="shared" si="2"/>
        <v>67.318565322099687</v>
      </c>
      <c r="G20" s="30">
        <v>73.168553971822575</v>
      </c>
      <c r="H20" s="22">
        <f t="shared" si="4"/>
        <v>-7.8638180872083081E-3</v>
      </c>
      <c r="I20" s="254">
        <f t="shared" si="0"/>
        <v>26.831446028177425</v>
      </c>
      <c r="L20" s="151">
        <v>11848.2132</v>
      </c>
      <c r="M20" s="22">
        <f t="shared" si="5"/>
        <v>3.1503162203440432E-3</v>
      </c>
      <c r="N20" s="22"/>
      <c r="O20">
        <f t="shared" si="3"/>
        <v>2008</v>
      </c>
      <c r="P20" s="30">
        <v>108.10839212700274</v>
      </c>
      <c r="Q20" s="22">
        <f t="shared" si="6"/>
        <v>-4.7382753805380899E-3</v>
      </c>
    </row>
    <row r="21" spans="1:18" x14ac:dyDescent="0.2">
      <c r="E21">
        <f t="shared" si="1"/>
        <v>2009</v>
      </c>
      <c r="F21" s="30">
        <f t="shared" si="2"/>
        <v>65.854701873898136</v>
      </c>
      <c r="G21" s="30">
        <v>72.338297922042969</v>
      </c>
      <c r="H21" s="22">
        <f t="shared" si="4"/>
        <v>-1.1347170399176407E-2</v>
      </c>
      <c r="I21" s="254">
        <f t="shared" si="0"/>
        <v>27.661702077957031</v>
      </c>
      <c r="L21" s="151">
        <v>11338.857199999999</v>
      </c>
      <c r="M21" s="22">
        <f t="shared" si="5"/>
        <v>-4.2990110947699826E-2</v>
      </c>
      <c r="N21" s="22"/>
      <c r="O21">
        <f t="shared" si="3"/>
        <v>2009</v>
      </c>
      <c r="P21" s="30">
        <v>102.28681302382113</v>
      </c>
      <c r="Q21" s="22">
        <f t="shared" si="6"/>
        <v>-5.3849465232473255E-2</v>
      </c>
    </row>
    <row r="22" spans="1:18" x14ac:dyDescent="0.2">
      <c r="E22">
        <f t="shared" si="1"/>
        <v>2010</v>
      </c>
      <c r="F22" s="30">
        <f t="shared" si="2"/>
        <v>64.42267059836287</v>
      </c>
      <c r="G22" s="30">
        <v>73.166662024300251</v>
      </c>
      <c r="H22" s="22">
        <f t="shared" si="4"/>
        <v>1.1451252324874825E-2</v>
      </c>
      <c r="I22" s="254">
        <f>100-G22</f>
        <v>26.833337975699749</v>
      </c>
      <c r="L22" s="151">
        <v>11579.230099999999</v>
      </c>
      <c r="M22" s="22">
        <f t="shared" si="5"/>
        <v>2.119904111677148E-2</v>
      </c>
      <c r="N22" s="22"/>
      <c r="O22">
        <f t="shared" si="3"/>
        <v>2010</v>
      </c>
      <c r="P22" s="30">
        <v>105.65133817774353</v>
      </c>
      <c r="Q22" s="22">
        <f t="shared" si="6"/>
        <v>3.2893049010519579E-2</v>
      </c>
    </row>
    <row r="23" spans="1:18" x14ac:dyDescent="0.2">
      <c r="E23" s="7">
        <f t="shared" si="1"/>
        <v>2011</v>
      </c>
      <c r="F23" s="260">
        <f t="shared" si="2"/>
        <v>63.021779294853275</v>
      </c>
      <c r="G23" s="260">
        <v>69.548241471720061</v>
      </c>
      <c r="H23" s="22">
        <f t="shared" si="4"/>
        <v>-4.9454498161723343E-2</v>
      </c>
      <c r="I23" s="254">
        <f t="shared" ref="I23" si="7">100-G23</f>
        <v>30.451758528279939</v>
      </c>
      <c r="L23" s="151">
        <v>11756.964300000001</v>
      </c>
      <c r="M23" s="22">
        <f t="shared" si="5"/>
        <v>1.5349397020791789E-2</v>
      </c>
      <c r="N23" s="22"/>
      <c r="O23" s="7">
        <f t="shared" si="3"/>
        <v>2011</v>
      </c>
      <c r="P23" s="30">
        <v>101.96788901852953</v>
      </c>
      <c r="Q23" s="22">
        <f t="shared" si="6"/>
        <v>-3.4864197867679698E-2</v>
      </c>
    </row>
    <row r="25" spans="1:18" x14ac:dyDescent="0.2">
      <c r="A25" s="9" t="s">
        <v>62</v>
      </c>
      <c r="B25" s="210" t="s">
        <v>77</v>
      </c>
    </row>
    <row r="26" spans="1:18" x14ac:dyDescent="0.2">
      <c r="A26" s="9" t="s">
        <v>70</v>
      </c>
      <c r="B26" s="210" t="s">
        <v>200</v>
      </c>
      <c r="E26" s="255" t="s">
        <v>39</v>
      </c>
      <c r="F26" s="7"/>
      <c r="G26" s="256" t="s">
        <v>225</v>
      </c>
    </row>
    <row r="27" spans="1:18" x14ac:dyDescent="0.2">
      <c r="A27" s="252" t="s">
        <v>72</v>
      </c>
      <c r="B27" t="s">
        <v>201</v>
      </c>
      <c r="E27" s="7">
        <v>2010</v>
      </c>
      <c r="F27" s="7">
        <v>2011</v>
      </c>
      <c r="G27" s="256">
        <v>2011</v>
      </c>
      <c r="H27" s="3" t="s">
        <v>226</v>
      </c>
    </row>
    <row r="28" spans="1:18" x14ac:dyDescent="0.2">
      <c r="A28" s="250" t="s">
        <v>6</v>
      </c>
      <c r="B28" s="74">
        <v>1.7839119347261123E-2</v>
      </c>
      <c r="D28" s="19" t="s">
        <v>6</v>
      </c>
      <c r="E28" s="151">
        <v>190.82691663876798</v>
      </c>
      <c r="F28" s="151">
        <v>181.94660030215201</v>
      </c>
      <c r="G28" s="257">
        <f>E28*(1+B28)</f>
        <v>194.23110077935681</v>
      </c>
      <c r="H28" s="74">
        <f>(G28-F28)/F28</f>
        <v>6.7517065209266813E-2</v>
      </c>
    </row>
    <row r="29" spans="1:18" x14ac:dyDescent="0.2">
      <c r="A29" s="26" t="s">
        <v>29</v>
      </c>
      <c r="B29" s="74">
        <v>1.6687993978171001E-2</v>
      </c>
      <c r="D29" s="19" t="s">
        <v>29</v>
      </c>
      <c r="E29" s="151">
        <v>675.08468197214904</v>
      </c>
      <c r="F29" s="151">
        <v>713.64582022255615</v>
      </c>
      <c r="G29" s="257">
        <f t="shared" ref="G29:G58" si="8">E29*(1+B29)</f>
        <v>686.35049107965574</v>
      </c>
      <c r="H29" s="74">
        <f t="shared" ref="H29:H58" si="9">(G29-F29)/F29</f>
        <v>-3.8247725089159981E-2</v>
      </c>
    </row>
    <row r="30" spans="1:18" x14ac:dyDescent="0.2">
      <c r="A30" s="26" t="s">
        <v>7</v>
      </c>
      <c r="B30" s="74">
        <v>1.8870198746451017E-2</v>
      </c>
      <c r="D30" s="19" t="s">
        <v>7</v>
      </c>
      <c r="E30" s="151">
        <v>374.87611828360207</v>
      </c>
      <c r="F30" s="151">
        <v>359.55347871235722</v>
      </c>
      <c r="G30" s="257">
        <f t="shared" si="8"/>
        <v>381.95010514091172</v>
      </c>
      <c r="H30" s="74">
        <f t="shared" si="9"/>
        <v>6.2290111915373231E-2</v>
      </c>
    </row>
    <row r="31" spans="1:18" x14ac:dyDescent="0.2">
      <c r="A31" s="26" t="s">
        <v>8</v>
      </c>
      <c r="B31" s="74">
        <v>1.1043901779397292E-2</v>
      </c>
      <c r="D31" s="19" t="s">
        <v>8</v>
      </c>
      <c r="E31" s="151">
        <v>97.969473280064904</v>
      </c>
      <c r="F31" s="151">
        <v>90.723105134766314</v>
      </c>
      <c r="G31" s="257">
        <f t="shared" si="8"/>
        <v>99.051438520349222</v>
      </c>
      <c r="H31" s="74">
        <f t="shared" si="9"/>
        <v>9.1799474601441736E-2</v>
      </c>
    </row>
    <row r="32" spans="1:18" x14ac:dyDescent="0.2">
      <c r="A32" s="26" t="s">
        <v>79</v>
      </c>
      <c r="B32" s="74">
        <v>3.0288840566608854E-2</v>
      </c>
      <c r="D32" s="19" t="s">
        <v>34</v>
      </c>
      <c r="E32" s="151">
        <v>141.24958020597026</v>
      </c>
      <c r="F32" s="151">
        <v>129.02653677454134</v>
      </c>
      <c r="G32" s="257">
        <f t="shared" si="8"/>
        <v>145.52786622092933</v>
      </c>
      <c r="H32" s="258">
        <f t="shared" si="9"/>
        <v>0.12789097389494467</v>
      </c>
    </row>
    <row r="33" spans="1:8" x14ac:dyDescent="0.2">
      <c r="A33" s="26" t="s">
        <v>9</v>
      </c>
      <c r="B33" s="74">
        <v>8.2819062502774932E-2</v>
      </c>
      <c r="D33" s="204" t="s">
        <v>9</v>
      </c>
      <c r="E33" s="151">
        <v>542.8924071426668</v>
      </c>
      <c r="F33" s="151">
        <v>505.3876305905892</v>
      </c>
      <c r="G33" s="257">
        <f t="shared" si="8"/>
        <v>587.85424734209721</v>
      </c>
      <c r="H33" s="74">
        <f t="shared" si="9"/>
        <v>0.16317498047021578</v>
      </c>
    </row>
    <row r="34" spans="1:8" x14ac:dyDescent="0.2">
      <c r="A34" s="26" t="s">
        <v>13</v>
      </c>
      <c r="B34" s="74">
        <v>1.430709724559831E-2</v>
      </c>
      <c r="D34" s="19" t="s">
        <v>13</v>
      </c>
      <c r="E34" s="151">
        <v>90.096856825074255</v>
      </c>
      <c r="F34" s="151">
        <v>82.060687705529375</v>
      </c>
      <c r="G34" s="257">
        <f t="shared" si="8"/>
        <v>91.385881317193338</v>
      </c>
      <c r="H34" s="74">
        <f t="shared" si="9"/>
        <v>0.1136377706841423</v>
      </c>
    </row>
    <row r="35" spans="1:8" x14ac:dyDescent="0.2">
      <c r="A35" s="26" t="s">
        <v>10</v>
      </c>
      <c r="B35" s="74">
        <v>-7.1058292594305406E-2</v>
      </c>
      <c r="D35" s="19" t="s">
        <v>10</v>
      </c>
      <c r="E35" s="151">
        <v>148.85400839003765</v>
      </c>
      <c r="F35" s="151">
        <v>155.12334861972445</v>
      </c>
      <c r="G35" s="257">
        <f t="shared" si="8"/>
        <v>138.27669670802317</v>
      </c>
      <c r="H35" s="74">
        <f t="shared" si="9"/>
        <v>-0.10860165192152885</v>
      </c>
    </row>
    <row r="36" spans="1:8" x14ac:dyDescent="0.2">
      <c r="A36" s="26" t="s">
        <v>11</v>
      </c>
      <c r="B36" s="74">
        <v>4.1786728923931538E-3</v>
      </c>
      <c r="D36" s="19" t="s">
        <v>11</v>
      </c>
      <c r="E36" s="151">
        <v>137.10199071626374</v>
      </c>
      <c r="F36" s="151">
        <v>135.02507559023834</v>
      </c>
      <c r="G36" s="257">
        <f t="shared" si="8"/>
        <v>137.67489508836294</v>
      </c>
      <c r="H36" s="259">
        <f t="shared" si="9"/>
        <v>1.962464739635494E-2</v>
      </c>
    </row>
    <row r="37" spans="1:8" x14ac:dyDescent="0.2">
      <c r="A37" s="26" t="s">
        <v>12</v>
      </c>
      <c r="B37" s="74">
        <v>1.6977095879102899E-2</v>
      </c>
      <c r="D37" s="19" t="s">
        <v>12</v>
      </c>
      <c r="E37" s="151">
        <v>150.97513027053563</v>
      </c>
      <c r="F37" s="151">
        <v>143.93835658447281</v>
      </c>
      <c r="G37" s="257">
        <f t="shared" si="8"/>
        <v>153.53824953249855</v>
      </c>
      <c r="H37" s="258">
        <f t="shared" si="9"/>
        <v>6.6694473772123911E-2</v>
      </c>
    </row>
    <row r="38" spans="1:8" x14ac:dyDescent="0.2">
      <c r="A38" s="26" t="s">
        <v>14</v>
      </c>
      <c r="B38" s="74">
        <v>4.3588199642097258E-3</v>
      </c>
      <c r="D38" s="19" t="s">
        <v>14</v>
      </c>
      <c r="E38" s="151">
        <v>123.64641867833041</v>
      </c>
      <c r="F38" s="151">
        <v>121.2575016190999</v>
      </c>
      <c r="G38" s="257">
        <f t="shared" si="8"/>
        <v>124.18537115656855</v>
      </c>
      <c r="H38" s="259">
        <f t="shared" si="9"/>
        <v>2.4145883746358406E-2</v>
      </c>
    </row>
    <row r="39" spans="1:8" x14ac:dyDescent="0.2">
      <c r="A39" s="26" t="s">
        <v>15</v>
      </c>
      <c r="B39" s="74">
        <v>5.3240423574545392E-3</v>
      </c>
      <c r="D39" s="19" t="s">
        <v>15</v>
      </c>
      <c r="E39" s="151">
        <v>177.33758734756992</v>
      </c>
      <c r="F39" s="151">
        <v>173.67263098459924</v>
      </c>
      <c r="G39" s="257">
        <f t="shared" si="8"/>
        <v>178.28174017417717</v>
      </c>
      <c r="H39" s="74">
        <f t="shared" si="9"/>
        <v>2.6539064695730079E-2</v>
      </c>
    </row>
    <row r="40" spans="1:8" x14ac:dyDescent="0.2">
      <c r="A40" s="26" t="s">
        <v>16</v>
      </c>
      <c r="B40" s="74">
        <v>5.4773776249124051E-2</v>
      </c>
      <c r="D40" s="19" t="s">
        <v>16</v>
      </c>
      <c r="E40" s="151">
        <v>365.53440679194819</v>
      </c>
      <c r="F40" s="151">
        <v>324.02422354082182</v>
      </c>
      <c r="G40" s="257">
        <f t="shared" si="8"/>
        <v>385.55610660092663</v>
      </c>
      <c r="H40" s="74">
        <f t="shared" si="9"/>
        <v>0.18989902170802603</v>
      </c>
    </row>
    <row r="41" spans="1:8" x14ac:dyDescent="0.2">
      <c r="A41" s="26" t="s">
        <v>17</v>
      </c>
      <c r="B41" s="74">
        <v>5.8657839083791075E-2</v>
      </c>
      <c r="D41" s="204" t="s">
        <v>17</v>
      </c>
      <c r="E41" s="151">
        <v>311.15418230890805</v>
      </c>
      <c r="F41" s="151">
        <v>302.29792621997126</v>
      </c>
      <c r="G41" s="257">
        <f t="shared" si="8"/>
        <v>329.40581426503257</v>
      </c>
      <c r="H41" s="74">
        <f t="shared" si="9"/>
        <v>8.9672755562788364E-2</v>
      </c>
    </row>
    <row r="42" spans="1:8" x14ac:dyDescent="0.2">
      <c r="A42" s="26" t="s">
        <v>80</v>
      </c>
      <c r="B42" s="74">
        <v>1.6565792963757708E-2</v>
      </c>
      <c r="D42" s="19" t="s">
        <v>35</v>
      </c>
      <c r="E42" s="151">
        <v>140.39931518410452</v>
      </c>
      <c r="F42" s="151">
        <v>135.88761326438635</v>
      </c>
      <c r="G42" s="257">
        <f t="shared" si="8"/>
        <v>142.72514117169777</v>
      </c>
      <c r="H42" s="74">
        <f t="shared" si="9"/>
        <v>5.03175215389806E-2</v>
      </c>
    </row>
    <row r="43" spans="1:8" x14ac:dyDescent="0.2">
      <c r="A43" s="26" t="s">
        <v>18</v>
      </c>
      <c r="B43" s="74">
        <v>1.6459043893435554E-2</v>
      </c>
      <c r="D43" s="19" t="s">
        <v>18</v>
      </c>
      <c r="E43" s="151">
        <v>295.25583573233195</v>
      </c>
      <c r="F43" s="151">
        <v>282.14494562051425</v>
      </c>
      <c r="G43" s="257">
        <f t="shared" si="8"/>
        <v>300.11546449244338</v>
      </c>
      <c r="H43" s="74">
        <f t="shared" si="9"/>
        <v>6.3692506815626354E-2</v>
      </c>
    </row>
    <row r="44" spans="1:8" x14ac:dyDescent="0.2">
      <c r="A44" s="26" t="s">
        <v>19</v>
      </c>
      <c r="B44" s="74">
        <v>1.5741841118932287E-2</v>
      </c>
      <c r="D44" s="19" t="s">
        <v>19</v>
      </c>
      <c r="E44" s="151">
        <v>173.8732973763598</v>
      </c>
      <c r="F44" s="151">
        <v>202.85837713298292</v>
      </c>
      <c r="G44" s="257">
        <f t="shared" si="8"/>
        <v>176.61038319848333</v>
      </c>
      <c r="H44" s="74">
        <f t="shared" si="9"/>
        <v>-0.12939073212289789</v>
      </c>
    </row>
    <row r="45" spans="1:8" x14ac:dyDescent="0.2">
      <c r="A45" s="26" t="s">
        <v>20</v>
      </c>
      <c r="B45" s="74">
        <v>9.925174695442518E-3</v>
      </c>
      <c r="D45" s="19" t="s">
        <v>20</v>
      </c>
      <c r="E45" s="151">
        <v>158.28807560374963</v>
      </c>
      <c r="F45" s="151">
        <v>146.43660482899341</v>
      </c>
      <c r="G45" s="257">
        <f t="shared" si="8"/>
        <v>159.85911240632225</v>
      </c>
      <c r="H45" s="74">
        <f t="shared" si="9"/>
        <v>9.1660876684511075E-2</v>
      </c>
    </row>
    <row r="46" spans="1:8" x14ac:dyDescent="0.2">
      <c r="A46" s="26" t="s">
        <v>21</v>
      </c>
      <c r="B46" s="74">
        <v>2.6964361667897396E-2</v>
      </c>
      <c r="D46" s="19" t="s">
        <v>21</v>
      </c>
      <c r="E46" s="151">
        <v>133.35196656071875</v>
      </c>
      <c r="F46" s="151">
        <v>125.8868831214578</v>
      </c>
      <c r="G46" s="257">
        <f t="shared" si="8"/>
        <v>136.94771721618733</v>
      </c>
      <c r="H46" s="74">
        <f t="shared" si="9"/>
        <v>8.7863277098201312E-2</v>
      </c>
    </row>
    <row r="47" spans="1:8" x14ac:dyDescent="0.2">
      <c r="A47" s="26" t="s">
        <v>22</v>
      </c>
      <c r="B47" s="74">
        <v>4.3208203416226887E-2</v>
      </c>
      <c r="D47" s="19" t="s">
        <v>22</v>
      </c>
      <c r="E47" s="151">
        <v>330.76456582824227</v>
      </c>
      <c r="F47" s="151">
        <v>319.23616597588966</v>
      </c>
      <c r="G47" s="257">
        <f t="shared" si="8"/>
        <v>345.05630847142891</v>
      </c>
      <c r="H47" s="74">
        <f t="shared" si="9"/>
        <v>8.0881006751250456E-2</v>
      </c>
    </row>
    <row r="48" spans="1:8" x14ac:dyDescent="0.2">
      <c r="A48" s="26" t="s">
        <v>23</v>
      </c>
      <c r="B48" s="74">
        <v>-1.5538766813795957E-2</v>
      </c>
      <c r="D48" s="19" t="s">
        <v>23</v>
      </c>
      <c r="E48" s="151">
        <v>153.73514463365069</v>
      </c>
      <c r="F48" s="151">
        <v>153.12483582326706</v>
      </c>
      <c r="G48" s="257">
        <f t="shared" si="8"/>
        <v>151.34629007010321</v>
      </c>
      <c r="H48" s="74">
        <f t="shared" si="9"/>
        <v>-1.1615005127036402E-2</v>
      </c>
    </row>
    <row r="49" spans="1:8" x14ac:dyDescent="0.2">
      <c r="A49" s="26" t="s">
        <v>30</v>
      </c>
      <c r="B49" s="74">
        <v>2.1578293640690971E-2</v>
      </c>
      <c r="D49" s="19" t="s">
        <v>30</v>
      </c>
      <c r="E49" s="151">
        <v>392.9588128907684</v>
      </c>
      <c r="F49" s="151">
        <v>392.14565132491697</v>
      </c>
      <c r="G49" s="257">
        <f t="shared" si="8"/>
        <v>401.43819354402274</v>
      </c>
      <c r="H49" s="74">
        <f t="shared" si="9"/>
        <v>2.3696660125414274E-2</v>
      </c>
    </row>
    <row r="50" spans="1:8" x14ac:dyDescent="0.2">
      <c r="A50" s="26" t="s">
        <v>24</v>
      </c>
      <c r="B50" s="74">
        <v>5.9981769621559877E-3</v>
      </c>
      <c r="D50" s="19" t="s">
        <v>24</v>
      </c>
      <c r="E50" s="151">
        <v>231.00311701225769</v>
      </c>
      <c r="F50" s="151">
        <v>230.22772490527302</v>
      </c>
      <c r="G50" s="257">
        <f t="shared" si="8"/>
        <v>232.38871458690684</v>
      </c>
      <c r="H50" s="74">
        <f t="shared" si="9"/>
        <v>9.3863138443597924E-3</v>
      </c>
    </row>
    <row r="51" spans="1:8" x14ac:dyDescent="0.2">
      <c r="A51" s="26" t="s">
        <v>25</v>
      </c>
      <c r="B51" s="74">
        <v>3.2263535173457925E-2</v>
      </c>
      <c r="D51" s="19" t="s">
        <v>25</v>
      </c>
      <c r="E51" s="151">
        <v>370.14133910216367</v>
      </c>
      <c r="F51" s="151">
        <v>349.09580500001999</v>
      </c>
      <c r="G51" s="257">
        <f t="shared" si="8"/>
        <v>382.08340721543715</v>
      </c>
      <c r="H51" s="74">
        <f t="shared" si="9"/>
        <v>9.4494410253412431E-2</v>
      </c>
    </row>
    <row r="52" spans="1:8" x14ac:dyDescent="0.2">
      <c r="A52" s="26" t="s">
        <v>26</v>
      </c>
      <c r="B52" s="74">
        <v>2.777468012409301E-2</v>
      </c>
      <c r="D52" s="19" t="s">
        <v>26</v>
      </c>
      <c r="E52" s="151">
        <v>228.05840488913341</v>
      </c>
      <c r="F52" s="151">
        <v>211.93450041088431</v>
      </c>
      <c r="G52" s="257">
        <f t="shared" si="8"/>
        <v>234.39265413453998</v>
      </c>
      <c r="H52" s="74">
        <f t="shared" si="9"/>
        <v>0.10596742710656036</v>
      </c>
    </row>
    <row r="53" spans="1:8" x14ac:dyDescent="0.2">
      <c r="A53" s="26" t="s">
        <v>27</v>
      </c>
      <c r="B53" s="74">
        <v>3.7066623369594653E-2</v>
      </c>
      <c r="D53" s="19" t="s">
        <v>27</v>
      </c>
      <c r="E53" s="151">
        <v>159.33631773865579</v>
      </c>
      <c r="F53" s="151">
        <v>147.64730809294286</v>
      </c>
      <c r="G53" s="257">
        <f t="shared" si="8"/>
        <v>165.2423770173726</v>
      </c>
      <c r="H53" s="74">
        <f t="shared" si="9"/>
        <v>0.11916958833650916</v>
      </c>
    </row>
    <row r="54" spans="1:8" x14ac:dyDescent="0.2">
      <c r="A54" s="26" t="s">
        <v>28</v>
      </c>
      <c r="B54" s="74">
        <v>9.1535805279181481E-3</v>
      </c>
      <c r="D54" s="19" t="s">
        <v>0</v>
      </c>
      <c r="E54" s="151">
        <v>111.65087056554722</v>
      </c>
      <c r="F54" s="151">
        <v>103.62882574329441</v>
      </c>
      <c r="G54" s="257">
        <f t="shared" si="8"/>
        <v>112.67287580028112</v>
      </c>
      <c r="H54" s="258">
        <f t="shared" si="9"/>
        <v>8.7273497428121974E-2</v>
      </c>
    </row>
    <row r="55" spans="1:8" x14ac:dyDescent="0.2">
      <c r="A55" s="26" t="s">
        <v>31</v>
      </c>
      <c r="B55" s="74">
        <v>8.5031930256913801E-2</v>
      </c>
      <c r="D55" s="19" t="s">
        <v>31</v>
      </c>
      <c r="E55" s="151">
        <v>233.11148126431911</v>
      </c>
      <c r="F55" s="151">
        <v>0</v>
      </c>
      <c r="G55" s="257">
        <f t="shared" si="8"/>
        <v>252.93340048127257</v>
      </c>
      <c r="H55" s="74" t="e">
        <f t="shared" si="9"/>
        <v>#DIV/0!</v>
      </c>
    </row>
    <row r="56" spans="1:8" x14ac:dyDescent="0.2">
      <c r="A56" s="26" t="s">
        <v>32</v>
      </c>
      <c r="B56" s="74">
        <v>2.5569558894813271E-2</v>
      </c>
      <c r="D56" s="19" t="s">
        <v>32</v>
      </c>
      <c r="E56" s="151"/>
      <c r="F56" s="151"/>
      <c r="G56" s="257">
        <f t="shared" si="8"/>
        <v>0</v>
      </c>
      <c r="H56" s="74" t="e">
        <f t="shared" si="9"/>
        <v>#DIV/0!</v>
      </c>
    </row>
    <row r="57" spans="1:8" x14ac:dyDescent="0.2">
      <c r="A57" s="26" t="s">
        <v>33</v>
      </c>
      <c r="B57" s="74">
        <v>1.217803591723432E-2</v>
      </c>
      <c r="D57" s="19" t="s">
        <v>33</v>
      </c>
      <c r="E57" s="151">
        <v>131.92117718520655</v>
      </c>
      <c r="F57" s="151">
        <v>0</v>
      </c>
      <c r="G57" s="257">
        <f t="shared" si="8"/>
        <v>133.52771801921182</v>
      </c>
      <c r="H57" s="74" t="e">
        <f t="shared" si="9"/>
        <v>#DIV/0!</v>
      </c>
    </row>
    <row r="58" spans="1:8" x14ac:dyDescent="0.2">
      <c r="A58" s="26" t="s">
        <v>58</v>
      </c>
      <c r="B58" s="74">
        <v>4.1037493494489041E-6</v>
      </c>
      <c r="D58" s="19" t="s">
        <v>58</v>
      </c>
      <c r="E58" s="151">
        <v>113.03777583351253</v>
      </c>
      <c r="F58" s="151">
        <v>0</v>
      </c>
      <c r="G58" s="257">
        <f t="shared" si="8"/>
        <v>113.03823971221156</v>
      </c>
      <c r="H58" s="74" t="e">
        <f t="shared" si="9"/>
        <v>#DIV/0!</v>
      </c>
    </row>
    <row r="59" spans="1:8" x14ac:dyDescent="0.2">
      <c r="A59" s="9"/>
      <c r="B59" s="74"/>
    </row>
    <row r="60" spans="1:8" x14ac:dyDescent="0.2">
      <c r="A60" s="26" t="s">
        <v>64</v>
      </c>
      <c r="B60" s="74">
        <v>1.5349397020791633E-2</v>
      </c>
    </row>
    <row r="61" spans="1:8" x14ac:dyDescent="0.2">
      <c r="A61" s="32" t="s">
        <v>5</v>
      </c>
    </row>
    <row r="62" spans="1:8" x14ac:dyDescent="0.2">
      <c r="A62" s="32" t="s">
        <v>174</v>
      </c>
    </row>
    <row r="66" spans="1:14" x14ac:dyDescent="0.2">
      <c r="B66">
        <v>1990</v>
      </c>
      <c r="C66">
        <v>2000</v>
      </c>
      <c r="D66">
        <v>2005</v>
      </c>
      <c r="E66">
        <v>2006</v>
      </c>
      <c r="F66">
        <v>2007</v>
      </c>
      <c r="G66">
        <v>2008</v>
      </c>
      <c r="H66">
        <v>2009</v>
      </c>
      <c r="I66">
        <v>2010</v>
      </c>
      <c r="J66">
        <v>2011</v>
      </c>
      <c r="K66" t="s">
        <v>209</v>
      </c>
      <c r="L66" t="s">
        <v>210</v>
      </c>
      <c r="M66" t="s">
        <v>211</v>
      </c>
      <c r="N66" t="s">
        <v>212</v>
      </c>
    </row>
    <row r="67" spans="1:14" x14ac:dyDescent="0.2">
      <c r="B67">
        <v>1995</v>
      </c>
    </row>
    <row r="68" spans="1:14" x14ac:dyDescent="0.2">
      <c r="A68" t="s">
        <v>5</v>
      </c>
      <c r="B68" s="151">
        <v>100</v>
      </c>
      <c r="C68" s="30">
        <v>83.455447356584472</v>
      </c>
      <c r="D68" s="30">
        <v>80.164984132686243</v>
      </c>
      <c r="E68" s="30">
        <v>77.97047043162118</v>
      </c>
      <c r="F68" s="30">
        <v>75.083571814488764</v>
      </c>
      <c r="G68" s="30">
        <v>74.584385980980585</v>
      </c>
      <c r="H68" s="30">
        <v>73.867939118061969</v>
      </c>
      <c r="I68" s="30">
        <v>74.81868721045511</v>
      </c>
      <c r="J68" s="30">
        <v>71.226838554049081</v>
      </c>
      <c r="K68" s="284">
        <v>-1.6027339455035983E-2</v>
      </c>
      <c r="L68" s="284">
        <v>-1.9510020537491957E-2</v>
      </c>
      <c r="M68" s="151">
        <v>100.10796511270941</v>
      </c>
      <c r="N68" s="30">
        <v>3.1654682920997224</v>
      </c>
    </row>
    <row r="69" spans="1:14" x14ac:dyDescent="0.2">
      <c r="A69" t="s">
        <v>37</v>
      </c>
      <c r="B69" s="151">
        <v>100</v>
      </c>
      <c r="C69" s="30">
        <v>82.467338636904103</v>
      </c>
      <c r="D69" s="30">
        <v>79.364835571743896</v>
      </c>
      <c r="E69" s="30">
        <v>76.842939081832867</v>
      </c>
      <c r="F69" s="30">
        <v>73.752695504208589</v>
      </c>
      <c r="G69" s="30">
        <v>73.198804582660429</v>
      </c>
      <c r="H69" s="30">
        <v>72.286974280910002</v>
      </c>
      <c r="I69" s="30">
        <v>73.171367455655286</v>
      </c>
      <c r="J69" s="30">
        <v>69.493680897198956</v>
      </c>
      <c r="K69" s="284">
        <v>-1.7180903301735717E-2</v>
      </c>
      <c r="L69" s="284">
        <v>-2.1893378080049097E-2</v>
      </c>
      <c r="M69" s="151">
        <v>100</v>
      </c>
      <c r="N69" s="30">
        <v>3.3793074153981144</v>
      </c>
    </row>
    <row r="70" spans="1:14" x14ac:dyDescent="0.2">
      <c r="A70" t="s">
        <v>6</v>
      </c>
      <c r="B70" s="151">
        <v>100</v>
      </c>
      <c r="C70" s="30">
        <v>81.178225609330937</v>
      </c>
      <c r="D70" s="30">
        <v>74.70700930671866</v>
      </c>
      <c r="E70" s="30">
        <v>71.991970597988825</v>
      </c>
      <c r="F70" s="30">
        <v>68.355542020865158</v>
      </c>
      <c r="G70" s="30">
        <v>70.798635739729392</v>
      </c>
      <c r="H70" s="30">
        <v>70.980352187156427</v>
      </c>
      <c r="I70" s="30">
        <v>73.353839271937844</v>
      </c>
      <c r="J70" s="30">
        <v>69.901863351747352</v>
      </c>
      <c r="K70" s="284">
        <v>-1.6906776481037555E-2</v>
      </c>
      <c r="L70" s="284">
        <v>-1.1019108953120971E-2</v>
      </c>
      <c r="M70" s="151">
        <v>135.56499349667649</v>
      </c>
      <c r="N70" s="254">
        <v>5.4257762140704937</v>
      </c>
    </row>
    <row r="71" spans="1:14" x14ac:dyDescent="0.2">
      <c r="A71" t="s">
        <v>29</v>
      </c>
      <c r="B71" s="151">
        <v>100</v>
      </c>
      <c r="C71" s="30">
        <v>74.873200076356454</v>
      </c>
      <c r="D71" s="30">
        <v>61.550700709842424</v>
      </c>
      <c r="E71" s="30">
        <v>59.42320888162903</v>
      </c>
      <c r="F71" s="30">
        <v>54.922986028004587</v>
      </c>
      <c r="G71" s="30">
        <v>51.201845864628424</v>
      </c>
      <c r="H71" s="30">
        <v>47.395826914036206</v>
      </c>
      <c r="I71" s="30">
        <v>48.130870894388892</v>
      </c>
      <c r="J71" s="30">
        <v>50.794008766968176</v>
      </c>
      <c r="K71" s="284">
        <v>-3.1742051265810978E-2</v>
      </c>
      <c r="L71" s="284">
        <v>-3.1506787576808692E-2</v>
      </c>
      <c r="M71" s="151">
        <v>168.56772238630788</v>
      </c>
      <c r="N71" s="254">
        <v>2.6159414478539795</v>
      </c>
    </row>
    <row r="72" spans="1:14" x14ac:dyDescent="0.2">
      <c r="A72" t="s">
        <v>7</v>
      </c>
      <c r="B72" s="151">
        <v>100</v>
      </c>
      <c r="C72" s="30">
        <v>78.521674645192107</v>
      </c>
      <c r="D72" s="30">
        <v>70.504235062643886</v>
      </c>
      <c r="E72" s="30">
        <v>67.401216047627145</v>
      </c>
      <c r="F72" s="30">
        <v>63.693080373252876</v>
      </c>
      <c r="G72" s="30">
        <v>60.417091875518778</v>
      </c>
      <c r="H72" s="30">
        <v>59.285030947526842</v>
      </c>
      <c r="I72" s="30">
        <v>61.078191949532759</v>
      </c>
      <c r="J72" s="30">
        <v>57.982032373113334</v>
      </c>
      <c r="K72" s="284">
        <v>-2.5620229612292045E-2</v>
      </c>
      <c r="L72" s="284">
        <v>-3.2064604375775851E-2</v>
      </c>
      <c r="M72" s="151">
        <v>152.69002647479599</v>
      </c>
      <c r="N72" s="254">
        <v>4.1307438895877082</v>
      </c>
    </row>
    <row r="73" spans="1:14" x14ac:dyDescent="0.2">
      <c r="A73" t="s">
        <v>8</v>
      </c>
      <c r="B73" s="151">
        <v>100</v>
      </c>
      <c r="C73" s="30">
        <v>85.148706954592441</v>
      </c>
      <c r="D73" s="30">
        <v>79.855165850084475</v>
      </c>
      <c r="E73" s="30">
        <v>82.639106166621417</v>
      </c>
      <c r="F73" s="30">
        <v>79.573407465468506</v>
      </c>
      <c r="G73" s="30">
        <v>78.336660329781111</v>
      </c>
      <c r="H73" s="30">
        <v>79.156982998979615</v>
      </c>
      <c r="I73" s="30">
        <v>82.104746246288272</v>
      </c>
      <c r="J73" s="30">
        <v>76.031821713193011</v>
      </c>
      <c r="K73" s="284">
        <v>-1.2963724548247457E-2</v>
      </c>
      <c r="L73" s="284">
        <v>-8.1437597135705087E-3</v>
      </c>
      <c r="M73" s="151">
        <v>80.768964648178709</v>
      </c>
      <c r="N73" s="254">
        <v>3.415621401035998</v>
      </c>
    </row>
    <row r="74" spans="1:14" x14ac:dyDescent="0.2">
      <c r="A74" t="s">
        <v>34</v>
      </c>
      <c r="B74" s="151">
        <v>100</v>
      </c>
      <c r="C74" s="30">
        <v>79.506712400934461</v>
      </c>
      <c r="D74" s="30">
        <v>77.710139930663431</v>
      </c>
      <c r="E74" s="30">
        <v>75.567717546512014</v>
      </c>
      <c r="F74" s="30">
        <v>71.264520955424771</v>
      </c>
      <c r="G74" s="30">
        <v>71.138862611543601</v>
      </c>
      <c r="H74" s="30">
        <v>71.391873004241617</v>
      </c>
      <c r="I74" s="30">
        <v>70.568018080566418</v>
      </c>
      <c r="J74" s="30">
        <v>64.461409136236497</v>
      </c>
      <c r="K74" s="284">
        <v>-2.0692596270306396E-2</v>
      </c>
      <c r="L74" s="284">
        <v>-3.06729090138812E-2</v>
      </c>
      <c r="M74" s="151">
        <v>95.033291483037857</v>
      </c>
      <c r="N74" s="254">
        <v>3.8691596526756746</v>
      </c>
    </row>
    <row r="75" spans="1:14" x14ac:dyDescent="0.2">
      <c r="A75" t="s">
        <v>9</v>
      </c>
      <c r="B75" s="151">
        <v>100</v>
      </c>
      <c r="C75" s="30">
        <v>50.597269092366389</v>
      </c>
      <c r="D75" s="30">
        <v>40.119402468500532</v>
      </c>
      <c r="E75" s="30">
        <v>35.548789865352468</v>
      </c>
      <c r="F75" s="30">
        <v>37.008499424603805</v>
      </c>
      <c r="G75" s="30">
        <v>37.403043512663224</v>
      </c>
      <c r="H75" s="30">
        <v>39.288130637927729</v>
      </c>
      <c r="I75" s="30">
        <v>43.78698832619137</v>
      </c>
      <c r="J75" s="30">
        <v>40.762040488542425</v>
      </c>
      <c r="K75" s="284">
        <v>-4.1833995996978346E-2</v>
      </c>
      <c r="L75" s="284">
        <v>2.6520435921939534E-3</v>
      </c>
      <c r="M75" s="151">
        <v>202.75943904092279</v>
      </c>
      <c r="N75" s="254">
        <v>4.5985879656228876</v>
      </c>
    </row>
    <row r="76" spans="1:14" x14ac:dyDescent="0.2">
      <c r="A76" t="s">
        <v>13</v>
      </c>
      <c r="B76" s="151">
        <v>100</v>
      </c>
      <c r="C76" s="30">
        <v>67.904753707903964</v>
      </c>
      <c r="D76" s="30">
        <v>56.575425039760553</v>
      </c>
      <c r="E76" s="30">
        <v>54.683499227210199</v>
      </c>
      <c r="F76" s="30">
        <v>53.776550522900926</v>
      </c>
      <c r="G76" s="30">
        <v>54.329192984585852</v>
      </c>
      <c r="H76" s="30">
        <v>53.580809569547782</v>
      </c>
      <c r="I76" s="30">
        <v>54.99958886105577</v>
      </c>
      <c r="J76" s="30">
        <v>50.093912756827073</v>
      </c>
      <c r="K76" s="284">
        <v>-3.2381762041057582E-2</v>
      </c>
      <c r="L76" s="284">
        <v>-2.007496085963334E-2</v>
      </c>
      <c r="M76" s="151">
        <v>69.767088933547512</v>
      </c>
      <c r="N76" s="254">
        <v>3.0305901008745435</v>
      </c>
    </row>
    <row r="77" spans="1:14" x14ac:dyDescent="0.2">
      <c r="A77" t="s">
        <v>10</v>
      </c>
      <c r="B77" s="151">
        <v>100</v>
      </c>
      <c r="C77" s="30">
        <v>101.23676343875863</v>
      </c>
      <c r="D77" s="30">
        <v>92.22784287203703</v>
      </c>
      <c r="E77" s="30">
        <v>87.909347494515728</v>
      </c>
      <c r="F77" s="30">
        <v>85.017242915488978</v>
      </c>
      <c r="G77" s="30">
        <v>85.841118268722909</v>
      </c>
      <c r="H77" s="30">
        <v>85.4196296646127</v>
      </c>
      <c r="I77" s="30">
        <v>84.433891252789238</v>
      </c>
      <c r="J77" s="30">
        <v>87.989000658991799</v>
      </c>
      <c r="K77" s="284">
        <v>-6.0747295659292488E-3</v>
      </c>
      <c r="L77" s="284">
        <v>-7.8110430512549067E-3</v>
      </c>
      <c r="M77" s="285" t="s">
        <v>234</v>
      </c>
      <c r="N77" s="254">
        <v>2.4686369490052287</v>
      </c>
    </row>
    <row r="78" spans="1:14" x14ac:dyDescent="0.2">
      <c r="A78" t="s">
        <v>11</v>
      </c>
      <c r="B78" s="151">
        <v>100</v>
      </c>
      <c r="C78" s="30">
        <v>101.32169076959887</v>
      </c>
      <c r="D78" s="30">
        <v>100.60537704429267</v>
      </c>
      <c r="E78" s="30">
        <v>96.825777118429983</v>
      </c>
      <c r="F78" s="30">
        <v>94.725196644223303</v>
      </c>
      <c r="G78" s="30">
        <v>91.02017166505162</v>
      </c>
      <c r="H78" s="30">
        <v>86.902235996503194</v>
      </c>
      <c r="I78" s="30">
        <v>86.868264332919566</v>
      </c>
      <c r="J78" s="30">
        <v>85.552324197972922</v>
      </c>
      <c r="K78" s="284">
        <v>-7.4030338488906278E-3</v>
      </c>
      <c r="L78" s="284">
        <v>-2.6651337190065405E-2</v>
      </c>
      <c r="M78" s="151">
        <v>84.124365667032905</v>
      </c>
      <c r="N78" s="254">
        <v>2.7850021903270012</v>
      </c>
    </row>
    <row r="79" spans="1:14" x14ac:dyDescent="0.2">
      <c r="A79" t="s">
        <v>12</v>
      </c>
      <c r="B79" s="151">
        <v>100</v>
      </c>
      <c r="C79" s="30">
        <v>93.300351108429439</v>
      </c>
      <c r="D79" s="30">
        <v>92.396150902895471</v>
      </c>
      <c r="E79" s="30">
        <v>89.004389830717315</v>
      </c>
      <c r="F79" s="30">
        <v>86.123070257131232</v>
      </c>
      <c r="G79" s="30">
        <v>86.692706431432114</v>
      </c>
      <c r="H79" s="30">
        <v>85.577980865931607</v>
      </c>
      <c r="I79" s="30">
        <v>86.58464921258782</v>
      </c>
      <c r="J79" s="30">
        <v>82.282701943454441</v>
      </c>
      <c r="K79" s="284">
        <v>-9.2431731522839566E-3</v>
      </c>
      <c r="L79" s="284">
        <v>-1.9135287205051088E-2</v>
      </c>
      <c r="M79" s="151">
        <v>108.76669102642853</v>
      </c>
      <c r="N79" s="254">
        <v>3.9899280108209094</v>
      </c>
    </row>
    <row r="80" spans="1:14" x14ac:dyDescent="0.2">
      <c r="A80" t="s">
        <v>14</v>
      </c>
      <c r="B80" s="151">
        <v>100</v>
      </c>
      <c r="C80" s="30">
        <v>97.419754813587218</v>
      </c>
      <c r="D80" s="30">
        <v>99.483479037921967</v>
      </c>
      <c r="E80" s="30">
        <v>96.513217814586667</v>
      </c>
      <c r="F80" s="30">
        <v>94.017946949085101</v>
      </c>
      <c r="G80" s="30">
        <v>93.321704507098246</v>
      </c>
      <c r="H80" s="30">
        <v>92.394185630151512</v>
      </c>
      <c r="I80" s="30">
        <v>93.801780673981085</v>
      </c>
      <c r="J80" s="30">
        <v>92.074317729049199</v>
      </c>
      <c r="K80" s="284">
        <v>-3.9243810127302936E-3</v>
      </c>
      <c r="L80" s="284">
        <v>-1.281641752872964E-2</v>
      </c>
      <c r="M80" s="151">
        <v>84.586120066866457</v>
      </c>
      <c r="N80" s="254">
        <v>2.7412073009886511</v>
      </c>
    </row>
    <row r="81" spans="1:14" x14ac:dyDescent="0.2">
      <c r="A81" t="s">
        <v>15</v>
      </c>
      <c r="B81" s="151">
        <v>100</v>
      </c>
      <c r="C81" s="30">
        <v>99.31275709772801</v>
      </c>
      <c r="D81" s="30">
        <v>89.19600452870867</v>
      </c>
      <c r="E81" s="30">
        <v>88.992782747341977</v>
      </c>
      <c r="F81" s="30">
        <v>88.434083207670611</v>
      </c>
      <c r="G81" s="30">
        <v>89.653941676276844</v>
      </c>
      <c r="H81" s="30">
        <v>89.119427314741444</v>
      </c>
      <c r="I81" s="30">
        <v>85.202425923999542</v>
      </c>
      <c r="J81" s="30">
        <v>83.531989988825813</v>
      </c>
      <c r="K81" s="284">
        <v>-8.5319901083749095E-3</v>
      </c>
      <c r="L81" s="284">
        <v>-1.0874865456056315E-2</v>
      </c>
      <c r="M81" s="151">
        <v>98.580570270854324</v>
      </c>
      <c r="N81" s="254">
        <v>3.1818955857152895</v>
      </c>
    </row>
    <row r="82" spans="1:14" x14ac:dyDescent="0.2">
      <c r="A82" t="s">
        <v>16</v>
      </c>
      <c r="B82" s="151">
        <v>100</v>
      </c>
      <c r="C82" s="30">
        <v>67.711628679181331</v>
      </c>
      <c r="D82" s="30">
        <v>54.649219528012551</v>
      </c>
      <c r="E82" s="30">
        <v>50.700248332016564</v>
      </c>
      <c r="F82" s="30">
        <v>47.629623985675643</v>
      </c>
      <c r="G82" s="30">
        <v>47.505044939074736</v>
      </c>
      <c r="H82" s="30">
        <v>54.423432157807881</v>
      </c>
      <c r="I82" s="30">
        <v>57.59320496578416</v>
      </c>
      <c r="J82" s="30">
        <v>51.052905481719165</v>
      </c>
      <c r="K82" s="284">
        <v>-3.1507610061643487E-2</v>
      </c>
      <c r="L82" s="284">
        <v>-1.1281296147387487E-2</v>
      </c>
      <c r="M82" s="151">
        <v>104.63992933571463</v>
      </c>
      <c r="N82" s="254">
        <v>2.0452086059755956</v>
      </c>
    </row>
    <row r="83" spans="1:14" x14ac:dyDescent="0.2">
      <c r="A83" t="s">
        <v>17</v>
      </c>
      <c r="B83" s="151">
        <v>100</v>
      </c>
      <c r="C83" s="30">
        <v>61.006378228214771</v>
      </c>
      <c r="D83" s="30">
        <v>51.428483308660091</v>
      </c>
      <c r="E83" s="30">
        <v>46.806299530421562</v>
      </c>
      <c r="F83" s="30">
        <v>46.136413802991925</v>
      </c>
      <c r="G83" s="30">
        <v>45.032858327650992</v>
      </c>
      <c r="H83" s="30">
        <v>48.239252876671451</v>
      </c>
      <c r="I83" s="30">
        <v>38.248201698178455</v>
      </c>
      <c r="J83" s="30">
        <v>37.159558548127258</v>
      </c>
      <c r="K83" s="284">
        <v>-4.6046581031968015E-2</v>
      </c>
      <c r="L83" s="284">
        <v>-5.2721228475913096E-2</v>
      </c>
      <c r="M83" s="151">
        <v>104.92306858962333</v>
      </c>
      <c r="N83" s="254">
        <v>2.3150847739688425</v>
      </c>
    </row>
    <row r="84" spans="1:14" x14ac:dyDescent="0.2">
      <c r="A84" t="s">
        <v>35</v>
      </c>
      <c r="B84" s="151">
        <v>100</v>
      </c>
      <c r="C84" s="30">
        <v>63.564412538682134</v>
      </c>
      <c r="D84" s="30">
        <v>70.229320707888562</v>
      </c>
      <c r="E84" s="30">
        <v>65.813678342551228</v>
      </c>
      <c r="F84" s="30">
        <v>60.650218575835105</v>
      </c>
      <c r="G84" s="30">
        <v>61.072759158016488</v>
      </c>
      <c r="H84" s="30">
        <v>60.011559912619425</v>
      </c>
      <c r="I84" s="30">
        <v>61.98539487689321</v>
      </c>
      <c r="J84" s="30">
        <v>60.045669693012286</v>
      </c>
      <c r="K84" s="284">
        <v>-2.3996198602841412E-2</v>
      </c>
      <c r="L84" s="284">
        <v>-2.5772156615064157E-2</v>
      </c>
      <c r="M84" s="151">
        <v>96.631690818086042</v>
      </c>
      <c r="N84" s="254">
        <v>8.9598311972491409</v>
      </c>
    </row>
    <row r="85" spans="1:14" x14ac:dyDescent="0.2">
      <c r="A85" t="s">
        <v>18</v>
      </c>
      <c r="B85" s="151">
        <v>100</v>
      </c>
      <c r="C85" s="30">
        <v>84.43814573076186</v>
      </c>
      <c r="D85" s="30">
        <v>75.395672663875729</v>
      </c>
      <c r="E85" s="30">
        <v>71.996318928545293</v>
      </c>
      <c r="F85" s="30">
        <v>70.527524219088093</v>
      </c>
      <c r="G85" s="30">
        <v>69.514161364610686</v>
      </c>
      <c r="H85" s="30">
        <v>70.526496842549207</v>
      </c>
      <c r="I85" s="30">
        <v>71.325797398579809</v>
      </c>
      <c r="J85" s="30">
        <v>68.158562144749581</v>
      </c>
      <c r="K85" s="284">
        <v>-1.8088376761913105E-2</v>
      </c>
      <c r="L85" s="284">
        <v>-1.667820187559288E-2</v>
      </c>
      <c r="M85" s="151">
        <v>114.36978316141453</v>
      </c>
      <c r="N85" s="254">
        <v>2.527008062111082</v>
      </c>
    </row>
    <row r="86" spans="1:14" x14ac:dyDescent="0.2">
      <c r="A86" t="s">
        <v>19</v>
      </c>
      <c r="B86" s="151">
        <v>100</v>
      </c>
      <c r="C86" s="30">
        <v>81.884295737946616</v>
      </c>
      <c r="D86" s="30">
        <v>93.196123516611635</v>
      </c>
      <c r="E86" s="30">
        <v>85.318981290540719</v>
      </c>
      <c r="F86" s="30">
        <v>87.116939438090441</v>
      </c>
      <c r="G86" s="30">
        <v>83.600540197136198</v>
      </c>
      <c r="H86" s="30">
        <v>75.311961342603823</v>
      </c>
      <c r="I86" s="30">
        <v>82.238544971824894</v>
      </c>
      <c r="J86" s="30">
        <v>95.716442818947755</v>
      </c>
      <c r="K86" s="284">
        <v>-2.08259438463132E-3</v>
      </c>
      <c r="L86" s="284">
        <v>4.4572327652840915E-3</v>
      </c>
      <c r="M86" s="151">
        <v>92.822766389502618</v>
      </c>
      <c r="N86" s="254">
        <v>2.7102291309952098</v>
      </c>
    </row>
    <row r="87" spans="1:14" x14ac:dyDescent="0.2">
      <c r="A87" t="s">
        <v>20</v>
      </c>
      <c r="B87" s="151">
        <v>100</v>
      </c>
      <c r="C87" s="30">
        <v>83.679455672060115</v>
      </c>
      <c r="D87" s="30">
        <v>84.46276900512504</v>
      </c>
      <c r="E87" s="30">
        <v>79.393527334318463</v>
      </c>
      <c r="F87" s="30">
        <v>81.836268983592134</v>
      </c>
      <c r="G87" s="30">
        <v>78.531584591630292</v>
      </c>
      <c r="H87" s="30">
        <v>79.266134632415472</v>
      </c>
      <c r="I87" s="30">
        <v>83.174417303374753</v>
      </c>
      <c r="J87" s="30">
        <v>76.94691613426599</v>
      </c>
      <c r="K87" s="284">
        <v>-1.2401243951995822E-2</v>
      </c>
      <c r="L87" s="284">
        <v>-1.5412501153335145E-2</v>
      </c>
      <c r="M87" s="151">
        <v>110.41017706665215</v>
      </c>
      <c r="N87" s="254">
        <v>4.8819032938617957</v>
      </c>
    </row>
    <row r="88" spans="1:14" x14ac:dyDescent="0.2">
      <c r="A88" t="s">
        <v>21</v>
      </c>
      <c r="B88" s="151">
        <v>100</v>
      </c>
      <c r="C88" s="30">
        <v>88.132677222929502</v>
      </c>
      <c r="D88" s="30">
        <v>95.600465946224119</v>
      </c>
      <c r="E88" s="30">
        <v>92.61040248969033</v>
      </c>
      <c r="F88" s="30">
        <v>88.264350513192753</v>
      </c>
      <c r="G88" s="30">
        <v>87.493698247248346</v>
      </c>
      <c r="H88" s="30">
        <v>86.557954707583477</v>
      </c>
      <c r="I88" s="30">
        <v>90.888920352040884</v>
      </c>
      <c r="J88" s="30">
        <v>85.800931088505024</v>
      </c>
      <c r="K88" s="284">
        <v>-7.2658715497596615E-3</v>
      </c>
      <c r="L88" s="284">
        <v>-1.7863167083848719E-2</v>
      </c>
      <c r="M88" s="151">
        <v>92.671380633144139</v>
      </c>
      <c r="N88" s="254">
        <v>4.0397408359482796</v>
      </c>
    </row>
    <row r="89" spans="1:14" x14ac:dyDescent="0.2">
      <c r="A89" t="s">
        <v>22</v>
      </c>
      <c r="B89" s="151">
        <v>100</v>
      </c>
      <c r="C89" s="30">
        <v>59.822672487148864</v>
      </c>
      <c r="D89" s="30">
        <v>53.258637106930649</v>
      </c>
      <c r="E89" s="30">
        <v>52.73275084295129</v>
      </c>
      <c r="F89" s="30">
        <v>49.150504104764337</v>
      </c>
      <c r="G89" s="30">
        <v>47.507475912008914</v>
      </c>
      <c r="H89" s="30">
        <v>45.003147096452274</v>
      </c>
      <c r="I89" s="30">
        <v>46.260277471551049</v>
      </c>
      <c r="J89" s="30">
        <v>44.433352681174263</v>
      </c>
      <c r="K89" s="284">
        <v>-3.789107790701185E-2</v>
      </c>
      <c r="L89" s="284">
        <v>-2.9743622894065402E-2</v>
      </c>
      <c r="M89" s="151">
        <v>122.0536022150755</v>
      </c>
      <c r="N89" s="254">
        <v>2.651838965648103</v>
      </c>
    </row>
    <row r="90" spans="1:14" x14ac:dyDescent="0.2">
      <c r="A90" t="s">
        <v>23</v>
      </c>
      <c r="B90" s="151">
        <v>100</v>
      </c>
      <c r="C90" s="30">
        <v>106.00630554335065</v>
      </c>
      <c r="D90" s="30">
        <v>111.02407616445953</v>
      </c>
      <c r="E90" s="30">
        <v>102.60959472660065</v>
      </c>
      <c r="F90" s="30">
        <v>102.50542900712223</v>
      </c>
      <c r="G90" s="30">
        <v>98.354725933865467</v>
      </c>
      <c r="H90" s="30">
        <v>100.17966325712922</v>
      </c>
      <c r="I90" s="30">
        <v>96.092550718279782</v>
      </c>
      <c r="J90" s="30">
        <v>95.712008787885466</v>
      </c>
      <c r="K90" s="284">
        <v>-2.0847957750114166E-3</v>
      </c>
      <c r="L90" s="284">
        <v>-2.4430508172236021E-2</v>
      </c>
      <c r="M90" s="151">
        <v>85.798766720974001</v>
      </c>
      <c r="N90" s="254">
        <v>2.2606550394588347</v>
      </c>
    </row>
    <row r="91" spans="1:14" x14ac:dyDescent="0.2">
      <c r="A91" t="s">
        <v>30</v>
      </c>
      <c r="B91" s="151">
        <v>100</v>
      </c>
      <c r="C91" s="30">
        <v>55.868806719915334</v>
      </c>
      <c r="D91" s="30">
        <v>45.202299870844698</v>
      </c>
      <c r="E91" s="30">
        <v>43.458349696379564</v>
      </c>
      <c r="F91" s="30">
        <v>40.640762056962295</v>
      </c>
      <c r="G91" s="30">
        <v>37.783942322915998</v>
      </c>
      <c r="H91" s="30">
        <v>35.460997605666577</v>
      </c>
      <c r="I91" s="30">
        <v>36.022683313212752</v>
      </c>
      <c r="J91" s="30">
        <v>35.948140484274383</v>
      </c>
      <c r="K91" s="284">
        <v>-4.7550989888378692E-2</v>
      </c>
      <c r="L91" s="284">
        <v>-3.7458825446172406E-2</v>
      </c>
      <c r="M91" s="151">
        <v>107.16632123439587</v>
      </c>
      <c r="N91" s="254">
        <v>1.6974555911685985</v>
      </c>
    </row>
    <row r="92" spans="1:14" x14ac:dyDescent="0.2">
      <c r="A92" t="s">
        <v>24</v>
      </c>
      <c r="B92" s="151">
        <v>100</v>
      </c>
      <c r="C92" s="30">
        <v>90.708306299448068</v>
      </c>
      <c r="D92" s="30">
        <v>86.274335191622185</v>
      </c>
      <c r="E92" s="30">
        <v>81.830392935350446</v>
      </c>
      <c r="F92" s="30">
        <v>76.59939855689862</v>
      </c>
      <c r="G92" s="30">
        <v>78.342757624329778</v>
      </c>
      <c r="H92" s="30">
        <v>77.942153914435764</v>
      </c>
      <c r="I92" s="30">
        <v>78.427133797813184</v>
      </c>
      <c r="J92" s="30">
        <v>78.163882888878362</v>
      </c>
      <c r="K92" s="284">
        <v>-1.1663001363537151E-2</v>
      </c>
      <c r="L92" s="284">
        <v>-1.6319450714700312E-2</v>
      </c>
      <c r="M92" s="151">
        <v>125.52355806780746</v>
      </c>
      <c r="N92" s="254">
        <v>3.5445512584449532</v>
      </c>
    </row>
    <row r="93" spans="1:14" x14ac:dyDescent="0.2">
      <c r="A93" t="s">
        <v>25</v>
      </c>
      <c r="B93" s="151">
        <v>100</v>
      </c>
      <c r="C93" s="30">
        <v>72.963104862893076</v>
      </c>
      <c r="D93" s="30">
        <v>60.994260314634886</v>
      </c>
      <c r="E93" s="30">
        <v>55.797808546039548</v>
      </c>
      <c r="F93" s="30">
        <v>47.766132228211617</v>
      </c>
      <c r="G93" s="30">
        <v>46.450588641741412</v>
      </c>
      <c r="H93" s="30">
        <v>44.610145742254105</v>
      </c>
      <c r="I93" s="30">
        <v>45.509011103551572</v>
      </c>
      <c r="J93" s="30">
        <v>42.921455097357203</v>
      </c>
      <c r="K93" s="284">
        <v>-3.9475810372307851E-2</v>
      </c>
      <c r="L93" s="284">
        <v>-5.6885885179051132E-2</v>
      </c>
      <c r="M93" s="151">
        <v>129.7986457306165</v>
      </c>
      <c r="N93" s="254">
        <v>3.2311867378922292</v>
      </c>
    </row>
    <row r="94" spans="1:14" x14ac:dyDescent="0.2">
      <c r="A94" t="s">
        <v>26</v>
      </c>
      <c r="B94" s="151">
        <v>100</v>
      </c>
      <c r="C94" s="30">
        <v>92.914026329258505</v>
      </c>
      <c r="D94" s="30">
        <v>86.916812830691839</v>
      </c>
      <c r="E94" s="30">
        <v>90.791991330033682</v>
      </c>
      <c r="F94" s="30">
        <v>85.28290281758332</v>
      </c>
      <c r="G94" s="30">
        <v>81.653599026815797</v>
      </c>
      <c r="H94" s="30">
        <v>84.399652703410155</v>
      </c>
      <c r="I94" s="30">
        <v>88.991470562245667</v>
      </c>
      <c r="J94" s="30">
        <v>82.699705207567703</v>
      </c>
      <c r="K94" s="284">
        <v>-9.0046487639529049E-3</v>
      </c>
      <c r="L94" s="284">
        <v>-8.2549805426181955E-3</v>
      </c>
      <c r="M94" s="151">
        <v>171.63136431886826</v>
      </c>
      <c r="N94" s="254">
        <v>6.6498910939642908</v>
      </c>
    </row>
    <row r="95" spans="1:14" x14ac:dyDescent="0.2">
      <c r="A95" t="s">
        <v>27</v>
      </c>
      <c r="B95" s="151">
        <v>100</v>
      </c>
      <c r="C95" s="30">
        <v>81.868981681749602</v>
      </c>
      <c r="D95" s="30">
        <v>77.826431927601107</v>
      </c>
      <c r="E95" s="30">
        <v>72.766602168733868</v>
      </c>
      <c r="F95" s="30">
        <v>70.158708562008314</v>
      </c>
      <c r="G95" s="30">
        <v>70.206860995338232</v>
      </c>
      <c r="H95" s="30">
        <v>67.63507663834875</v>
      </c>
      <c r="I95" s="30">
        <v>71.508013211252305</v>
      </c>
      <c r="J95" s="30">
        <v>66.262141660843611</v>
      </c>
      <c r="K95" s="284">
        <v>-1.9406902582365104E-2</v>
      </c>
      <c r="L95" s="284">
        <v>-2.6454191210592337E-2</v>
      </c>
      <c r="M95" s="151">
        <v>122.5670984864814</v>
      </c>
      <c r="N95" s="254">
        <v>5.2584177059912465</v>
      </c>
    </row>
    <row r="96" spans="1:14" x14ac:dyDescent="0.2">
      <c r="A96" t="s">
        <v>0</v>
      </c>
      <c r="B96" s="151">
        <v>100</v>
      </c>
      <c r="C96" s="30">
        <v>83.780009637777013</v>
      </c>
      <c r="D96" s="30">
        <v>73.082674755920593</v>
      </c>
      <c r="E96" s="30">
        <v>70.147181876984959</v>
      </c>
      <c r="F96" s="30">
        <v>65.329251761715483</v>
      </c>
      <c r="G96" s="30">
        <v>65.069264472950152</v>
      </c>
      <c r="H96" s="30">
        <v>63.951173424609578</v>
      </c>
      <c r="I96" s="30">
        <v>64.418366780785689</v>
      </c>
      <c r="J96" s="30">
        <v>59.744395641989144</v>
      </c>
      <c r="K96" s="284">
        <v>-2.4229948829040726E-2</v>
      </c>
      <c r="L96" s="284">
        <v>-3.3028242502465832E-2</v>
      </c>
      <c r="M96" s="151">
        <v>86.313610596541466</v>
      </c>
      <c r="N96" s="254">
        <v>3.1796489414958797</v>
      </c>
    </row>
    <row r="97" spans="1:14" x14ac:dyDescent="0.2">
      <c r="A97" t="s">
        <v>31</v>
      </c>
      <c r="B97" s="151">
        <v>100</v>
      </c>
      <c r="C97" s="30">
        <v>100.84989221575178</v>
      </c>
      <c r="D97" s="30">
        <v>90.145735842730716</v>
      </c>
      <c r="E97" s="30">
        <v>92.932959469505136</v>
      </c>
      <c r="F97" s="30">
        <v>95.459813638515783</v>
      </c>
      <c r="G97" s="30">
        <v>93.664432705035566</v>
      </c>
      <c r="H97" s="30">
        <v>98.190923994516396</v>
      </c>
      <c r="I97" s="30">
        <v>96.269748229788576</v>
      </c>
      <c r="J97" s="30">
        <v>95.808059334032038</v>
      </c>
      <c r="K97" s="284">
        <v>-2.0371306979207748E-3</v>
      </c>
      <c r="L97" s="284">
        <v>1.0204911932258254E-2</v>
      </c>
      <c r="M97" s="151">
        <v>89.086706534950039</v>
      </c>
      <c r="N97" s="254">
        <v>1.5697681705467499</v>
      </c>
    </row>
    <row r="98" spans="1:14" x14ac:dyDescent="0.2">
      <c r="A98" t="s">
        <v>33</v>
      </c>
      <c r="B98" s="151">
        <v>100</v>
      </c>
      <c r="C98" s="30">
        <v>84.562134916574067</v>
      </c>
      <c r="D98" s="30">
        <v>78.823100369718802</v>
      </c>
      <c r="E98" s="30">
        <v>78.26724037747303</v>
      </c>
      <c r="F98" s="30">
        <v>77.189438506305464</v>
      </c>
      <c r="G98" s="30">
        <v>83.32223106935362</v>
      </c>
      <c r="H98" s="30">
        <v>80.63251765167449</v>
      </c>
      <c r="I98" s="30">
        <v>92.608890975440062</v>
      </c>
      <c r="J98" s="30">
        <v>78.759174580010466</v>
      </c>
      <c r="K98" s="284">
        <v>-1</v>
      </c>
      <c r="L98" s="284">
        <v>-1</v>
      </c>
      <c r="M98" s="151">
        <v>92.041526425744323</v>
      </c>
      <c r="N98" s="254">
        <v>5.8331749759415326</v>
      </c>
    </row>
    <row r="99" spans="1:14" x14ac:dyDescent="0.2">
      <c r="A99" t="s">
        <v>58</v>
      </c>
      <c r="B99" s="151">
        <v>100</v>
      </c>
      <c r="C99" s="30">
        <v>93.990775021489398</v>
      </c>
      <c r="D99" s="30">
        <v>90.090383239451882</v>
      </c>
      <c r="E99" s="30">
        <v>90.695528288337883</v>
      </c>
      <c r="F99" s="30">
        <v>83.447075190274617</v>
      </c>
      <c r="G99" s="30">
        <v>85.017550721774285</v>
      </c>
      <c r="H99" s="30">
        <v>87.184349054879647</v>
      </c>
      <c r="I99" s="30">
        <v>82.508545670059547</v>
      </c>
      <c r="J99" s="30">
        <v>78.496360877346532</v>
      </c>
      <c r="K99" s="284">
        <v>-1.130586065747774E-2</v>
      </c>
      <c r="L99" s="284">
        <v>-1.3521290458562429E-4</v>
      </c>
      <c r="M99" s="151">
        <v>63.899364756868657</v>
      </c>
      <c r="N99" s="254">
        <v>3.393912593612193</v>
      </c>
    </row>
    <row r="100" spans="1:14" x14ac:dyDescent="0.2">
      <c r="A100" t="s">
        <v>179</v>
      </c>
      <c r="B100" s="151">
        <v>100</v>
      </c>
      <c r="C100" s="30">
        <v>87.439945648186807</v>
      </c>
      <c r="D100" s="30">
        <v>86.605709687399994</v>
      </c>
      <c r="E100" s="30">
        <v>85.365831117042674</v>
      </c>
      <c r="F100" s="30">
        <v>84.003309579259096</v>
      </c>
      <c r="G100" s="30">
        <v>83.811083414146864</v>
      </c>
      <c r="H100" s="30">
        <v>85.093232730965866</v>
      </c>
      <c r="I100" s="30">
        <v>85.684106286726347</v>
      </c>
      <c r="J100" s="30"/>
      <c r="K100" s="284"/>
      <c r="L100" s="284"/>
      <c r="M100" s="151"/>
      <c r="N100" s="30"/>
    </row>
    <row r="101" spans="1:14" x14ac:dyDescent="0.2">
      <c r="A101" t="s">
        <v>184</v>
      </c>
      <c r="B101" s="151">
        <v>100</v>
      </c>
      <c r="C101" s="30">
        <v>101.31975880331498</v>
      </c>
      <c r="D101" s="30">
        <v>97.82658185342386</v>
      </c>
      <c r="E101" s="30">
        <v>94.292061531579947</v>
      </c>
      <c r="F101" s="30">
        <v>94.07773606450111</v>
      </c>
      <c r="G101" s="30">
        <v>92.480821504283782</v>
      </c>
      <c r="H101" s="30">
        <v>90.845295005944493</v>
      </c>
      <c r="I101" s="30">
        <v>87.476891513407452</v>
      </c>
      <c r="J101" s="30"/>
      <c r="K101" s="284"/>
      <c r="L101" s="284"/>
      <c r="M101" s="151"/>
      <c r="N101" s="30"/>
    </row>
    <row r="102" spans="1:14" x14ac:dyDescent="0.2">
      <c r="A102" t="s">
        <v>191</v>
      </c>
      <c r="B102" s="151">
        <v>101</v>
      </c>
      <c r="C102" s="30">
        <v>121.51240696571395</v>
      </c>
      <c r="D102" s="30">
        <v>132.5280779844889</v>
      </c>
      <c r="E102" s="30">
        <v>130.87857045971234</v>
      </c>
      <c r="F102" s="30">
        <v>126.2847283284227</v>
      </c>
      <c r="G102" s="30">
        <v>129.10800604900766</v>
      </c>
      <c r="H102" s="30">
        <v>132.97187701115487</v>
      </c>
      <c r="I102" s="30">
        <v>133.02921228802361</v>
      </c>
      <c r="J102" s="30"/>
      <c r="K102" s="284"/>
      <c r="L102" s="284"/>
      <c r="M102" s="151"/>
      <c r="N102" s="30"/>
    </row>
    <row r="103" spans="1:14" x14ac:dyDescent="0.2">
      <c r="A103" t="s">
        <v>192</v>
      </c>
      <c r="B103" s="151">
        <v>102</v>
      </c>
      <c r="C103" s="30">
        <v>54.287310636490993</v>
      </c>
      <c r="D103" s="30">
        <v>51.338685478584623</v>
      </c>
      <c r="E103" s="30">
        <v>49.940304640286016</v>
      </c>
      <c r="F103" s="30">
        <v>46.308378270475693</v>
      </c>
      <c r="G103" s="30">
        <v>43.92287157226837</v>
      </c>
      <c r="H103" s="30">
        <v>43.652765553513412</v>
      </c>
      <c r="I103" s="30">
        <v>42.523556953595687</v>
      </c>
      <c r="J103" s="30"/>
      <c r="K103" s="284"/>
      <c r="L103" s="284"/>
      <c r="M103" s="151"/>
      <c r="N103" s="30"/>
    </row>
    <row r="104" spans="1:14" x14ac:dyDescent="0.2">
      <c r="A104" t="s">
        <v>187</v>
      </c>
      <c r="B104" s="151">
        <v>103</v>
      </c>
      <c r="C104" s="30">
        <v>84.847963844508712</v>
      </c>
      <c r="D104" s="30">
        <v>71.456575197409336</v>
      </c>
      <c r="E104" s="30">
        <v>68.724495906228526</v>
      </c>
      <c r="F104" s="30">
        <v>66.119856176276969</v>
      </c>
      <c r="G104" s="30">
        <v>65.882880569857988</v>
      </c>
      <c r="H104" s="30">
        <v>65.121495547986015</v>
      </c>
      <c r="I104" s="30">
        <v>61.401823761222673</v>
      </c>
      <c r="J104" s="30"/>
      <c r="K104" s="284"/>
      <c r="L104" s="284"/>
      <c r="M104" s="151"/>
      <c r="N104" s="30"/>
    </row>
    <row r="105" spans="1:14" x14ac:dyDescent="0.2">
      <c r="A105" t="s">
        <v>193</v>
      </c>
      <c r="B105" s="151">
        <v>104</v>
      </c>
      <c r="C105" s="30">
        <v>146.59250651952092</v>
      </c>
      <c r="D105" s="30">
        <v>106.52203664533096</v>
      </c>
      <c r="E105" s="30">
        <v>98.04463522332469</v>
      </c>
      <c r="F105" s="30">
        <v>90.080390579709629</v>
      </c>
      <c r="G105" s="30">
        <v>85.498812052459556</v>
      </c>
      <c r="H105" s="30">
        <v>92.680136623641403</v>
      </c>
      <c r="I105" s="30">
        <v>89.023691040489851</v>
      </c>
      <c r="J105" s="30"/>
      <c r="K105" s="284"/>
      <c r="L105" s="284"/>
      <c r="M105" s="151"/>
      <c r="N105" s="30"/>
    </row>
    <row r="106" spans="1:14" x14ac:dyDescent="0.2">
      <c r="A106" t="s">
        <v>189</v>
      </c>
      <c r="B106" s="151">
        <v>105</v>
      </c>
      <c r="C106" s="30">
        <v>84.71461766362377</v>
      </c>
      <c r="D106" s="30">
        <v>76.74009858717568</v>
      </c>
      <c r="E106" s="30">
        <v>74.037655829233145</v>
      </c>
      <c r="F106" s="30">
        <v>73.927483879999983</v>
      </c>
      <c r="G106" s="30">
        <v>72.289698649239938</v>
      </c>
      <c r="H106" s="30">
        <v>71.24524483964727</v>
      </c>
      <c r="I106" s="30">
        <v>70.795830686162375</v>
      </c>
      <c r="J106" s="30"/>
      <c r="K106" s="284"/>
      <c r="L106" s="284"/>
      <c r="M106" s="151"/>
      <c r="N106" s="30"/>
    </row>
    <row r="108" spans="1:14" s="3" customFormat="1" ht="78.75" x14ac:dyDescent="0.2">
      <c r="A108" s="305"/>
      <c r="B108" s="289">
        <v>1990</v>
      </c>
      <c r="C108" s="306">
        <v>2000</v>
      </c>
      <c r="D108" s="306">
        <v>2005</v>
      </c>
      <c r="E108" s="306">
        <v>2010</v>
      </c>
      <c r="F108" s="306">
        <v>2011</v>
      </c>
      <c r="G108" s="307" t="s">
        <v>209</v>
      </c>
      <c r="H108" s="307" t="s">
        <v>210</v>
      </c>
      <c r="I108" s="307" t="s">
        <v>211</v>
      </c>
      <c r="J108" s="308" t="s">
        <v>212</v>
      </c>
      <c r="K108" s="309"/>
      <c r="L108" s="309"/>
      <c r="M108" s="309"/>
    </row>
    <row r="109" spans="1:14" x14ac:dyDescent="0.2">
      <c r="A109" s="289" t="s">
        <v>5</v>
      </c>
      <c r="B109" s="289">
        <v>100</v>
      </c>
      <c r="C109" s="290">
        <v>83.455447356584472</v>
      </c>
      <c r="D109" s="290">
        <v>80.164984132686243</v>
      </c>
      <c r="E109" s="290">
        <v>74.81868721045511</v>
      </c>
      <c r="F109" s="291">
        <v>71.226838554049081</v>
      </c>
      <c r="G109" s="292">
        <v>-1.6027339455035983E-2</v>
      </c>
      <c r="H109" s="292">
        <v>-1.9510020537491957E-2</v>
      </c>
      <c r="I109" s="293">
        <v>100.10796511270941</v>
      </c>
      <c r="J109" s="291">
        <v>3.1654682920997224</v>
      </c>
    </row>
    <row r="110" spans="1:14" x14ac:dyDescent="0.2">
      <c r="A110" s="294" t="s">
        <v>37</v>
      </c>
      <c r="B110" s="294">
        <v>100</v>
      </c>
      <c r="C110" s="295">
        <v>82.467338636904103</v>
      </c>
      <c r="D110" s="295">
        <v>79.364835571743896</v>
      </c>
      <c r="E110" s="295">
        <v>73.171367455655286</v>
      </c>
      <c r="F110" s="296">
        <v>69.493680897198956</v>
      </c>
      <c r="G110" s="297">
        <v>-1.7180903301735717E-2</v>
      </c>
      <c r="H110" s="297">
        <v>-2.1893378080049097E-2</v>
      </c>
      <c r="I110" s="298">
        <v>100</v>
      </c>
      <c r="J110" s="296">
        <v>3.3793074153981144</v>
      </c>
    </row>
    <row r="111" spans="1:14" x14ac:dyDescent="0.2">
      <c r="A111" s="299" t="s">
        <v>6</v>
      </c>
      <c r="B111" s="299">
        <v>100</v>
      </c>
      <c r="C111" s="300">
        <v>81.178225609330937</v>
      </c>
      <c r="D111" s="300">
        <v>74.70700930671866</v>
      </c>
      <c r="E111" s="300">
        <v>73.353839271937844</v>
      </c>
      <c r="F111" s="301">
        <v>69.901863351747352</v>
      </c>
      <c r="G111" s="302">
        <v>-1.6906776481037555E-2</v>
      </c>
      <c r="H111" s="302">
        <v>-1.1019108953120971E-2</v>
      </c>
      <c r="I111" s="303">
        <v>135.56499349667649</v>
      </c>
      <c r="J111" s="301">
        <v>5.4257762140704937</v>
      </c>
    </row>
    <row r="112" spans="1:14" x14ac:dyDescent="0.2">
      <c r="A112" s="299" t="s">
        <v>29</v>
      </c>
      <c r="B112" s="299">
        <v>100</v>
      </c>
      <c r="C112" s="300">
        <v>74.873200076356454</v>
      </c>
      <c r="D112" s="300">
        <v>61.550700709842424</v>
      </c>
      <c r="E112" s="300">
        <v>48.130870894388892</v>
      </c>
      <c r="F112" s="301">
        <v>50.794008766968176</v>
      </c>
      <c r="G112" s="302">
        <v>-3.1742051265810978E-2</v>
      </c>
      <c r="H112" s="302">
        <v>-3.1506787576808692E-2</v>
      </c>
      <c r="I112" s="303">
        <v>168.56772238630788</v>
      </c>
      <c r="J112" s="301">
        <v>2.6159414478539795</v>
      </c>
    </row>
    <row r="113" spans="1:10" x14ac:dyDescent="0.2">
      <c r="A113" s="299" t="s">
        <v>7</v>
      </c>
      <c r="B113" s="299">
        <v>100</v>
      </c>
      <c r="C113" s="300">
        <v>78.521674645192107</v>
      </c>
      <c r="D113" s="300">
        <v>70.504235062643886</v>
      </c>
      <c r="E113" s="300">
        <v>61.078191949532759</v>
      </c>
      <c r="F113" s="301">
        <v>57.982032373113334</v>
      </c>
      <c r="G113" s="302">
        <v>-2.5620229612292045E-2</v>
      </c>
      <c r="H113" s="302">
        <v>-3.2064604375775851E-2</v>
      </c>
      <c r="I113" s="303">
        <v>152.69002647479599</v>
      </c>
      <c r="J113" s="301">
        <v>4.1307438895877082</v>
      </c>
    </row>
    <row r="114" spans="1:10" x14ac:dyDescent="0.2">
      <c r="A114" s="299" t="s">
        <v>8</v>
      </c>
      <c r="B114" s="299">
        <v>100</v>
      </c>
      <c r="C114" s="300">
        <v>85.148706954592441</v>
      </c>
      <c r="D114" s="300">
        <v>79.855165850084475</v>
      </c>
      <c r="E114" s="300">
        <v>82.104746246288272</v>
      </c>
      <c r="F114" s="301">
        <v>76.031821713193011</v>
      </c>
      <c r="G114" s="302">
        <v>-1.2963724548247457E-2</v>
      </c>
      <c r="H114" s="302">
        <v>-8.1437597135705087E-3</v>
      </c>
      <c r="I114" s="303">
        <v>80.768964648178709</v>
      </c>
      <c r="J114" s="301">
        <v>3.415621401035998</v>
      </c>
    </row>
    <row r="115" spans="1:10" x14ac:dyDescent="0.2">
      <c r="A115" s="299" t="s">
        <v>34</v>
      </c>
      <c r="B115" s="299">
        <v>100</v>
      </c>
      <c r="C115" s="300">
        <v>79.506712400934461</v>
      </c>
      <c r="D115" s="300">
        <v>77.710139930663431</v>
      </c>
      <c r="E115" s="300">
        <v>70.568018080566418</v>
      </c>
      <c r="F115" s="301">
        <v>64.461409136236497</v>
      </c>
      <c r="G115" s="302">
        <v>-2.0692596270306396E-2</v>
      </c>
      <c r="H115" s="302">
        <v>-3.06729090138812E-2</v>
      </c>
      <c r="I115" s="303">
        <v>95.033291483037857</v>
      </c>
      <c r="J115" s="301">
        <v>3.8691596526756746</v>
      </c>
    </row>
    <row r="116" spans="1:10" x14ac:dyDescent="0.2">
      <c r="A116" s="299" t="s">
        <v>9</v>
      </c>
      <c r="B116" s="299">
        <v>100</v>
      </c>
      <c r="C116" s="300">
        <v>50.597269092366389</v>
      </c>
      <c r="D116" s="300">
        <v>40.119402468500532</v>
      </c>
      <c r="E116" s="300">
        <v>43.78698832619137</v>
      </c>
      <c r="F116" s="301">
        <v>40.762040488542425</v>
      </c>
      <c r="G116" s="302">
        <v>-4.1833995996978346E-2</v>
      </c>
      <c r="H116" s="302">
        <v>2.6520435921939534E-3</v>
      </c>
      <c r="I116" s="303">
        <v>202.75943904092279</v>
      </c>
      <c r="J116" s="301">
        <v>4.5985879656228876</v>
      </c>
    </row>
    <row r="117" spans="1:10" x14ac:dyDescent="0.2">
      <c r="A117" s="299" t="s">
        <v>13</v>
      </c>
      <c r="B117" s="299">
        <v>100</v>
      </c>
      <c r="C117" s="300">
        <v>67.904753707903964</v>
      </c>
      <c r="D117" s="300">
        <v>56.575425039760553</v>
      </c>
      <c r="E117" s="300">
        <v>54.99958886105577</v>
      </c>
      <c r="F117" s="301">
        <v>50.093912756827073</v>
      </c>
      <c r="G117" s="302">
        <v>-3.2381762041057582E-2</v>
      </c>
      <c r="H117" s="302">
        <v>-2.007496085963334E-2</v>
      </c>
      <c r="I117" s="303">
        <v>69.767088933547512</v>
      </c>
      <c r="J117" s="301">
        <v>3.0305901008745435</v>
      </c>
    </row>
    <row r="118" spans="1:10" x14ac:dyDescent="0.2">
      <c r="A118" s="299" t="s">
        <v>10</v>
      </c>
      <c r="B118" s="299">
        <v>100</v>
      </c>
      <c r="C118" s="300">
        <v>101.23676343875863</v>
      </c>
      <c r="D118" s="300">
        <v>92.22784287203703</v>
      </c>
      <c r="E118" s="300">
        <v>84.433891252789238</v>
      </c>
      <c r="F118" s="301">
        <v>87.989000658991799</v>
      </c>
      <c r="G118" s="302">
        <v>-6.0747295659292488E-3</v>
      </c>
      <c r="H118" s="302">
        <v>-7.8110430512549067E-3</v>
      </c>
      <c r="I118" s="304" t="s">
        <v>234</v>
      </c>
      <c r="J118" s="301">
        <v>2.4686369490052287</v>
      </c>
    </row>
    <row r="119" spans="1:10" x14ac:dyDescent="0.2">
      <c r="A119" s="299" t="s">
        <v>11</v>
      </c>
      <c r="B119" s="299">
        <v>100</v>
      </c>
      <c r="C119" s="300">
        <v>101.32169076959887</v>
      </c>
      <c r="D119" s="300">
        <v>100.60537704429267</v>
      </c>
      <c r="E119" s="300">
        <v>86.868264332919566</v>
      </c>
      <c r="F119" s="301">
        <v>85.552324197972922</v>
      </c>
      <c r="G119" s="302">
        <v>-7.4030338488906278E-3</v>
      </c>
      <c r="H119" s="302">
        <v>-2.6651337190065405E-2</v>
      </c>
      <c r="I119" s="303">
        <v>84.124365667032905</v>
      </c>
      <c r="J119" s="301">
        <v>2.7850021903270012</v>
      </c>
    </row>
    <row r="120" spans="1:10" x14ac:dyDescent="0.2">
      <c r="A120" s="299" t="s">
        <v>12</v>
      </c>
      <c r="B120" s="299">
        <v>100</v>
      </c>
      <c r="C120" s="300">
        <v>93.300351108429439</v>
      </c>
      <c r="D120" s="300">
        <v>92.396150902895471</v>
      </c>
      <c r="E120" s="300">
        <v>86.58464921258782</v>
      </c>
      <c r="F120" s="301">
        <v>82.282701943454441</v>
      </c>
      <c r="G120" s="302">
        <v>-9.2431731522839566E-3</v>
      </c>
      <c r="H120" s="302">
        <v>-1.9135287205051088E-2</v>
      </c>
      <c r="I120" s="303">
        <v>108.76669102642853</v>
      </c>
      <c r="J120" s="301">
        <v>3.9899280108209094</v>
      </c>
    </row>
    <row r="121" spans="1:10" x14ac:dyDescent="0.2">
      <c r="A121" s="299" t="s">
        <v>14</v>
      </c>
      <c r="B121" s="299">
        <v>100</v>
      </c>
      <c r="C121" s="300">
        <v>97.419754813587218</v>
      </c>
      <c r="D121" s="300">
        <v>99.483479037921967</v>
      </c>
      <c r="E121" s="300">
        <v>93.801780673981085</v>
      </c>
      <c r="F121" s="301">
        <v>92.074317729049199</v>
      </c>
      <c r="G121" s="302">
        <v>-3.9243810127302936E-3</v>
      </c>
      <c r="H121" s="302">
        <v>-1.281641752872964E-2</v>
      </c>
      <c r="I121" s="303">
        <v>84.586120066866457</v>
      </c>
      <c r="J121" s="301">
        <v>2.7412073009886511</v>
      </c>
    </row>
    <row r="122" spans="1:10" x14ac:dyDescent="0.2">
      <c r="A122" s="299" t="s">
        <v>15</v>
      </c>
      <c r="B122" s="299">
        <v>100</v>
      </c>
      <c r="C122" s="300">
        <v>99.31275709772801</v>
      </c>
      <c r="D122" s="300">
        <v>89.19600452870867</v>
      </c>
      <c r="E122" s="300">
        <v>85.202425923999542</v>
      </c>
      <c r="F122" s="301">
        <v>83.531989988825813</v>
      </c>
      <c r="G122" s="302">
        <v>-8.5319901083749095E-3</v>
      </c>
      <c r="H122" s="302">
        <v>-1.0874865456056315E-2</v>
      </c>
      <c r="I122" s="303">
        <v>98.580570270854324</v>
      </c>
      <c r="J122" s="301">
        <v>3.1818955857152895</v>
      </c>
    </row>
    <row r="123" spans="1:10" x14ac:dyDescent="0.2">
      <c r="A123" s="299" t="s">
        <v>16</v>
      </c>
      <c r="B123" s="299">
        <v>100</v>
      </c>
      <c r="C123" s="300">
        <v>67.711628679181331</v>
      </c>
      <c r="D123" s="300">
        <v>54.649219528012551</v>
      </c>
      <c r="E123" s="300">
        <v>57.59320496578416</v>
      </c>
      <c r="F123" s="301">
        <v>51.052905481719165</v>
      </c>
      <c r="G123" s="302">
        <v>-3.1507610061643487E-2</v>
      </c>
      <c r="H123" s="302">
        <v>-1.1281296147387487E-2</v>
      </c>
      <c r="I123" s="303">
        <v>104.63992933571463</v>
      </c>
      <c r="J123" s="301">
        <v>2.0452086059755956</v>
      </c>
    </row>
    <row r="124" spans="1:10" x14ac:dyDescent="0.2">
      <c r="A124" s="299" t="s">
        <v>17</v>
      </c>
      <c r="B124" s="299">
        <v>100</v>
      </c>
      <c r="C124" s="300">
        <v>61.006378228214771</v>
      </c>
      <c r="D124" s="300">
        <v>51.428483308660091</v>
      </c>
      <c r="E124" s="300">
        <v>38.248201698178455</v>
      </c>
      <c r="F124" s="301">
        <v>37.159558548127258</v>
      </c>
      <c r="G124" s="302">
        <v>-4.6046581031968015E-2</v>
      </c>
      <c r="H124" s="302">
        <v>-5.2721228475913096E-2</v>
      </c>
      <c r="I124" s="303">
        <v>104.92306858962333</v>
      </c>
      <c r="J124" s="301">
        <v>2.3150847739688425</v>
      </c>
    </row>
    <row r="125" spans="1:10" x14ac:dyDescent="0.2">
      <c r="A125" s="299" t="s">
        <v>35</v>
      </c>
      <c r="B125" s="299">
        <v>100</v>
      </c>
      <c r="C125" s="300">
        <v>63.564412538682134</v>
      </c>
      <c r="D125" s="300">
        <v>70.229320707888562</v>
      </c>
      <c r="E125" s="300">
        <v>61.98539487689321</v>
      </c>
      <c r="F125" s="301">
        <v>60.045669693012286</v>
      </c>
      <c r="G125" s="302">
        <v>-2.3996198602841412E-2</v>
      </c>
      <c r="H125" s="302">
        <v>-2.5772156615064157E-2</v>
      </c>
      <c r="I125" s="303">
        <v>96.631690818086042</v>
      </c>
      <c r="J125" s="301">
        <v>8.9598311972491409</v>
      </c>
    </row>
    <row r="126" spans="1:10" x14ac:dyDescent="0.2">
      <c r="A126" s="299" t="s">
        <v>18</v>
      </c>
      <c r="B126" s="299">
        <v>100</v>
      </c>
      <c r="C126" s="300">
        <v>84.43814573076186</v>
      </c>
      <c r="D126" s="300">
        <v>75.395672663875729</v>
      </c>
      <c r="E126" s="300">
        <v>71.325797398579809</v>
      </c>
      <c r="F126" s="301">
        <v>68.158562144749581</v>
      </c>
      <c r="G126" s="302">
        <v>-1.8088376761913105E-2</v>
      </c>
      <c r="H126" s="302">
        <v>-1.667820187559288E-2</v>
      </c>
      <c r="I126" s="303">
        <v>114.36978316141453</v>
      </c>
      <c r="J126" s="301">
        <v>2.527008062111082</v>
      </c>
    </row>
    <row r="127" spans="1:10" x14ac:dyDescent="0.2">
      <c r="A127" s="299" t="s">
        <v>19</v>
      </c>
      <c r="B127" s="299">
        <v>100</v>
      </c>
      <c r="C127" s="300">
        <v>81.884295737946616</v>
      </c>
      <c r="D127" s="300">
        <v>93.196123516611635</v>
      </c>
      <c r="E127" s="300">
        <v>82.238544971824894</v>
      </c>
      <c r="F127" s="301">
        <v>95.716442818947755</v>
      </c>
      <c r="G127" s="302">
        <v>-2.08259438463132E-3</v>
      </c>
      <c r="H127" s="302">
        <v>4.4572327652840915E-3</v>
      </c>
      <c r="I127" s="303">
        <v>92.822766389502618</v>
      </c>
      <c r="J127" s="301">
        <v>2.7102291309952098</v>
      </c>
    </row>
    <row r="128" spans="1:10" x14ac:dyDescent="0.2">
      <c r="A128" s="299" t="s">
        <v>20</v>
      </c>
      <c r="B128" s="299">
        <v>100</v>
      </c>
      <c r="C128" s="300">
        <v>83.679455672060115</v>
      </c>
      <c r="D128" s="300">
        <v>84.46276900512504</v>
      </c>
      <c r="E128" s="300">
        <v>83.174417303374753</v>
      </c>
      <c r="F128" s="301">
        <v>76.94691613426599</v>
      </c>
      <c r="G128" s="302">
        <v>-1.2401243951995822E-2</v>
      </c>
      <c r="H128" s="302">
        <v>-1.5412501153335145E-2</v>
      </c>
      <c r="I128" s="303">
        <v>110.41017706665215</v>
      </c>
      <c r="J128" s="301">
        <v>4.8819032938617957</v>
      </c>
    </row>
    <row r="129" spans="1:10" x14ac:dyDescent="0.2">
      <c r="A129" s="299" t="s">
        <v>21</v>
      </c>
      <c r="B129" s="299">
        <v>100</v>
      </c>
      <c r="C129" s="300">
        <v>88.132677222929502</v>
      </c>
      <c r="D129" s="300">
        <v>95.600465946224119</v>
      </c>
      <c r="E129" s="300">
        <v>90.888920352040884</v>
      </c>
      <c r="F129" s="301">
        <v>85.800931088505024</v>
      </c>
      <c r="G129" s="302">
        <v>-7.2658715497596615E-3</v>
      </c>
      <c r="H129" s="302">
        <v>-1.7863167083848719E-2</v>
      </c>
      <c r="I129" s="303">
        <v>92.671380633144139</v>
      </c>
      <c r="J129" s="301">
        <v>4.0397408359482796</v>
      </c>
    </row>
    <row r="130" spans="1:10" x14ac:dyDescent="0.2">
      <c r="A130" s="299" t="s">
        <v>22</v>
      </c>
      <c r="B130" s="299">
        <v>100</v>
      </c>
      <c r="C130" s="300">
        <v>59.822672487148864</v>
      </c>
      <c r="D130" s="300">
        <v>53.258637106930649</v>
      </c>
      <c r="E130" s="300">
        <v>46.260277471551049</v>
      </c>
      <c r="F130" s="301">
        <v>44.433352681174263</v>
      </c>
      <c r="G130" s="302">
        <v>-3.789107790701185E-2</v>
      </c>
      <c r="H130" s="302">
        <v>-2.9743622894065402E-2</v>
      </c>
      <c r="I130" s="303">
        <v>122.0536022150755</v>
      </c>
      <c r="J130" s="301">
        <v>2.651838965648103</v>
      </c>
    </row>
    <row r="131" spans="1:10" x14ac:dyDescent="0.2">
      <c r="A131" s="299" t="s">
        <v>23</v>
      </c>
      <c r="B131" s="299">
        <v>100</v>
      </c>
      <c r="C131" s="300">
        <v>106.00630554335065</v>
      </c>
      <c r="D131" s="300">
        <v>111.02407616445953</v>
      </c>
      <c r="E131" s="300">
        <v>96.092550718279782</v>
      </c>
      <c r="F131" s="301">
        <v>95.712008787885466</v>
      </c>
      <c r="G131" s="302">
        <v>-2.0847957750114166E-3</v>
      </c>
      <c r="H131" s="302">
        <v>-2.4430508172236021E-2</v>
      </c>
      <c r="I131" s="303">
        <v>85.798766720974001</v>
      </c>
      <c r="J131" s="301">
        <v>2.2606550394588347</v>
      </c>
    </row>
    <row r="132" spans="1:10" x14ac:dyDescent="0.2">
      <c r="A132" s="299" t="s">
        <v>30</v>
      </c>
      <c r="B132" s="299">
        <v>100</v>
      </c>
      <c r="C132" s="300">
        <v>55.868806719915334</v>
      </c>
      <c r="D132" s="300">
        <v>45.202299870844698</v>
      </c>
      <c r="E132" s="300">
        <v>36.022683313212752</v>
      </c>
      <c r="F132" s="301">
        <v>35.948140484274383</v>
      </c>
      <c r="G132" s="302">
        <v>-4.7550989888378692E-2</v>
      </c>
      <c r="H132" s="302">
        <v>-3.7458825446172406E-2</v>
      </c>
      <c r="I132" s="303">
        <v>107.16632123439587</v>
      </c>
      <c r="J132" s="301">
        <v>1.6974555911685985</v>
      </c>
    </row>
    <row r="133" spans="1:10" x14ac:dyDescent="0.2">
      <c r="A133" s="299" t="s">
        <v>24</v>
      </c>
      <c r="B133" s="299">
        <v>100</v>
      </c>
      <c r="C133" s="300">
        <v>90.708306299448068</v>
      </c>
      <c r="D133" s="300">
        <v>86.274335191622185</v>
      </c>
      <c r="E133" s="300">
        <v>78.427133797813184</v>
      </c>
      <c r="F133" s="301">
        <v>78.163882888878362</v>
      </c>
      <c r="G133" s="302">
        <v>-1.1663001363537151E-2</v>
      </c>
      <c r="H133" s="302">
        <v>-1.6319450714700312E-2</v>
      </c>
      <c r="I133" s="303">
        <v>125.52355806780746</v>
      </c>
      <c r="J133" s="301">
        <v>3.5445512584449532</v>
      </c>
    </row>
    <row r="134" spans="1:10" x14ac:dyDescent="0.2">
      <c r="A134" s="299" t="s">
        <v>25</v>
      </c>
      <c r="B134" s="299">
        <v>100</v>
      </c>
      <c r="C134" s="300">
        <v>72.963104862893076</v>
      </c>
      <c r="D134" s="300">
        <v>60.994260314634886</v>
      </c>
      <c r="E134" s="300">
        <v>45.509011103551572</v>
      </c>
      <c r="F134" s="301">
        <v>42.921455097357203</v>
      </c>
      <c r="G134" s="302">
        <v>-3.9475810372307851E-2</v>
      </c>
      <c r="H134" s="302">
        <v>-5.6885885179051132E-2</v>
      </c>
      <c r="I134" s="303">
        <v>129.7986457306165</v>
      </c>
      <c r="J134" s="301">
        <v>3.2311867378922292</v>
      </c>
    </row>
    <row r="135" spans="1:10" x14ac:dyDescent="0.2">
      <c r="A135" s="299" t="s">
        <v>26</v>
      </c>
      <c r="B135" s="299">
        <v>100</v>
      </c>
      <c r="C135" s="300">
        <v>92.914026329258505</v>
      </c>
      <c r="D135" s="300">
        <v>86.916812830691839</v>
      </c>
      <c r="E135" s="300">
        <v>88.991470562245667</v>
      </c>
      <c r="F135" s="301">
        <v>82.699705207567703</v>
      </c>
      <c r="G135" s="302">
        <v>-9.0046487639529049E-3</v>
      </c>
      <c r="H135" s="302">
        <v>-8.2549805426181955E-3</v>
      </c>
      <c r="I135" s="303">
        <v>171.63136431886826</v>
      </c>
      <c r="J135" s="301">
        <v>6.6498910939642908</v>
      </c>
    </row>
    <row r="136" spans="1:10" x14ac:dyDescent="0.2">
      <c r="A136" s="299" t="s">
        <v>27</v>
      </c>
      <c r="B136" s="299">
        <v>100</v>
      </c>
      <c r="C136" s="300">
        <v>81.868981681749602</v>
      </c>
      <c r="D136" s="300">
        <v>77.826431927601107</v>
      </c>
      <c r="E136" s="300">
        <v>71.508013211252305</v>
      </c>
      <c r="F136" s="301">
        <v>66.262141660843611</v>
      </c>
      <c r="G136" s="302">
        <v>-1.9406902582365104E-2</v>
      </c>
      <c r="H136" s="302">
        <v>-2.6454191210592337E-2</v>
      </c>
      <c r="I136" s="303">
        <v>122.5670984864814</v>
      </c>
      <c r="J136" s="301">
        <v>5.2584177059912465</v>
      </c>
    </row>
    <row r="137" spans="1:10" x14ac:dyDescent="0.2">
      <c r="A137" s="299" t="s">
        <v>0</v>
      </c>
      <c r="B137" s="299">
        <v>100</v>
      </c>
      <c r="C137" s="300">
        <v>83.780009637777013</v>
      </c>
      <c r="D137" s="300">
        <v>73.082674755920593</v>
      </c>
      <c r="E137" s="300">
        <v>64.418366780785689</v>
      </c>
      <c r="F137" s="301">
        <v>59.744395641989144</v>
      </c>
      <c r="G137" s="302">
        <v>-2.4229948829040726E-2</v>
      </c>
      <c r="H137" s="302">
        <v>-3.3028242502465832E-2</v>
      </c>
      <c r="I137" s="303">
        <v>86.313610596541466</v>
      </c>
      <c r="J137" s="301">
        <v>3.1796489414958797</v>
      </c>
    </row>
    <row r="138" spans="1:10" x14ac:dyDescent="0.2">
      <c r="A138" s="299" t="s">
        <v>31</v>
      </c>
      <c r="B138" s="299">
        <v>100</v>
      </c>
      <c r="C138" s="300">
        <v>100.84989221575178</v>
      </c>
      <c r="D138" s="300">
        <v>90.145735842730716</v>
      </c>
      <c r="E138" s="300">
        <v>96.269748229788576</v>
      </c>
      <c r="F138" s="301">
        <v>95.808059334032038</v>
      </c>
      <c r="G138" s="302">
        <v>-2.0371306979207748E-3</v>
      </c>
      <c r="H138" s="302">
        <v>1.0204911932258254E-2</v>
      </c>
      <c r="I138" s="303">
        <v>89.086706534950039</v>
      </c>
      <c r="J138" s="301">
        <v>1.5697681705467499</v>
      </c>
    </row>
    <row r="139" spans="1:10" x14ac:dyDescent="0.2">
      <c r="A139" s="299" t="s">
        <v>33</v>
      </c>
      <c r="B139" s="299">
        <v>100</v>
      </c>
      <c r="C139" s="300">
        <v>84.562134916574067</v>
      </c>
      <c r="D139" s="300">
        <v>78.823100369718802</v>
      </c>
      <c r="E139" s="300">
        <v>92.608890975440062</v>
      </c>
      <c r="F139" s="301">
        <v>78.759174580010466</v>
      </c>
      <c r="G139" s="302">
        <v>-1.130586065747774E-2</v>
      </c>
      <c r="H139" s="302">
        <v>-1.3521290458562429E-4</v>
      </c>
      <c r="I139" s="303">
        <v>92.041526425744323</v>
      </c>
      <c r="J139" s="301">
        <v>5.8331749759415326</v>
      </c>
    </row>
    <row r="140" spans="1:10" x14ac:dyDescent="0.2">
      <c r="A140" s="299" t="s">
        <v>58</v>
      </c>
      <c r="B140" s="294">
        <v>100</v>
      </c>
      <c r="C140" s="295">
        <v>93.990775021489398</v>
      </c>
      <c r="D140" s="295">
        <v>90.090383239451882</v>
      </c>
      <c r="E140" s="295">
        <v>82.508545670059547</v>
      </c>
      <c r="F140" s="296">
        <v>78.496360877346532</v>
      </c>
      <c r="G140" s="302">
        <v>-1.1463215664248683E-2</v>
      </c>
      <c r="H140" s="302">
        <v>-2.2698613752549779E-2</v>
      </c>
      <c r="I140" s="298">
        <v>63.899364756868657</v>
      </c>
      <c r="J140" s="296">
        <v>3.393912593612193</v>
      </c>
    </row>
    <row r="141" spans="1:10" x14ac:dyDescent="0.2">
      <c r="A141" s="289" t="s">
        <v>179</v>
      </c>
      <c r="B141" s="289">
        <v>100</v>
      </c>
      <c r="C141" s="290">
        <v>87.439945648186807</v>
      </c>
      <c r="D141" s="290">
        <v>86.605709687399994</v>
      </c>
      <c r="E141" s="290">
        <v>85.684106286726347</v>
      </c>
      <c r="F141" s="290"/>
      <c r="G141" s="290"/>
      <c r="H141" s="290"/>
      <c r="I141" s="290"/>
      <c r="J141" s="291"/>
    </row>
    <row r="142" spans="1:10" x14ac:dyDescent="0.2">
      <c r="A142" s="299" t="s">
        <v>184</v>
      </c>
      <c r="B142" s="299">
        <v>100</v>
      </c>
      <c r="C142" s="300">
        <v>101.31975880331498</v>
      </c>
      <c r="D142" s="300">
        <v>97.82658185342386</v>
      </c>
      <c r="E142" s="300">
        <v>87.476891513407452</v>
      </c>
      <c r="F142" s="300"/>
      <c r="G142" s="300"/>
      <c r="H142" s="300"/>
      <c r="I142" s="300"/>
      <c r="J142" s="301"/>
    </row>
    <row r="143" spans="1:10" x14ac:dyDescent="0.2">
      <c r="A143" s="299" t="s">
        <v>191</v>
      </c>
      <c r="B143" s="299">
        <v>101</v>
      </c>
      <c r="C143" s="300">
        <v>121.51240696571395</v>
      </c>
      <c r="D143" s="300">
        <v>132.5280779844889</v>
      </c>
      <c r="E143" s="300">
        <v>133.02921228802361</v>
      </c>
      <c r="F143" s="300"/>
      <c r="G143" s="300"/>
      <c r="H143" s="300"/>
      <c r="I143" s="300"/>
      <c r="J143" s="301"/>
    </row>
    <row r="144" spans="1:10" x14ac:dyDescent="0.2">
      <c r="A144" s="299" t="s">
        <v>192</v>
      </c>
      <c r="B144" s="299">
        <v>102</v>
      </c>
      <c r="C144" s="300">
        <v>54.287310636490993</v>
      </c>
      <c r="D144" s="300">
        <v>51.338685478584623</v>
      </c>
      <c r="E144" s="300">
        <v>42.523556953595687</v>
      </c>
      <c r="F144" s="300"/>
      <c r="G144" s="300"/>
      <c r="H144" s="300"/>
      <c r="I144" s="300"/>
      <c r="J144" s="301"/>
    </row>
    <row r="145" spans="1:10" x14ac:dyDescent="0.2">
      <c r="A145" s="299" t="s">
        <v>187</v>
      </c>
      <c r="B145" s="299">
        <v>103</v>
      </c>
      <c r="C145" s="300">
        <v>84.847963844508712</v>
      </c>
      <c r="D145" s="300">
        <v>71.456575197409336</v>
      </c>
      <c r="E145" s="300">
        <v>61.401823761222673</v>
      </c>
      <c r="F145" s="300"/>
      <c r="G145" s="300"/>
      <c r="H145" s="300"/>
      <c r="I145" s="300"/>
      <c r="J145" s="301"/>
    </row>
    <row r="146" spans="1:10" x14ac:dyDescent="0.2">
      <c r="A146" s="299" t="s">
        <v>193</v>
      </c>
      <c r="B146" s="299">
        <v>104</v>
      </c>
      <c r="C146" s="300">
        <v>146.59250651952092</v>
      </c>
      <c r="D146" s="300">
        <v>106.52203664533096</v>
      </c>
      <c r="E146" s="300">
        <v>89.023691040489851</v>
      </c>
      <c r="F146" s="300"/>
      <c r="G146" s="300"/>
      <c r="H146" s="300"/>
      <c r="I146" s="300"/>
      <c r="J146" s="301"/>
    </row>
    <row r="147" spans="1:10" x14ac:dyDescent="0.2">
      <c r="A147" s="294" t="s">
        <v>189</v>
      </c>
      <c r="B147" s="294">
        <v>105</v>
      </c>
      <c r="C147" s="295">
        <v>84.71461766362377</v>
      </c>
      <c r="D147" s="295">
        <v>76.74009858717568</v>
      </c>
      <c r="E147" s="295">
        <v>70.795830686162375</v>
      </c>
      <c r="F147" s="295"/>
      <c r="G147" s="295"/>
      <c r="H147" s="295"/>
      <c r="I147" s="295"/>
      <c r="J147" s="29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QA_QC</vt:lpstr>
      <vt:lpstr>Eurostat</vt:lpstr>
      <vt:lpstr>IEA</vt:lpstr>
      <vt:lpstr>World Bank</vt:lpstr>
      <vt:lpstr>Intensity</vt:lpstr>
      <vt:lpstr>Analysis</vt:lpstr>
    </vt:vector>
  </TitlesOfParts>
  <Company>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dc:creator>
  <cp:lastModifiedBy>Robert Koelemeijer</cp:lastModifiedBy>
  <cp:lastPrinted>2010-08-05T12:28:25Z</cp:lastPrinted>
  <dcterms:created xsi:type="dcterms:W3CDTF">2007-12-13T14:38:30Z</dcterms:created>
  <dcterms:modified xsi:type="dcterms:W3CDTF">2013-07-31T14:02:57Z</dcterms:modified>
</cp:coreProperties>
</file>