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030" windowHeight="403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<sst xmlns="http://schemas.openxmlformats.org/spreadsheetml/2006/main" count="117" uniqueCount="36">
  <si>
    <t xml:space="preserve"> </t>
  </si>
  <si>
    <t>Population served</t>
  </si>
  <si>
    <t>Total population</t>
  </si>
  <si>
    <t xml:space="preserve"> Microbiological</t>
  </si>
  <si>
    <t xml:space="preserve"> Organoleptic</t>
  </si>
  <si>
    <t xml:space="preserve"> Physico-Chemical</t>
  </si>
  <si>
    <t xml:space="preserve"> Toxic</t>
  </si>
  <si>
    <t xml:space="preserve"> Undesirable</t>
  </si>
  <si>
    <t>BE(1)</t>
  </si>
  <si>
    <t>estimate for 95</t>
  </si>
  <si>
    <t>DE</t>
  </si>
  <si>
    <t>EL</t>
  </si>
  <si>
    <t>ES</t>
  </si>
  <si>
    <t>FR</t>
  </si>
  <si>
    <t>IRL(1)</t>
  </si>
  <si>
    <t>IT(1)</t>
  </si>
  <si>
    <t>NL(1)</t>
  </si>
  <si>
    <t>UK</t>
  </si>
  <si>
    <t>all (population)</t>
  </si>
  <si>
    <t>% of EU15</t>
  </si>
  <si>
    <t>% of EEA18</t>
  </si>
  <si>
    <t>A</t>
  </si>
  <si>
    <t>DK</t>
  </si>
  <si>
    <t>FIN</t>
  </si>
  <si>
    <t>IS</t>
  </si>
  <si>
    <t>LI</t>
  </si>
  <si>
    <t>LU</t>
  </si>
  <si>
    <t>N</t>
  </si>
  <si>
    <t>P</t>
  </si>
  <si>
    <t>SW</t>
  </si>
  <si>
    <t>Total EEA18</t>
  </si>
  <si>
    <t>Total EU15</t>
  </si>
  <si>
    <t>%EEA18</t>
  </si>
  <si>
    <t>%EU15</t>
  </si>
  <si>
    <t>9 countries</t>
  </si>
  <si>
    <t>Total population of 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</si>
</sst>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7"/>
          <c:w val="0.881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42424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Data!$J$72:$N$72</c:f>
              <c:strCache>
                <c:ptCount val="5"/>
                <c:pt idx="0">
                  <c:v> Microbiological</c:v>
                </c:pt>
                <c:pt idx="1">
                  <c:v> Organoleptic</c:v>
                </c:pt>
                <c:pt idx="2">
                  <c:v> Physico-Chemical</c:v>
                </c:pt>
                <c:pt idx="3">
                  <c:v> Toxic</c:v>
                </c:pt>
                <c:pt idx="4">
                  <c:v> Undesirable</c:v>
                </c:pt>
              </c:strCache>
            </c:strRef>
          </c:cat>
          <c:val>
            <c:numRef>
              <c:f>Data!$J$73:$N$73</c:f>
              <c:numCache>
                <c:ptCount val="5"/>
                <c:pt idx="0">
                  <c:v>14.238923842892493</c:v>
                </c:pt>
                <c:pt idx="1">
                  <c:v>7.993081231654883</c:v>
                </c:pt>
                <c:pt idx="2">
                  <c:v>8.232690706935912</c:v>
                </c:pt>
                <c:pt idx="3">
                  <c:v>10.861515033645807</c:v>
                </c:pt>
                <c:pt idx="4">
                  <c:v>14.374100479628503</c:v>
                </c:pt>
              </c:numCache>
            </c:numRef>
          </c:val>
        </c:ser>
        <c:ser>
          <c:idx val="1"/>
          <c:order val="1"/>
          <c:tx>
            <c:strRef>
              <c:f>Data!$I$74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Data!$J$72:$N$72</c:f>
              <c:strCache>
                <c:ptCount val="5"/>
                <c:pt idx="0">
                  <c:v> Microbiological</c:v>
                </c:pt>
                <c:pt idx="1">
                  <c:v> Organoleptic</c:v>
                </c:pt>
                <c:pt idx="2">
                  <c:v> Physico-Chemical</c:v>
                </c:pt>
                <c:pt idx="3">
                  <c:v> Toxic</c:v>
                </c:pt>
                <c:pt idx="4">
                  <c:v> Undesirable</c:v>
                </c:pt>
              </c:strCache>
            </c:strRef>
          </c:cat>
          <c:val>
            <c:numRef>
              <c:f>Data!$J$74:$N$74</c:f>
              <c:numCache>
                <c:ptCount val="5"/>
                <c:pt idx="0">
                  <c:v>13.312151147308487</c:v>
                </c:pt>
                <c:pt idx="1">
                  <c:v>7.32416588623559</c:v>
                </c:pt>
                <c:pt idx="2">
                  <c:v>7.736779008847546</c:v>
                </c:pt>
                <c:pt idx="3">
                  <c:v>9.932320618041572</c:v>
                </c:pt>
                <c:pt idx="4">
                  <c:v>14.441865614256606</c:v>
                </c:pt>
              </c:numCache>
            </c:numRef>
          </c:val>
        </c:ser>
        <c:ser>
          <c:idx val="2"/>
          <c:order val="2"/>
          <c:tx>
            <c:strRef>
              <c:f>Data!$I$75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Data!$J$72:$N$72</c:f>
              <c:strCache>
                <c:ptCount val="5"/>
                <c:pt idx="0">
                  <c:v> Microbiological</c:v>
                </c:pt>
                <c:pt idx="1">
                  <c:v> Organoleptic</c:v>
                </c:pt>
                <c:pt idx="2">
                  <c:v> Physico-Chemical</c:v>
                </c:pt>
                <c:pt idx="3">
                  <c:v> Toxic</c:v>
                </c:pt>
                <c:pt idx="4">
                  <c:v> Undesirable</c:v>
                </c:pt>
              </c:strCache>
            </c:strRef>
          </c:cat>
          <c:val>
            <c:numRef>
              <c:f>Data!$J$75:$N$75</c:f>
              <c:numCache>
                <c:ptCount val="5"/>
                <c:pt idx="0">
                  <c:v>12.972060517567927</c:v>
                </c:pt>
                <c:pt idx="1">
                  <c:v>6.87095949637511</c:v>
                </c:pt>
                <c:pt idx="2">
                  <c:v>7.27824100808756</c:v>
                </c:pt>
                <c:pt idx="3">
                  <c:v>11.211886289446678</c:v>
                </c:pt>
                <c:pt idx="4">
                  <c:v>12.556946280410633</c:v>
                </c:pt>
              </c:numCache>
            </c:numRef>
          </c:val>
        </c:ser>
        <c:axId val="7163938"/>
        <c:axId val="64475443"/>
      </c:barChart>
      <c:catAx>
        <c:axId val="7163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475443"/>
        <c:crosses val="autoZero"/>
        <c:auto val="0"/>
        <c:lblOffset val="100"/>
        <c:noMultiLvlLbl val="0"/>
      </c:catAx>
      <c:valAx>
        <c:axId val="6447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population exposed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6393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400" verticalDpi="4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H81" sqref="H81"/>
    </sheetView>
  </sheetViews>
  <sheetFormatPr defaultColWidth="9.140625" defaultRowHeight="12.75"/>
  <cols>
    <col min="1" max="1" width="13.28125" style="0" bestFit="1" customWidth="1"/>
    <col min="2" max="2" width="5.00390625" style="0" customWidth="1"/>
    <col min="3" max="3" width="9.7109375" style="0" customWidth="1"/>
    <col min="4" max="4" width="14.00390625" style="0" bestFit="1" customWidth="1"/>
    <col min="5" max="5" width="4.57421875" style="0" customWidth="1"/>
    <col min="6" max="6" width="5.7109375" style="0" customWidth="1"/>
    <col min="7" max="7" width="4.8515625" style="0" customWidth="1"/>
    <col min="8" max="8" width="5.8515625" style="0" customWidth="1"/>
    <col min="9" max="9" width="5.140625" style="0" customWidth="1"/>
    <col min="16" max="16" width="10.00390625" style="0" bestFit="1" customWidth="1"/>
  </cols>
  <sheetData>
    <row r="1" spans="2:14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3</v>
      </c>
      <c r="K1" t="s">
        <v>4</v>
      </c>
      <c r="L1" t="s">
        <v>5</v>
      </c>
      <c r="M1" t="s">
        <v>6</v>
      </c>
      <c r="N1" t="s">
        <v>7</v>
      </c>
    </row>
    <row r="2" spans="2:9" ht="12.75">
      <c r="B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</row>
    <row r="3" spans="1:14" ht="12.75">
      <c r="A3" t="s">
        <v>8</v>
      </c>
      <c r="B3">
        <v>1993</v>
      </c>
      <c r="C3">
        <v>2686500</v>
      </c>
      <c r="D3">
        <v>10127000</v>
      </c>
      <c r="E3">
        <v>41</v>
      </c>
      <c r="F3">
        <v>4.2</v>
      </c>
      <c r="G3">
        <v>24.5</v>
      </c>
      <c r="H3">
        <v>0</v>
      </c>
      <c r="I3">
        <v>14.6</v>
      </c>
      <c r="J3">
        <f>($C3)*(E3/100)</f>
        <v>1101465</v>
      </c>
      <c r="K3">
        <f aca="true" t="shared" si="0" ref="K3:N19">($C3)*(F3/100)</f>
        <v>112833</v>
      </c>
      <c r="L3">
        <f t="shared" si="0"/>
        <v>658192.5</v>
      </c>
      <c r="M3">
        <f t="shared" si="0"/>
        <v>0</v>
      </c>
      <c r="N3">
        <f t="shared" si="0"/>
        <v>392229</v>
      </c>
    </row>
    <row r="4" spans="2:14" ht="12.75">
      <c r="B4">
        <v>1994</v>
      </c>
      <c r="C4">
        <v>2686500</v>
      </c>
      <c r="E4">
        <v>35.8</v>
      </c>
      <c r="F4">
        <v>12.2</v>
      </c>
      <c r="G4">
        <v>13.2</v>
      </c>
      <c r="H4">
        <v>0</v>
      </c>
      <c r="I4">
        <v>22.7</v>
      </c>
      <c r="J4">
        <f>($C4)*(E4/100)</f>
        <v>961767</v>
      </c>
      <c r="K4">
        <f t="shared" si="0"/>
        <v>327753</v>
      </c>
      <c r="L4">
        <f t="shared" si="0"/>
        <v>354618</v>
      </c>
      <c r="M4">
        <f t="shared" si="0"/>
        <v>0</v>
      </c>
      <c r="N4">
        <f t="shared" si="0"/>
        <v>609835.5</v>
      </c>
    </row>
    <row r="5" spans="1:14" ht="12.75">
      <c r="A5" t="s">
        <v>9</v>
      </c>
      <c r="B5">
        <v>1995</v>
      </c>
      <c r="C5">
        <v>2686500</v>
      </c>
      <c r="E5">
        <f>(E3+E4)/2</f>
        <v>38.4</v>
      </c>
      <c r="F5">
        <f>(F3+F4)/2</f>
        <v>8.2</v>
      </c>
      <c r="G5">
        <f>(G3+G4)/2</f>
        <v>18.85</v>
      </c>
      <c r="H5">
        <f>(H3+H4)/2</f>
        <v>0</v>
      </c>
      <c r="I5">
        <f>(I3+I4)/2</f>
        <v>18.65</v>
      </c>
      <c r="J5">
        <f>($C5)*(E5/100)</f>
        <v>1031616</v>
      </c>
      <c r="K5">
        <f t="shared" si="0"/>
        <v>220292.99999999997</v>
      </c>
      <c r="L5">
        <f t="shared" si="0"/>
        <v>506405.25</v>
      </c>
      <c r="M5">
        <f t="shared" si="0"/>
        <v>0</v>
      </c>
      <c r="N5">
        <f t="shared" si="0"/>
        <v>501032.25</v>
      </c>
    </row>
    <row r="6" spans="2:9" ht="12.75">
      <c r="B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</row>
    <row r="7" spans="1:14" ht="12.75">
      <c r="A7" t="s">
        <v>10</v>
      </c>
      <c r="B7">
        <v>1993</v>
      </c>
      <c r="C7">
        <v>40050000</v>
      </c>
      <c r="D7">
        <v>81594000</v>
      </c>
      <c r="E7">
        <v>2.9</v>
      </c>
      <c r="F7">
        <v>0.4</v>
      </c>
      <c r="G7">
        <v>3.3</v>
      </c>
      <c r="H7">
        <v>0</v>
      </c>
      <c r="I7">
        <v>3.9</v>
      </c>
      <c r="J7">
        <f>($C7)*(E7/100)</f>
        <v>1161450</v>
      </c>
      <c r="K7">
        <f t="shared" si="0"/>
        <v>160200</v>
      </c>
      <c r="L7">
        <f t="shared" si="0"/>
        <v>1321650</v>
      </c>
      <c r="M7">
        <f t="shared" si="0"/>
        <v>0</v>
      </c>
      <c r="N7">
        <f t="shared" si="0"/>
        <v>1561950</v>
      </c>
    </row>
    <row r="8" spans="2:14" ht="12.75">
      <c r="B8">
        <v>1994</v>
      </c>
      <c r="C8">
        <v>40050000</v>
      </c>
      <c r="E8">
        <v>1.2</v>
      </c>
      <c r="F8">
        <v>0.5</v>
      </c>
      <c r="G8">
        <v>3.6</v>
      </c>
      <c r="H8">
        <v>0</v>
      </c>
      <c r="I8">
        <v>5.2</v>
      </c>
      <c r="J8">
        <f>($C8)*(E8/100)</f>
        <v>480600</v>
      </c>
      <c r="K8">
        <f t="shared" si="0"/>
        <v>200250</v>
      </c>
      <c r="L8">
        <f t="shared" si="0"/>
        <v>1441800.0000000002</v>
      </c>
      <c r="M8">
        <f t="shared" si="0"/>
        <v>0</v>
      </c>
      <c r="N8">
        <f t="shared" si="0"/>
        <v>2082600.0000000002</v>
      </c>
    </row>
    <row r="9" spans="2:14" ht="12.75">
      <c r="B9">
        <v>1995</v>
      </c>
      <c r="C9">
        <v>40050000</v>
      </c>
      <c r="E9">
        <v>0.7</v>
      </c>
      <c r="F9">
        <v>0.4</v>
      </c>
      <c r="G9">
        <v>1</v>
      </c>
      <c r="H9">
        <v>0</v>
      </c>
      <c r="I9">
        <v>4.6</v>
      </c>
      <c r="J9">
        <f>($C9)*(E9/100)</f>
        <v>280350</v>
      </c>
      <c r="K9">
        <f t="shared" si="0"/>
        <v>160200</v>
      </c>
      <c r="L9">
        <f t="shared" si="0"/>
        <v>400500</v>
      </c>
      <c r="M9">
        <f t="shared" si="0"/>
        <v>0</v>
      </c>
      <c r="N9">
        <f t="shared" si="0"/>
        <v>1842300</v>
      </c>
    </row>
    <row r="10" spans="2:9" ht="12.75">
      <c r="B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</row>
    <row r="11" spans="1:14" ht="12.75">
      <c r="A11" t="s">
        <v>11</v>
      </c>
      <c r="B11">
        <v>1993</v>
      </c>
      <c r="C11">
        <v>7419000</v>
      </c>
      <c r="D11">
        <v>10454000</v>
      </c>
      <c r="E11">
        <v>63.7</v>
      </c>
      <c r="F11">
        <v>56.3</v>
      </c>
      <c r="G11">
        <v>54.6</v>
      </c>
      <c r="H11">
        <v>0</v>
      </c>
      <c r="I11">
        <v>56.4</v>
      </c>
      <c r="J11">
        <f>($C11)*(E11/100)</f>
        <v>4725903</v>
      </c>
      <c r="K11">
        <f t="shared" si="0"/>
        <v>4176896.9999999995</v>
      </c>
      <c r="L11">
        <f t="shared" si="0"/>
        <v>4050774.0000000005</v>
      </c>
      <c r="M11">
        <f t="shared" si="0"/>
        <v>0</v>
      </c>
      <c r="N11">
        <f t="shared" si="0"/>
        <v>4184315.9999999995</v>
      </c>
    </row>
    <row r="12" spans="2:14" ht="12.75">
      <c r="B12">
        <v>1994</v>
      </c>
      <c r="C12">
        <v>7419000</v>
      </c>
      <c r="E12">
        <v>63.8</v>
      </c>
      <c r="F12">
        <v>53.9</v>
      </c>
      <c r="G12">
        <v>53.9</v>
      </c>
      <c r="H12">
        <v>0</v>
      </c>
      <c r="I12">
        <v>55.3</v>
      </c>
      <c r="J12">
        <f>($C12)*(E12/100)</f>
        <v>4733322</v>
      </c>
      <c r="K12">
        <f t="shared" si="0"/>
        <v>3998841.0000000005</v>
      </c>
      <c r="L12">
        <f t="shared" si="0"/>
        <v>3998841.0000000005</v>
      </c>
      <c r="M12">
        <f t="shared" si="0"/>
        <v>0</v>
      </c>
      <c r="N12">
        <f t="shared" si="0"/>
        <v>4102706.9999999995</v>
      </c>
    </row>
    <row r="13" spans="2:14" ht="12.75">
      <c r="B13">
        <v>1995</v>
      </c>
      <c r="C13">
        <v>7419000</v>
      </c>
      <c r="E13">
        <v>61.8</v>
      </c>
      <c r="F13">
        <v>55.4</v>
      </c>
      <c r="G13">
        <v>54</v>
      </c>
      <c r="H13">
        <v>0</v>
      </c>
      <c r="I13">
        <v>1.1</v>
      </c>
      <c r="J13">
        <f>($C13)*(E13/100)</f>
        <v>4584942</v>
      </c>
      <c r="K13">
        <f t="shared" si="0"/>
        <v>4110125.9999999995</v>
      </c>
      <c r="L13">
        <f t="shared" si="0"/>
        <v>4006260.0000000005</v>
      </c>
      <c r="M13">
        <f t="shared" si="0"/>
        <v>0</v>
      </c>
      <c r="N13">
        <f t="shared" si="0"/>
        <v>81609.00000000001</v>
      </c>
    </row>
    <row r="14" spans="2:9" ht="12.75">
      <c r="B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</row>
    <row r="15" spans="1:14" ht="12.75">
      <c r="A15" t="s">
        <v>12</v>
      </c>
      <c r="B15">
        <v>1993</v>
      </c>
      <c r="C15">
        <v>28400000</v>
      </c>
      <c r="D15">
        <v>39627000</v>
      </c>
      <c r="E15">
        <v>26.5</v>
      </c>
      <c r="F15">
        <v>17.5</v>
      </c>
      <c r="G15">
        <v>32</v>
      </c>
      <c r="H15">
        <v>0</v>
      </c>
      <c r="I15">
        <v>22.7</v>
      </c>
      <c r="J15">
        <f>($C15)*(E15/100)</f>
        <v>7526000</v>
      </c>
      <c r="K15">
        <f t="shared" si="0"/>
        <v>4970000</v>
      </c>
      <c r="L15">
        <f t="shared" si="0"/>
        <v>9088000</v>
      </c>
      <c r="M15">
        <f t="shared" si="0"/>
        <v>0</v>
      </c>
      <c r="N15">
        <f t="shared" si="0"/>
        <v>6446799.999999999</v>
      </c>
    </row>
    <row r="16" spans="2:14" ht="12.75">
      <c r="B16">
        <v>1994</v>
      </c>
      <c r="C16">
        <v>28400000</v>
      </c>
      <c r="E16">
        <v>25.1</v>
      </c>
      <c r="F16">
        <v>18.1</v>
      </c>
      <c r="G16">
        <v>27.2</v>
      </c>
      <c r="H16">
        <v>0.1</v>
      </c>
      <c r="I16">
        <v>25.1</v>
      </c>
      <c r="J16">
        <f>($C16)*(E16/100)</f>
        <v>7128400</v>
      </c>
      <c r="K16">
        <f t="shared" si="0"/>
        <v>5140400.000000001</v>
      </c>
      <c r="L16">
        <f t="shared" si="0"/>
        <v>7724800.000000001</v>
      </c>
      <c r="M16">
        <f t="shared" si="0"/>
        <v>28400</v>
      </c>
      <c r="N16">
        <f t="shared" si="0"/>
        <v>7128400</v>
      </c>
    </row>
    <row r="17" spans="2:14" ht="12.75">
      <c r="B17">
        <v>1995</v>
      </c>
      <c r="C17">
        <v>28400000</v>
      </c>
      <c r="E17">
        <v>30.3</v>
      </c>
      <c r="F17">
        <v>15.6</v>
      </c>
      <c r="G17">
        <v>34</v>
      </c>
      <c r="H17">
        <v>0.3</v>
      </c>
      <c r="I17">
        <v>21.4</v>
      </c>
      <c r="J17">
        <f>($C17)*(E17/100)</f>
        <v>8605200</v>
      </c>
      <c r="K17">
        <f t="shared" si="0"/>
        <v>4430400</v>
      </c>
      <c r="L17">
        <f t="shared" si="0"/>
        <v>9656000</v>
      </c>
      <c r="M17">
        <f t="shared" si="0"/>
        <v>85200</v>
      </c>
      <c r="N17">
        <f t="shared" si="0"/>
        <v>6077600</v>
      </c>
    </row>
    <row r="18" spans="2:9" ht="12.75">
      <c r="B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</row>
    <row r="19" spans="1:14" ht="12.75">
      <c r="A19" t="s">
        <v>13</v>
      </c>
      <c r="B19">
        <v>1993</v>
      </c>
      <c r="C19">
        <v>42444000</v>
      </c>
      <c r="D19">
        <v>58104000</v>
      </c>
      <c r="E19">
        <v>44.7</v>
      </c>
      <c r="F19">
        <v>23.8</v>
      </c>
      <c r="G19">
        <v>8.2</v>
      </c>
      <c r="H19">
        <v>19.1</v>
      </c>
      <c r="I19">
        <v>19.7</v>
      </c>
      <c r="J19">
        <f>($C19)*(E19/100)</f>
        <v>18972468</v>
      </c>
      <c r="K19">
        <f t="shared" si="0"/>
        <v>10101672</v>
      </c>
      <c r="L19">
        <f t="shared" si="0"/>
        <v>3480407.9999999995</v>
      </c>
      <c r="M19">
        <f t="shared" si="0"/>
        <v>8106804</v>
      </c>
      <c r="N19">
        <f t="shared" si="0"/>
        <v>8361467.999999999</v>
      </c>
    </row>
    <row r="20" spans="2:14" ht="12.75">
      <c r="B20">
        <v>1994</v>
      </c>
      <c r="C20">
        <v>42444000</v>
      </c>
      <c r="E20">
        <v>45.1</v>
      </c>
      <c r="F20">
        <v>22.3</v>
      </c>
      <c r="G20">
        <v>14</v>
      </c>
      <c r="H20">
        <v>16</v>
      </c>
      <c r="I20">
        <v>17.6</v>
      </c>
      <c r="J20">
        <f>($C20)*(E20/100)</f>
        <v>19142244</v>
      </c>
      <c r="K20">
        <f aca="true" t="shared" si="1" ref="K20:N21">($C20)*(F20/100)</f>
        <v>9465012</v>
      </c>
      <c r="L20">
        <f t="shared" si="1"/>
        <v>5942160.000000001</v>
      </c>
      <c r="M20">
        <f t="shared" si="1"/>
        <v>6791040</v>
      </c>
      <c r="N20">
        <f t="shared" si="1"/>
        <v>7470144.000000001</v>
      </c>
    </row>
    <row r="21" spans="2:14" ht="12.75">
      <c r="B21">
        <v>1995</v>
      </c>
      <c r="C21">
        <v>42444000</v>
      </c>
      <c r="E21">
        <v>41.6</v>
      </c>
      <c r="F21">
        <v>21.2</v>
      </c>
      <c r="G21">
        <v>10.3</v>
      </c>
      <c r="H21">
        <v>12.5</v>
      </c>
      <c r="I21">
        <v>15.5</v>
      </c>
      <c r="J21">
        <f>($C21)*(E21/100)</f>
        <v>17656704</v>
      </c>
      <c r="K21">
        <f t="shared" si="1"/>
        <v>8998128</v>
      </c>
      <c r="L21">
        <f t="shared" si="1"/>
        <v>4371732</v>
      </c>
      <c r="M21">
        <f t="shared" si="1"/>
        <v>5305500</v>
      </c>
      <c r="N21">
        <f t="shared" si="1"/>
        <v>6578820</v>
      </c>
    </row>
    <row r="22" spans="2:9" ht="12.75">
      <c r="B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</row>
    <row r="23" spans="1:14" ht="12.75">
      <c r="A23" t="s">
        <v>14</v>
      </c>
      <c r="B23">
        <v>1993</v>
      </c>
      <c r="C23">
        <v>3088000</v>
      </c>
      <c r="D23">
        <v>3546000</v>
      </c>
      <c r="E23">
        <v>31.3</v>
      </c>
      <c r="F23">
        <v>36.1</v>
      </c>
      <c r="G23">
        <v>20.7</v>
      </c>
      <c r="H23">
        <v>1.3</v>
      </c>
      <c r="I23">
        <v>35.2</v>
      </c>
      <c r="J23">
        <f>($C23)*(E23/100)</f>
        <v>966544</v>
      </c>
      <c r="K23">
        <f aca="true" t="shared" si="2" ref="K23:N37">($C23)*(F23/100)</f>
        <v>1114768</v>
      </c>
      <c r="L23">
        <f t="shared" si="2"/>
        <v>639216</v>
      </c>
      <c r="M23">
        <f t="shared" si="2"/>
        <v>40144</v>
      </c>
      <c r="N23">
        <f t="shared" si="2"/>
        <v>1086976</v>
      </c>
    </row>
    <row r="24" spans="2:14" ht="12.75">
      <c r="B24">
        <v>1994</v>
      </c>
      <c r="C24">
        <v>3088000</v>
      </c>
      <c r="E24">
        <v>35</v>
      </c>
      <c r="F24">
        <v>31.9</v>
      </c>
      <c r="G24">
        <v>20.4</v>
      </c>
      <c r="H24">
        <v>1.8</v>
      </c>
      <c r="I24">
        <v>35</v>
      </c>
      <c r="J24">
        <f>($C24)*(E24/100)</f>
        <v>1080800</v>
      </c>
      <c r="K24">
        <f t="shared" si="2"/>
        <v>985072</v>
      </c>
      <c r="L24">
        <f t="shared" si="2"/>
        <v>629952</v>
      </c>
      <c r="M24">
        <f t="shared" si="2"/>
        <v>55584.00000000001</v>
      </c>
      <c r="N24">
        <f t="shared" si="2"/>
        <v>1080800</v>
      </c>
    </row>
    <row r="25" spans="2:14" ht="12.75">
      <c r="B25">
        <v>1995</v>
      </c>
      <c r="C25">
        <v>3088000</v>
      </c>
      <c r="E25">
        <v>37.9</v>
      </c>
      <c r="F25">
        <v>29.6</v>
      </c>
      <c r="G25">
        <v>17.7</v>
      </c>
      <c r="H25">
        <v>0.5</v>
      </c>
      <c r="I25">
        <v>37.3</v>
      </c>
      <c r="J25">
        <f>($C25)*(E25/100)</f>
        <v>1170352</v>
      </c>
      <c r="K25">
        <f t="shared" si="2"/>
        <v>914048.0000000001</v>
      </c>
      <c r="L25">
        <f t="shared" si="2"/>
        <v>546576</v>
      </c>
      <c r="M25">
        <f t="shared" si="2"/>
        <v>15440</v>
      </c>
      <c r="N25">
        <f t="shared" si="2"/>
        <v>1151824</v>
      </c>
    </row>
    <row r="26" spans="2:9" ht="12.75">
      <c r="B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</row>
    <row r="27" spans="1:14" ht="12.75">
      <c r="A27" t="s">
        <v>15</v>
      </c>
      <c r="B27">
        <v>1993</v>
      </c>
      <c r="C27">
        <v>4841700</v>
      </c>
      <c r="D27">
        <v>57204000</v>
      </c>
      <c r="E27">
        <v>7.3</v>
      </c>
      <c r="F27">
        <v>3.9</v>
      </c>
      <c r="G27">
        <v>4.2</v>
      </c>
      <c r="H27">
        <v>0.1</v>
      </c>
      <c r="I27">
        <v>5.2</v>
      </c>
      <c r="J27">
        <f>($C27)*(E27/100)</f>
        <v>353444.1</v>
      </c>
      <c r="K27">
        <f t="shared" si="2"/>
        <v>188826.3</v>
      </c>
      <c r="L27">
        <f t="shared" si="2"/>
        <v>203351.40000000002</v>
      </c>
      <c r="M27">
        <f t="shared" si="2"/>
        <v>4841.7</v>
      </c>
      <c r="N27">
        <f t="shared" si="2"/>
        <v>251768.40000000002</v>
      </c>
    </row>
    <row r="28" spans="2:14" ht="12.75">
      <c r="B28">
        <v>1994</v>
      </c>
      <c r="C28">
        <v>4841700</v>
      </c>
      <c r="E28">
        <v>7.6</v>
      </c>
      <c r="F28">
        <v>3.5</v>
      </c>
      <c r="G28">
        <v>4.1</v>
      </c>
      <c r="H28">
        <v>0</v>
      </c>
      <c r="I28">
        <v>5.5</v>
      </c>
      <c r="J28">
        <f>($C28)*(E28/100)</f>
        <v>367969.2</v>
      </c>
      <c r="K28">
        <f t="shared" si="2"/>
        <v>169459.50000000003</v>
      </c>
      <c r="L28">
        <f t="shared" si="2"/>
        <v>198509.69999999998</v>
      </c>
      <c r="M28">
        <f t="shared" si="2"/>
        <v>0</v>
      </c>
      <c r="N28">
        <f t="shared" si="2"/>
        <v>266293.5</v>
      </c>
    </row>
    <row r="29" spans="2:14" ht="12.75">
      <c r="B29">
        <v>1995</v>
      </c>
      <c r="C29">
        <v>4841700</v>
      </c>
      <c r="E29">
        <v>7.5</v>
      </c>
      <c r="F29">
        <v>4.1</v>
      </c>
      <c r="G29">
        <v>1.5</v>
      </c>
      <c r="H29">
        <v>0</v>
      </c>
      <c r="I29">
        <v>6.7</v>
      </c>
      <c r="J29">
        <f>($C29)*(E29/100)</f>
        <v>363127.5</v>
      </c>
      <c r="K29">
        <f t="shared" si="2"/>
        <v>198509.69999999998</v>
      </c>
      <c r="L29">
        <f t="shared" si="2"/>
        <v>72625.5</v>
      </c>
      <c r="M29">
        <f t="shared" si="2"/>
        <v>0</v>
      </c>
      <c r="N29">
        <f t="shared" si="2"/>
        <v>324393.9</v>
      </c>
    </row>
    <row r="30" spans="2:9" ht="12.75">
      <c r="B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</row>
    <row r="31" spans="1:14" ht="12.75">
      <c r="A31" t="s">
        <v>16</v>
      </c>
      <c r="B31">
        <v>1993</v>
      </c>
      <c r="C31">
        <v>15500000</v>
      </c>
      <c r="D31">
        <v>15482000</v>
      </c>
      <c r="E31">
        <v>32.6</v>
      </c>
      <c r="F31">
        <v>14</v>
      </c>
      <c r="G31">
        <v>1.1</v>
      </c>
      <c r="H31">
        <v>18.9</v>
      </c>
      <c r="I31">
        <v>20.7</v>
      </c>
      <c r="J31">
        <f>($C31)*(E31/100)</f>
        <v>5053000</v>
      </c>
      <c r="K31">
        <f t="shared" si="2"/>
        <v>2170000</v>
      </c>
      <c r="L31">
        <f t="shared" si="2"/>
        <v>170500.00000000003</v>
      </c>
      <c r="M31">
        <f t="shared" si="2"/>
        <v>2929499.9999999995</v>
      </c>
      <c r="N31">
        <f t="shared" si="2"/>
        <v>3208500</v>
      </c>
    </row>
    <row r="32" spans="2:14" ht="12.75">
      <c r="B32">
        <v>1994</v>
      </c>
      <c r="C32">
        <v>15500000</v>
      </c>
      <c r="E32">
        <v>24.5</v>
      </c>
      <c r="F32">
        <v>3.8</v>
      </c>
      <c r="G32">
        <v>0.3</v>
      </c>
      <c r="H32">
        <v>13.1</v>
      </c>
      <c r="I32">
        <v>15.1</v>
      </c>
      <c r="J32">
        <f>($C32)*(E32/100)</f>
        <v>3797500</v>
      </c>
      <c r="K32">
        <f t="shared" si="2"/>
        <v>589000</v>
      </c>
      <c r="L32">
        <f t="shared" si="2"/>
        <v>46500</v>
      </c>
      <c r="M32">
        <f t="shared" si="2"/>
        <v>2030500</v>
      </c>
      <c r="N32">
        <f t="shared" si="2"/>
        <v>2340500</v>
      </c>
    </row>
    <row r="33" spans="2:14" ht="12.75">
      <c r="B33">
        <v>1995</v>
      </c>
      <c r="C33">
        <v>15500000</v>
      </c>
      <c r="E33">
        <v>19.6</v>
      </c>
      <c r="F33">
        <v>2.5</v>
      </c>
      <c r="G33">
        <v>0</v>
      </c>
      <c r="H33">
        <v>19.8</v>
      </c>
      <c r="I33">
        <v>7.6</v>
      </c>
      <c r="J33">
        <f>($C33)*(E33/100)</f>
        <v>3038000</v>
      </c>
      <c r="K33">
        <f t="shared" si="2"/>
        <v>387500</v>
      </c>
      <c r="L33">
        <f t="shared" si="2"/>
        <v>0</v>
      </c>
      <c r="M33">
        <f t="shared" si="2"/>
        <v>3069000</v>
      </c>
      <c r="N33">
        <f t="shared" si="2"/>
        <v>1178000</v>
      </c>
    </row>
    <row r="34" spans="2:9" ht="12.75">
      <c r="B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</row>
    <row r="35" spans="1:14" ht="12.75">
      <c r="A35" t="s">
        <v>17</v>
      </c>
      <c r="B35">
        <v>1993</v>
      </c>
      <c r="C35">
        <v>58110000</v>
      </c>
      <c r="D35">
        <v>58079000</v>
      </c>
      <c r="E35">
        <v>13.3</v>
      </c>
      <c r="F35">
        <v>6.4</v>
      </c>
      <c r="G35">
        <v>13.6</v>
      </c>
      <c r="H35">
        <v>43.4</v>
      </c>
      <c r="I35">
        <v>38.8</v>
      </c>
      <c r="J35">
        <f>($C35)*(E35/100)</f>
        <v>7728630</v>
      </c>
      <c r="K35">
        <f t="shared" si="2"/>
        <v>3719040</v>
      </c>
      <c r="L35">
        <f t="shared" si="2"/>
        <v>7902960.000000001</v>
      </c>
      <c r="M35">
        <f t="shared" si="2"/>
        <v>25219740</v>
      </c>
      <c r="N35">
        <f t="shared" si="2"/>
        <v>22546679.999999996</v>
      </c>
    </row>
    <row r="36" spans="2:14" ht="12.75">
      <c r="B36">
        <v>1994</v>
      </c>
      <c r="C36">
        <v>58110000</v>
      </c>
      <c r="E36">
        <v>11.7</v>
      </c>
      <c r="F36">
        <v>6.2</v>
      </c>
      <c r="G36">
        <v>9.5</v>
      </c>
      <c r="H36">
        <v>41.8</v>
      </c>
      <c r="I36">
        <v>39.9</v>
      </c>
      <c r="J36">
        <f>($C36)*(E36/100)</f>
        <v>6798870</v>
      </c>
      <c r="K36">
        <f t="shared" si="2"/>
        <v>3602820</v>
      </c>
      <c r="L36">
        <f t="shared" si="2"/>
        <v>5520450</v>
      </c>
      <c r="M36">
        <f t="shared" si="2"/>
        <v>24289980</v>
      </c>
      <c r="N36">
        <f t="shared" si="2"/>
        <v>23185889.999999996</v>
      </c>
    </row>
    <row r="37" spans="2:14" ht="12.75">
      <c r="B37">
        <v>1995</v>
      </c>
      <c r="C37">
        <v>58110000</v>
      </c>
      <c r="E37">
        <v>11.4</v>
      </c>
      <c r="F37">
        <v>6.1</v>
      </c>
      <c r="G37">
        <v>8.2</v>
      </c>
      <c r="H37">
        <v>49.9</v>
      </c>
      <c r="I37">
        <v>41.7</v>
      </c>
      <c r="J37">
        <f>($C37)*(E37/100)</f>
        <v>6624540</v>
      </c>
      <c r="K37">
        <f t="shared" si="2"/>
        <v>3544710</v>
      </c>
      <c r="L37">
        <f t="shared" si="2"/>
        <v>4765019.999999999</v>
      </c>
      <c r="M37">
        <f t="shared" si="2"/>
        <v>28996890</v>
      </c>
      <c r="N37">
        <f t="shared" si="2"/>
        <v>24231870.000000004</v>
      </c>
    </row>
    <row r="38" spans="2:9" ht="12.75">
      <c r="B38" t="s">
        <v>0</v>
      </c>
      <c r="C38">
        <f>SUM(C3:C35)/3</f>
        <v>163799200</v>
      </c>
      <c r="D38">
        <f>SUM(D3:D35)</f>
        <v>334217000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</row>
    <row r="40" spans="1:14" ht="12.75">
      <c r="A40" t="s">
        <v>18</v>
      </c>
      <c r="B40">
        <v>1993</v>
      </c>
      <c r="C40">
        <f>C3+C7+C11+C15+C19+C23+C27+C31+C35</f>
        <v>202539200</v>
      </c>
      <c r="J40">
        <f>J3+J7+J11+J15+J19+J23+J27+J31+J35</f>
        <v>47588904.1</v>
      </c>
      <c r="K40">
        <f>K3+K7+K11+K15+K19+K23+K27+K31+K35</f>
        <v>26714236.3</v>
      </c>
      <c r="L40">
        <f>L3+L7+L11+L15+L19+L23+L27+L31+L35</f>
        <v>27515051.9</v>
      </c>
      <c r="M40">
        <f>M3+M7+M11+M15+M19+M23+M27+M31+M35</f>
        <v>36301029.7</v>
      </c>
      <c r="N40">
        <f>N3+N7+N11+N15+N19+N23+N27+N31+N35</f>
        <v>48040687.39999999</v>
      </c>
    </row>
    <row r="41" spans="2:14" ht="12.75">
      <c r="B41">
        <v>1994</v>
      </c>
      <c r="C41">
        <f>C4+C8+C12+C16+C20+C24+C28+C32+C36</f>
        <v>202539200</v>
      </c>
      <c r="J41">
        <f aca="true" t="shared" si="3" ref="J41:N42">J4+J8+J12+J16+J20+J24+J28+J32+J36</f>
        <v>44491472.2</v>
      </c>
      <c r="K41">
        <f t="shared" si="3"/>
        <v>24478607.5</v>
      </c>
      <c r="L41">
        <f t="shared" si="3"/>
        <v>25857630.700000003</v>
      </c>
      <c r="M41">
        <f t="shared" si="3"/>
        <v>33195504</v>
      </c>
      <c r="N41">
        <f t="shared" si="3"/>
        <v>48267170</v>
      </c>
    </row>
    <row r="42" spans="2:14" ht="12.75">
      <c r="B42">
        <v>1995</v>
      </c>
      <c r="C42">
        <f>C5+C9+C13+C17+C21+C25+C29+C33+C37</f>
        <v>202539200</v>
      </c>
      <c r="D42" s="1"/>
      <c r="J42">
        <f t="shared" si="3"/>
        <v>43354831.5</v>
      </c>
      <c r="K42">
        <f t="shared" si="3"/>
        <v>22963914.7</v>
      </c>
      <c r="L42">
        <f t="shared" si="3"/>
        <v>24325118.75</v>
      </c>
      <c r="M42">
        <f t="shared" si="3"/>
        <v>37472030</v>
      </c>
      <c r="N42">
        <f t="shared" si="3"/>
        <v>41967449.150000006</v>
      </c>
    </row>
    <row r="43" ht="12.75">
      <c r="D43" s="1"/>
    </row>
    <row r="44" spans="1:14" ht="12.75">
      <c r="A44" t="s">
        <v>19</v>
      </c>
      <c r="B44">
        <v>1993</v>
      </c>
      <c r="D44" s="1"/>
      <c r="J44" s="1">
        <f>(J40/$D$62)*100</f>
        <v>12.806417645760787</v>
      </c>
      <c r="K44" s="1">
        <f>(K40/$D$62)*100</f>
        <v>7.188937707547323</v>
      </c>
      <c r="L44" s="1">
        <f>(L40/$D$62)*100</f>
        <v>7.4044412839543385</v>
      </c>
      <c r="M44" s="1">
        <f>(M40/$D$62)*100</f>
        <v>9.7687928751729</v>
      </c>
      <c r="N44" s="1">
        <f>(N40/$D$62)*100</f>
        <v>12.927994843945939</v>
      </c>
    </row>
    <row r="45" spans="2:14" ht="12.75">
      <c r="B45">
        <v>1994</v>
      </c>
      <c r="D45" s="1"/>
      <c r="J45" s="1">
        <f>(J41/$D$62)*100</f>
        <v>11.972882869306408</v>
      </c>
      <c r="K45" s="1">
        <f aca="true" t="shared" si="4" ref="K45:N46">(K41/$D$62)*100</f>
        <v>6.587318555874296</v>
      </c>
      <c r="L45" s="1">
        <f t="shared" si="4"/>
        <v>6.958420756615951</v>
      </c>
      <c r="M45" s="1">
        <f t="shared" si="4"/>
        <v>8.933080015715738</v>
      </c>
      <c r="N45" s="1">
        <f t="shared" si="4"/>
        <v>12.98894247070791</v>
      </c>
    </row>
    <row r="46" spans="2:14" ht="12.75">
      <c r="B46">
        <v>1995</v>
      </c>
      <c r="D46" s="1"/>
      <c r="J46" s="1">
        <f>(J42/$D$62)*100</f>
        <v>11.667007039789883</v>
      </c>
      <c r="K46" s="1">
        <f t="shared" si="4"/>
        <v>6.179706971437183</v>
      </c>
      <c r="L46" s="1">
        <f t="shared" si="4"/>
        <v>6.546013947718257</v>
      </c>
      <c r="M46" s="1">
        <f t="shared" si="4"/>
        <v>10.0839150488964</v>
      </c>
      <c r="N46" s="1">
        <f t="shared" si="4"/>
        <v>11.29365534900243</v>
      </c>
    </row>
    <row r="47" spans="4:14" ht="12.75">
      <c r="D47" s="1"/>
      <c r="J47" t="s">
        <v>3</v>
      </c>
      <c r="K47" t="s">
        <v>4</v>
      </c>
      <c r="L47" t="s">
        <v>5</v>
      </c>
      <c r="M47" t="s">
        <v>6</v>
      </c>
      <c r="N47" t="s">
        <v>7</v>
      </c>
    </row>
    <row r="48" spans="1:14" ht="12.75">
      <c r="A48" t="s">
        <v>20</v>
      </c>
      <c r="B48">
        <v>1993</v>
      </c>
      <c r="D48" s="1"/>
      <c r="H48" t="s">
        <v>20</v>
      </c>
      <c r="I48">
        <v>1993</v>
      </c>
      <c r="J48" s="1">
        <f>(J40/$D$61)*100</f>
        <v>12.648751601397004</v>
      </c>
      <c r="K48" s="1">
        <f>(K40/$D$61)*100</f>
        <v>7.100431194416242</v>
      </c>
      <c r="L48" s="1">
        <f>(L40/$D$61)*100</f>
        <v>7.313281601343845</v>
      </c>
      <c r="M48" s="1">
        <f>(M40/$D$61)*100</f>
        <v>9.648524508683426</v>
      </c>
      <c r="N48" s="1">
        <f>(N40/$D$61)*100</f>
        <v>12.768832003487187</v>
      </c>
    </row>
    <row r="49" spans="2:14" ht="12.75">
      <c r="B49">
        <v>1994</v>
      </c>
      <c r="D49" s="1"/>
      <c r="I49">
        <v>1994</v>
      </c>
      <c r="J49" s="1">
        <f aca="true" t="shared" si="5" ref="J49:N50">(J41/$D$61)*100</f>
        <v>11.825478877507084</v>
      </c>
      <c r="K49" s="1">
        <f t="shared" si="5"/>
        <v>6.5062188691080545</v>
      </c>
      <c r="L49" s="1">
        <f t="shared" si="5"/>
        <v>6.872752249929566</v>
      </c>
      <c r="M49" s="1">
        <f t="shared" si="5"/>
        <v>8.823100517231296</v>
      </c>
      <c r="N49" s="1">
        <f t="shared" si="5"/>
        <v>12.829029274334589</v>
      </c>
    </row>
    <row r="50" spans="2:14" ht="12.75">
      <c r="B50">
        <v>1995</v>
      </c>
      <c r="D50" s="1"/>
      <c r="I50">
        <v>1995</v>
      </c>
      <c r="J50" s="1">
        <f t="shared" si="5"/>
        <v>11.523368834289299</v>
      </c>
      <c r="K50" s="1">
        <f t="shared" si="5"/>
        <v>6.103625589393834</v>
      </c>
      <c r="L50" s="1">
        <f t="shared" si="5"/>
        <v>6.465422782098375</v>
      </c>
      <c r="M50" s="1">
        <f t="shared" si="5"/>
        <v>9.959767059861683</v>
      </c>
      <c r="N50" s="1">
        <f t="shared" si="5"/>
        <v>11.154613657989444</v>
      </c>
    </row>
    <row r="51" spans="1:4" ht="12.75">
      <c r="A51" t="s">
        <v>21</v>
      </c>
      <c r="D51" s="2">
        <v>8045000</v>
      </c>
    </row>
    <row r="52" spans="1:4" ht="12.75">
      <c r="A52" t="s">
        <v>22</v>
      </c>
      <c r="D52">
        <v>5223000</v>
      </c>
    </row>
    <row r="53" spans="1:4" ht="12.75">
      <c r="A53" t="s">
        <v>23</v>
      </c>
      <c r="D53">
        <v>5107000</v>
      </c>
    </row>
    <row r="54" spans="1:4" ht="12.75">
      <c r="A54" t="s">
        <v>24</v>
      </c>
      <c r="D54">
        <v>269000</v>
      </c>
    </row>
    <row r="55" spans="1:4" ht="12.75">
      <c r="A55" t="s">
        <v>25</v>
      </c>
      <c r="D55">
        <v>31000</v>
      </c>
    </row>
    <row r="56" spans="1:4" ht="12.75">
      <c r="A56" t="s">
        <v>26</v>
      </c>
      <c r="D56">
        <v>407000</v>
      </c>
    </row>
    <row r="57" spans="1:4" ht="12.75">
      <c r="A57" t="s">
        <v>27</v>
      </c>
      <c r="D57">
        <v>4332000</v>
      </c>
    </row>
    <row r="58" spans="1:4" ht="12.75">
      <c r="A58" t="s">
        <v>28</v>
      </c>
      <c r="D58">
        <v>9815000</v>
      </c>
    </row>
    <row r="59" spans="1:4" ht="12.75">
      <c r="A59" t="s">
        <v>29</v>
      </c>
      <c r="D59">
        <v>8788000</v>
      </c>
    </row>
    <row r="61" spans="1:4" ht="12.75">
      <c r="A61" t="s">
        <v>30</v>
      </c>
      <c r="D61" s="2">
        <f>SUM(D51:D60)+D38</f>
        <v>376234000</v>
      </c>
    </row>
    <row r="62" spans="1:4" ht="12.75">
      <c r="A62" t="s">
        <v>31</v>
      </c>
      <c r="D62" s="2">
        <f>D61-D54-D55-D57</f>
        <v>371602000</v>
      </c>
    </row>
    <row r="63" spans="1:4" ht="12.75">
      <c r="A63" t="s">
        <v>32</v>
      </c>
      <c r="D63">
        <f>(C38/D61)*100</f>
        <v>43.53652248334813</v>
      </c>
    </row>
    <row r="64" spans="1:4" ht="12.75">
      <c r="A64" t="s">
        <v>33</v>
      </c>
      <c r="D64">
        <f>(C38/D62)*100</f>
        <v>44.079203018283</v>
      </c>
    </row>
    <row r="66" spans="10:16" ht="12.75">
      <c r="J66" t="s">
        <v>34</v>
      </c>
      <c r="P66" t="s">
        <v>35</v>
      </c>
    </row>
    <row r="67" spans="10:16" ht="12.75">
      <c r="J67" t="s">
        <v>3</v>
      </c>
      <c r="K67" t="s">
        <v>4</v>
      </c>
      <c r="L67" t="s">
        <v>5</v>
      </c>
      <c r="M67" t="s">
        <v>6</v>
      </c>
      <c r="N67" t="s">
        <v>7</v>
      </c>
      <c r="P67">
        <f>D38</f>
        <v>334217000</v>
      </c>
    </row>
    <row r="68" spans="9:14" ht="12.75">
      <c r="I68">
        <v>1993</v>
      </c>
      <c r="J68">
        <f>J40</f>
        <v>47588904.1</v>
      </c>
      <c r="K68">
        <f>K40</f>
        <v>26714236.3</v>
      </c>
      <c r="L68">
        <f>L40</f>
        <v>27515051.9</v>
      </c>
      <c r="M68">
        <f>M40</f>
        <v>36301029.7</v>
      </c>
      <c r="N68">
        <f>N40</f>
        <v>48040687.39999999</v>
      </c>
    </row>
    <row r="69" spans="9:14" ht="12.75">
      <c r="I69">
        <v>1994</v>
      </c>
      <c r="J69">
        <f aca="true" t="shared" si="6" ref="J69:N70">J41</f>
        <v>44491472.2</v>
      </c>
      <c r="K69">
        <f t="shared" si="6"/>
        <v>24478607.5</v>
      </c>
      <c r="L69">
        <f t="shared" si="6"/>
        <v>25857630.700000003</v>
      </c>
      <c r="M69">
        <f t="shared" si="6"/>
        <v>33195504</v>
      </c>
      <c r="N69">
        <f t="shared" si="6"/>
        <v>48267170</v>
      </c>
    </row>
    <row r="70" spans="9:14" ht="12.75">
      <c r="I70">
        <v>1995</v>
      </c>
      <c r="J70">
        <f t="shared" si="6"/>
        <v>43354831.5</v>
      </c>
      <c r="K70">
        <f t="shared" si="6"/>
        <v>22963914.7</v>
      </c>
      <c r="L70">
        <f t="shared" si="6"/>
        <v>24325118.75</v>
      </c>
      <c r="M70">
        <f t="shared" si="6"/>
        <v>37472030</v>
      </c>
      <c r="N70">
        <f t="shared" si="6"/>
        <v>41967449.150000006</v>
      </c>
    </row>
    <row r="72" spans="10:14" ht="12.75">
      <c r="J72" t="s">
        <v>3</v>
      </c>
      <c r="K72" t="s">
        <v>4</v>
      </c>
      <c r="L72" t="s">
        <v>5</v>
      </c>
      <c r="M72" t="s">
        <v>6</v>
      </c>
      <c r="N72" t="s">
        <v>7</v>
      </c>
    </row>
    <row r="73" spans="9:14" ht="12.75">
      <c r="I73">
        <v>1993</v>
      </c>
      <c r="J73" s="1">
        <f>100/$P$67*J68</f>
        <v>14.238923842892493</v>
      </c>
      <c r="K73" s="1">
        <f>100/$P$67*K68</f>
        <v>7.993081231654883</v>
      </c>
      <c r="L73" s="1">
        <f>100/$P$67*L68</f>
        <v>8.232690706935912</v>
      </c>
      <c r="M73" s="1">
        <f>100/$P$67*M68</f>
        <v>10.861515033645807</v>
      </c>
      <c r="N73" s="1">
        <f>100/$P$67*N68</f>
        <v>14.374100479628503</v>
      </c>
    </row>
    <row r="74" spans="9:14" ht="12.75">
      <c r="I74">
        <v>1994</v>
      </c>
      <c r="J74" s="1">
        <f aca="true" t="shared" si="7" ref="J74:N75">100/$P$67*J69</f>
        <v>13.312151147308487</v>
      </c>
      <c r="K74" s="1">
        <f t="shared" si="7"/>
        <v>7.32416588623559</v>
      </c>
      <c r="L74" s="1">
        <f t="shared" si="7"/>
        <v>7.736779008847546</v>
      </c>
      <c r="M74" s="1">
        <f t="shared" si="7"/>
        <v>9.932320618041572</v>
      </c>
      <c r="N74" s="1">
        <f t="shared" si="7"/>
        <v>14.441865614256606</v>
      </c>
    </row>
    <row r="75" spans="9:14" ht="12.75">
      <c r="I75">
        <v>1995</v>
      </c>
      <c r="J75" s="1">
        <f t="shared" si="7"/>
        <v>12.972060517567927</v>
      </c>
      <c r="K75" s="1">
        <f t="shared" si="7"/>
        <v>6.87095949637511</v>
      </c>
      <c r="L75" s="1">
        <f t="shared" si="7"/>
        <v>7.27824100808756</v>
      </c>
      <c r="M75" s="1">
        <f t="shared" si="7"/>
        <v>11.211886289446678</v>
      </c>
      <c r="N75" s="1">
        <f t="shared" si="7"/>
        <v>12.556946280410633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Information Centre</dc:creator>
  <cp:keywords/>
  <dc:description/>
  <cp:lastModifiedBy>build98</cp:lastModifiedBy>
  <cp:lastPrinted>2000-04-28T15:00:15Z</cp:lastPrinted>
  <dcterms:created xsi:type="dcterms:W3CDTF">2002-05-30T14:41:02Z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