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25230" windowHeight="4155" activeTab="0"/>
  </bookViews>
  <sheets>
    <sheet name="CSI016 Figure 1" sheetId="1" r:id="rId1"/>
    <sheet name="kg per capita calculated" sheetId="2" r:id="rId2"/>
    <sheet name="Total MSW generation" sheetId="3" r:id="rId3"/>
    <sheet name="Pop_Eurostat" sheetId="4" r:id="rId4"/>
  </sheets>
  <definedNames/>
  <calcPr fullCalcOnLoad="1"/>
</workbook>
</file>

<file path=xl/sharedStrings.xml><?xml version="1.0" encoding="utf-8"?>
<sst xmlns="http://schemas.openxmlformats.org/spreadsheetml/2006/main" count="191" uniqueCount="82">
  <si>
    <t>EU-15</t>
  </si>
  <si>
    <t>Austria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</si>
  <si>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</si>
  <si>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</si>
  <si>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</si>
  <si>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</si>
  <si>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</si>
  <si>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</si>
  <si>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</si>
  <si>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</si>
  <si>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Luxembourg</t>
  </si>
  <si>
    <t>Netherlands</t>
  </si>
  <si>
    <t>Portugal</t>
  </si>
  <si>
    <t>Spain</t>
  </si>
  <si>
    <t>Sweden</t>
  </si>
  <si>
    <t>United Kingdom</t>
  </si>
  <si>
    <t>EFTA</t>
  </si>
  <si>
    <t>Iceland</t>
  </si>
  <si>
    <t>Norway</t>
  </si>
  <si>
    <t>Switzerland</t>
  </si>
  <si>
    <t>Bulgaria</t>
  </si>
  <si>
    <t>Cyprus</t>
  </si>
  <si>
    <t>Czech Republic</t>
  </si>
  <si>
    <t>Estonia</t>
  </si>
  <si>
    <t>Hungary</t>
  </si>
  <si>
    <t>Latvia</t>
  </si>
  <si>
    <t>Lithuania</t>
  </si>
  <si>
    <t>Malta</t>
  </si>
  <si>
    <t>Poland</t>
  </si>
  <si>
    <t>Romania</t>
  </si>
  <si>
    <t>Slovak Republic</t>
  </si>
  <si>
    <t>Slovenia</t>
  </si>
  <si>
    <t>Croatia</t>
  </si>
  <si>
    <t>Turkey</t>
  </si>
  <si>
    <t>Generation per capita (kg/capita)</t>
  </si>
  <si>
    <t>Albania</t>
  </si>
  <si>
    <t>Bosnia and Herzegovina</t>
  </si>
  <si>
    <t>Serbia</t>
  </si>
  <si>
    <t>EU-12</t>
  </si>
  <si>
    <t>West Balkans</t>
  </si>
  <si>
    <t>Montenegro</t>
  </si>
  <si>
    <t>Candidate countries</t>
  </si>
  <si>
    <t>Last update</t>
  </si>
  <si>
    <t>Extracted on</t>
  </si>
  <si>
    <t>Eurostat</t>
  </si>
  <si>
    <t>GEO/TIME</t>
  </si>
  <si>
    <t>:</t>
  </si>
  <si>
    <t>Luxembourg (Grand-Duché)</t>
  </si>
  <si>
    <t>Slovakia</t>
  </si>
  <si>
    <t>Former Yugoslav Republic of Macedonia, the</t>
  </si>
  <si>
    <t>Kosovo (under United Nations Security Council Resolution 1244/99)</t>
  </si>
  <si>
    <t>EU-27</t>
  </si>
  <si>
    <t>Total EU-27 + EFTA</t>
  </si>
  <si>
    <t>West Balkan countries</t>
  </si>
  <si>
    <t>FYR of Macedonia</t>
  </si>
  <si>
    <t>Kosovo under resolution 1244 of the UN Security Council</t>
  </si>
  <si>
    <t>EU-15 + EFTA</t>
  </si>
  <si>
    <t>Source of Data</t>
  </si>
  <si>
    <t>INDIC_DE</t>
  </si>
  <si>
    <t>Average population - total</t>
  </si>
  <si>
    <t>EU-27 pop</t>
  </si>
  <si>
    <t>EFTA pop</t>
  </si>
  <si>
    <t>Turkey pop</t>
  </si>
  <si>
    <t>West Balkan (where MSW generation is available!)</t>
  </si>
  <si>
    <t>This table is only needed for the calculation of averages in different groups on Fig. 1. and Fig.2.</t>
  </si>
  <si>
    <t>EU-15 pop</t>
  </si>
  <si>
    <t>WB for later updates</t>
  </si>
  <si>
    <t>TOTAL</t>
  </si>
  <si>
    <t>TOTAL (where available)</t>
  </si>
  <si>
    <t>EU-12 pop</t>
  </si>
  <si>
    <t>TOTALS</t>
  </si>
  <si>
    <t>Note: data from non-Eurostat sources</t>
  </si>
  <si>
    <t>Total generation of MSW (t) - calculated</t>
  </si>
  <si>
    <t>Calculation based on date on municipal waste generation (Eurostat) and average population (Eurostat)</t>
  </si>
  <si>
    <t>Data source (EU, EFTA, Turkey)</t>
  </si>
  <si>
    <t>Calculation based on date on municipal waste generation (Eurostat and EEA) and average population (Eurostat)</t>
  </si>
  <si>
    <t>Data sources (West Balkan countries)</t>
  </si>
  <si>
    <t>West Balkan countries*</t>
  </si>
  <si>
    <t>*Data is not available for all countries for all years.</t>
  </si>
  <si>
    <r>
      <t>Note: </t>
    </r>
    <r>
      <rPr>
        <sz val="8"/>
        <color indexed="8"/>
        <rFont val="Verdana"/>
        <family val="2"/>
      </rPr>
      <t xml:space="preserve">Municipal waste generation per capita in Western Europe (EU-15+EFTA: Norway, Iceland and Switzerland), New Member States (EU-12), EU countries (EU-27), Turkey, West Balkan countries and total in Europe (total). </t>
    </r>
  </si>
  <si>
    <t>Fig. 1: Municipal waste generation (kg per capita) in Europe</t>
  </si>
  <si>
    <t>Note2: 1995 data for Greece has been removed from the Eurostat figure (Eurostat access 18/04/2013), data from the previous version of the Eurostat data was kept in the table.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</si>
</sst>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0"/>
    <numFmt numFmtId="191" formatCode="&quot;Ja&quot;;&quot;Ja&quot;;&quot;Nej&quot;"/>
    <numFmt numFmtId="192" formatCode="&quot;Sand&quot;;&quot;Sand&quot;;&quot;Falsk&quot;"/>
    <numFmt numFmtId="193" formatCode="&quot;Til&quot;;&quot;Til&quot;;&quot;Fra&quot;"/>
    <numFmt numFmtId="194" formatCode="[$€-2]\ #.##000_);[Red]\([$€-2]\ #.##000\)"/>
    <numFmt numFmtId="195" formatCode="_-* #,##0\ &quot;zł&quot;_-;\-* #,##0\ &quot;zł&quot;_-;_-* &quot;-&quot;\ &quot;zł&quot;_-;_-@_-"/>
    <numFmt numFmtId="196" formatCode="_-* #,##0\ _z_ł_-;\-* #,##0\ _z_ł_-;_-* &quot;-&quot;\ _z_ł_-;_-@_-"/>
    <numFmt numFmtId="197" formatCode="_-* #,##0.00\ &quot;zł&quot;_-;\-* #,##0.00\ &quot;zł&quot;_-;_-* &quot;-&quot;??\ &quot;zł&quot;_-;_-@_-"/>
    <numFmt numFmtId="198" formatCode="_-* #,##0.00\ _z_ł_-;\-* #,##0.00\ _z_ł_-;_-* &quot;-&quot;??\ _z_ł_-;_-@_-"/>
    <numFmt numFmtId="199" formatCode="dd\.mm\.yy"/>
    <numFmt numFmtId="200" formatCode="0.0000"/>
    <numFmt numFmtId="201" formatCode="0.000"/>
    <numFmt numFmtId="202" formatCode="0.0"/>
  </numFmts>
  <fonts count="67">
    <font>
      <sz val="10"/>
      <name val="Verdana"/>
      <family val="0"/>
    </font>
    <font>
      <sz val="11"/>
      <name val="Verdana"/>
      <family val="2"/>
    </font>
    <font>
      <b/>
      <sz val="11"/>
      <name val="Verdan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Verdana"/>
      <family val="0"/>
    </font>
    <font>
      <sz val="11"/>
      <color indexed="57"/>
      <name val="Verdana"/>
      <family val="2"/>
    </font>
    <font>
      <sz val="10"/>
      <name val="Arial"/>
      <family val="0"/>
    </font>
    <font>
      <sz val="10"/>
      <color indexed="40"/>
      <name val="Verdana"/>
      <family val="2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6"/>
      <color indexed="10"/>
      <name val="Verdana"/>
      <family val="0"/>
    </font>
    <font>
      <b/>
      <sz val="8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9"/>
      <name val="Arial"/>
      <family val="2"/>
    </font>
    <font>
      <sz val="11"/>
      <name val="Arial"/>
      <family val="0"/>
    </font>
    <font>
      <b/>
      <sz val="10"/>
      <name val="Verdana"/>
      <family val="2"/>
    </font>
    <font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10"/>
      <name val="Verdana"/>
      <family val="2"/>
    </font>
    <font>
      <sz val="11"/>
      <color indexed="10"/>
      <name val="Verdana"/>
      <family val="2"/>
    </font>
    <font>
      <sz val="10"/>
      <color indexed="10"/>
      <name val="Verdana"/>
      <family val="2"/>
    </font>
    <font>
      <u val="single"/>
      <sz val="10"/>
      <name val="Verdana"/>
      <family val="2"/>
    </font>
    <font>
      <sz val="10"/>
      <color indexed="8"/>
      <name val="Calibri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rgb="FFFF0000"/>
      <name val="Verdana"/>
      <family val="2"/>
    </font>
    <font>
      <sz val="11"/>
      <color rgb="FFFF0000"/>
      <name val="Verdana"/>
      <family val="2"/>
    </font>
    <font>
      <sz val="10"/>
      <color rgb="FFFF0000"/>
      <name val="Verdana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9" fillId="0" borderId="0">
      <alignment/>
      <protection/>
    </xf>
    <xf numFmtId="0" fontId="7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Border="1" applyAlignment="1">
      <alignment/>
    </xf>
    <xf numFmtId="1" fontId="1" fillId="0" borderId="0" xfId="0" applyNumberFormat="1" applyFont="1" applyBorder="1" applyAlignment="1">
      <alignment horizontal="right" vertical="center" indent="1"/>
    </xf>
    <xf numFmtId="0" fontId="2" fillId="0" borderId="10" xfId="0" applyFont="1" applyBorder="1" applyAlignment="1">
      <alignment vertical="center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9" fillId="0" borderId="0" xfId="58" applyNumberFormat="1" applyFont="1" applyFill="1" applyBorder="1" applyAlignment="1">
      <alignment/>
    </xf>
    <xf numFmtId="0" fontId="7" fillId="33" borderId="11" xfId="58" applyNumberFormat="1" applyFont="1" applyFill="1" applyBorder="1" applyAlignment="1">
      <alignment/>
    </xf>
    <xf numFmtId="0" fontId="7" fillId="0" borderId="0" xfId="58" applyNumberFormat="1" applyFont="1" applyFill="1" applyBorder="1" applyAlignment="1">
      <alignment/>
    </xf>
    <xf numFmtId="1" fontId="0" fillId="0" borderId="0" xfId="0" applyNumberFormat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10" fillId="0" borderId="0" xfId="0" applyFont="1" applyBorder="1" applyAlignment="1">
      <alignment/>
    </xf>
    <xf numFmtId="1" fontId="11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2"/>
    </xf>
    <xf numFmtId="0" fontId="1" fillId="0" borderId="10" xfId="0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9" fillId="0" borderId="0" xfId="57">
      <alignment/>
      <protection/>
    </xf>
    <xf numFmtId="0" fontId="7" fillId="0" borderId="0" xfId="57" applyNumberFormat="1" applyFont="1" applyFill="1" applyBorder="1" applyAlignment="1">
      <alignment/>
      <protection/>
    </xf>
    <xf numFmtId="0" fontId="15" fillId="0" borderId="0" xfId="0" applyFont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1" fontId="1" fillId="34" borderId="1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13" xfId="57" applyNumberFormat="1" applyFont="1" applyFill="1" applyBorder="1" applyAlignment="1">
      <alignment horizontal="center"/>
      <protection/>
    </xf>
    <xf numFmtId="3" fontId="1" fillId="0" borderId="11" xfId="57" applyNumberFormat="1" applyFont="1" applyFill="1" applyBorder="1" applyAlignment="1">
      <alignment horizontal="center"/>
      <protection/>
    </xf>
    <xf numFmtId="3" fontId="1" fillId="0" borderId="14" xfId="0" applyNumberFormat="1" applyFont="1" applyFill="1" applyBorder="1" applyAlignment="1">
      <alignment horizontal="center"/>
    </xf>
    <xf numFmtId="3" fontId="1" fillId="0" borderId="14" xfId="57" applyNumberFormat="1" applyFont="1" applyFill="1" applyBorder="1" applyAlignment="1">
      <alignment horizontal="center"/>
      <protection/>
    </xf>
    <xf numFmtId="3" fontId="1" fillId="0" borderId="15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0" xfId="57" applyNumberFormat="1" applyFont="1" applyFill="1" applyBorder="1" applyAlignment="1">
      <alignment horizontal="center"/>
      <protection/>
    </xf>
    <xf numFmtId="1" fontId="7" fillId="33" borderId="10" xfId="58" applyNumberFormat="1" applyFont="1" applyFill="1" applyBorder="1" applyAlignment="1">
      <alignment horizontal="right"/>
    </xf>
    <xf numFmtId="0" fontId="14" fillId="0" borderId="0" xfId="0" applyFont="1" applyBorder="1" applyAlignment="1">
      <alignment/>
    </xf>
    <xf numFmtId="0" fontId="16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6" fillId="0" borderId="19" xfId="0" applyFont="1" applyBorder="1" applyAlignment="1">
      <alignment/>
    </xf>
    <xf numFmtId="0" fontId="17" fillId="0" borderId="19" xfId="0" applyFont="1" applyBorder="1" applyAlignment="1">
      <alignment/>
    </xf>
    <xf numFmtId="0" fontId="0" fillId="35" borderId="0" xfId="0" applyFill="1" applyAlignment="1">
      <alignment/>
    </xf>
    <xf numFmtId="3" fontId="1" fillId="35" borderId="11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/>
    </xf>
    <xf numFmtId="3" fontId="1" fillId="35" borderId="11" xfId="57" applyNumberFormat="1" applyFont="1" applyFill="1" applyBorder="1" applyAlignment="1">
      <alignment horizontal="center"/>
      <protection/>
    </xf>
    <xf numFmtId="3" fontId="7" fillId="0" borderId="0" xfId="58" applyNumberFormat="1" applyFont="1" applyFill="1" applyBorder="1" applyAlignment="1">
      <alignment/>
    </xf>
    <xf numFmtId="0" fontId="1" fillId="35" borderId="0" xfId="0" applyFont="1" applyFill="1" applyBorder="1" applyAlignment="1">
      <alignment horizontal="left" vertical="center" indent="2"/>
    </xf>
    <xf numFmtId="0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1" fillId="0" borderId="19" xfId="0" applyFont="1" applyBorder="1" applyAlignment="1">
      <alignment horizontal="left" vertical="center" indent="2"/>
    </xf>
    <xf numFmtId="0" fontId="1" fillId="0" borderId="23" xfId="0" applyFont="1" applyBorder="1" applyAlignment="1">
      <alignment horizontal="left" vertical="center" indent="2"/>
    </xf>
    <xf numFmtId="0" fontId="2" fillId="0" borderId="16" xfId="0" applyFont="1" applyBorder="1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63" fillId="35" borderId="23" xfId="0" applyFont="1" applyFill="1" applyBorder="1" applyAlignment="1">
      <alignment/>
    </xf>
    <xf numFmtId="0" fontId="0" fillId="35" borderId="21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2" fillId="36" borderId="16" xfId="0" applyFont="1" applyFill="1" applyBorder="1" applyAlignment="1">
      <alignment vertical="center"/>
    </xf>
    <xf numFmtId="0" fontId="20" fillId="36" borderId="17" xfId="0" applyFont="1" applyFill="1" applyBorder="1" applyAlignment="1">
      <alignment horizontal="center"/>
    </xf>
    <xf numFmtId="0" fontId="20" fillId="36" borderId="18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left" vertical="center" indent="2"/>
    </xf>
    <xf numFmtId="0" fontId="1" fillId="37" borderId="23" xfId="0" applyFont="1" applyFill="1" applyBorder="1" applyAlignment="1">
      <alignment horizontal="left" vertical="center" indent="2"/>
    </xf>
    <xf numFmtId="0" fontId="64" fillId="34" borderId="0" xfId="0" applyFont="1" applyFill="1" applyBorder="1" applyAlignment="1">
      <alignment vertical="center"/>
    </xf>
    <xf numFmtId="0" fontId="65" fillId="0" borderId="0" xfId="0" applyFont="1" applyBorder="1" applyAlignment="1">
      <alignment/>
    </xf>
    <xf numFmtId="0" fontId="66" fillId="0" borderId="0" xfId="58" applyNumberFormat="1" applyFont="1" applyFill="1" applyBorder="1" applyAlignment="1">
      <alignment/>
    </xf>
    <xf numFmtId="0" fontId="65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33" borderId="11" xfId="58" applyNumberFormat="1" applyFont="1" applyFill="1" applyBorder="1" applyAlignment="1">
      <alignment/>
    </xf>
    <xf numFmtId="3" fontId="66" fillId="0" borderId="11" xfId="0" applyNumberFormat="1" applyFont="1" applyFill="1" applyBorder="1" applyAlignment="1">
      <alignment/>
    </xf>
    <xf numFmtId="3" fontId="66" fillId="35" borderId="11" xfId="0" applyNumberFormat="1" applyFont="1" applyFill="1" applyBorder="1" applyAlignment="1">
      <alignment/>
    </xf>
    <xf numFmtId="0" fontId="66" fillId="0" borderId="11" xfId="0" applyNumberFormat="1" applyFont="1" applyFill="1" applyBorder="1" applyAlignment="1">
      <alignment/>
    </xf>
    <xf numFmtId="199" fontId="7" fillId="0" borderId="0" xfId="57" applyNumberFormat="1" applyFont="1" applyFill="1" applyBorder="1" applyAlignment="1">
      <alignment horizontal="left"/>
      <protection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37" borderId="0" xfId="0" applyNumberFormat="1" applyFont="1" applyFill="1" applyBorder="1" applyAlignment="1">
      <alignment horizontal="center"/>
    </xf>
    <xf numFmtId="1" fontId="0" fillId="37" borderId="0" xfId="0" applyNumberFormat="1" applyFill="1" applyBorder="1" applyAlignment="1">
      <alignment horizontal="center"/>
    </xf>
    <xf numFmtId="1" fontId="20" fillId="36" borderId="17" xfId="0" applyNumberFormat="1" applyFont="1" applyFill="1" applyBorder="1" applyAlignment="1">
      <alignment horizontal="center"/>
    </xf>
    <xf numFmtId="1" fontId="20" fillId="36" borderId="18" xfId="0" applyNumberFormat="1" applyFont="1" applyFill="1" applyBorder="1" applyAlignment="1">
      <alignment horizontal="center"/>
    </xf>
    <xf numFmtId="1" fontId="0" fillId="37" borderId="21" xfId="0" applyNumberFormat="1" applyFont="1" applyFill="1" applyBorder="1" applyAlignment="1">
      <alignment horizontal="center"/>
    </xf>
    <xf numFmtId="1" fontId="0" fillId="37" borderId="22" xfId="0" applyNumberFormat="1" applyFont="1" applyFill="1" applyBorder="1" applyAlignment="1">
      <alignment horizontal="center"/>
    </xf>
    <xf numFmtId="1" fontId="65" fillId="34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1" fontId="20" fillId="0" borderId="17" xfId="0" applyNumberFormat="1" applyFont="1" applyBorder="1" applyAlignment="1">
      <alignment horizontal="center"/>
    </xf>
    <xf numFmtId="1" fontId="20" fillId="0" borderId="18" xfId="0" applyNumberFormat="1" applyFon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1" fontId="0" fillId="37" borderId="21" xfId="0" applyNumberFormat="1" applyFill="1" applyBorder="1" applyAlignment="1">
      <alignment horizontal="center"/>
    </xf>
    <xf numFmtId="1" fontId="7" fillId="0" borderId="11" xfId="0" applyNumberFormat="1" applyFont="1" applyFill="1" applyBorder="1" applyAlignment="1">
      <alignment/>
    </xf>
    <xf numFmtId="1" fontId="9" fillId="0" borderId="0" xfId="58" applyNumberFormat="1" applyFont="1" applyFill="1" applyBorder="1" applyAlignment="1">
      <alignment/>
    </xf>
    <xf numFmtId="0" fontId="1" fillId="34" borderId="0" xfId="0" applyFont="1" applyFill="1" applyBorder="1" applyAlignment="1">
      <alignment horizontal="left" vertical="center" indent="2"/>
    </xf>
    <xf numFmtId="1" fontId="0" fillId="34" borderId="0" xfId="0" applyNumberFormat="1" applyFill="1" applyBorder="1" applyAlignment="1">
      <alignment horizontal="center"/>
    </xf>
    <xf numFmtId="1" fontId="1" fillId="34" borderId="11" xfId="0" applyNumberFormat="1" applyFont="1" applyFill="1" applyBorder="1" applyAlignment="1">
      <alignment horizontal="center"/>
    </xf>
    <xf numFmtId="1" fontId="1" fillId="0" borderId="24" xfId="0" applyNumberFormat="1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left" vertical="center" indent="2"/>
    </xf>
    <xf numFmtId="1" fontId="1" fillId="34" borderId="28" xfId="0" applyNumberFormat="1" applyFont="1" applyFill="1" applyBorder="1" applyAlignment="1">
      <alignment horizontal="center" vertical="center"/>
    </xf>
    <xf numFmtId="1" fontId="1" fillId="34" borderId="29" xfId="0" applyNumberFormat="1" applyFont="1" applyFill="1" applyBorder="1" applyAlignment="1">
      <alignment horizontal="center"/>
    </xf>
    <xf numFmtId="0" fontId="1" fillId="34" borderId="30" xfId="0" applyFont="1" applyFill="1" applyBorder="1" applyAlignment="1">
      <alignment horizontal="left" vertical="center" wrapText="1" indent="2"/>
    </xf>
    <xf numFmtId="1" fontId="1" fillId="34" borderId="31" xfId="0" applyNumberFormat="1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vertical="center"/>
    </xf>
    <xf numFmtId="0" fontId="1" fillId="34" borderId="33" xfId="0" applyFont="1" applyFill="1" applyBorder="1" applyAlignment="1">
      <alignment horizontal="left" vertical="center" indent="2"/>
    </xf>
    <xf numFmtId="1" fontId="1" fillId="34" borderId="34" xfId="0" applyNumberFormat="1" applyFont="1" applyFill="1" applyBorder="1" applyAlignment="1">
      <alignment horizontal="center" vertical="center"/>
    </xf>
    <xf numFmtId="1" fontId="1" fillId="34" borderId="35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left" vertical="center" indent="2"/>
    </xf>
    <xf numFmtId="1" fontId="1" fillId="0" borderId="37" xfId="0" applyNumberFormat="1" applyFont="1" applyFill="1" applyBorder="1" applyAlignment="1">
      <alignment horizontal="center" vertical="center"/>
    </xf>
    <xf numFmtId="1" fontId="1" fillId="0" borderId="36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/>
    </xf>
    <xf numFmtId="0" fontId="2" fillId="0" borderId="33" xfId="0" applyFont="1" applyFill="1" applyBorder="1" applyAlignment="1">
      <alignment vertical="center"/>
    </xf>
    <xf numFmtId="1" fontId="1" fillId="0" borderId="34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27" xfId="0" applyFont="1" applyFill="1" applyBorder="1" applyAlignment="1">
      <alignment horizontal="left" vertical="center" indent="2"/>
    </xf>
    <xf numFmtId="3" fontId="1" fillId="0" borderId="38" xfId="57" applyNumberFormat="1" applyFont="1" applyFill="1" applyBorder="1" applyAlignment="1">
      <alignment horizontal="center"/>
      <protection/>
    </xf>
    <xf numFmtId="3" fontId="1" fillId="0" borderId="29" xfId="57" applyNumberFormat="1" applyFont="1" applyFill="1" applyBorder="1" applyAlignment="1">
      <alignment horizontal="center"/>
      <protection/>
    </xf>
    <xf numFmtId="3" fontId="1" fillId="0" borderId="39" xfId="57" applyNumberFormat="1" applyFont="1" applyFill="1" applyBorder="1" applyAlignment="1">
      <alignment horizontal="center"/>
      <protection/>
    </xf>
    <xf numFmtId="3" fontId="1" fillId="0" borderId="28" xfId="57" applyNumberFormat="1" applyFont="1" applyFill="1" applyBorder="1" applyAlignment="1">
      <alignment horizontal="center"/>
      <protection/>
    </xf>
    <xf numFmtId="0" fontId="1" fillId="0" borderId="30" xfId="0" applyFont="1" applyFill="1" applyBorder="1" applyAlignment="1">
      <alignment horizontal="left" vertical="center" indent="2"/>
    </xf>
    <xf numFmtId="3" fontId="1" fillId="0" borderId="40" xfId="0" applyNumberFormat="1" applyFont="1" applyFill="1" applyBorder="1" applyAlignment="1">
      <alignment horizontal="center"/>
    </xf>
    <xf numFmtId="3" fontId="1" fillId="0" borderId="31" xfId="0" applyNumberFormat="1" applyFont="1" applyFill="1" applyBorder="1" applyAlignment="1">
      <alignment horizontal="center"/>
    </xf>
    <xf numFmtId="3" fontId="1" fillId="0" borderId="31" xfId="57" applyNumberFormat="1" applyFont="1" applyFill="1" applyBorder="1" applyAlignment="1">
      <alignment horizontal="center"/>
      <protection/>
    </xf>
    <xf numFmtId="3" fontId="1" fillId="0" borderId="41" xfId="57" applyNumberFormat="1" applyFont="1" applyFill="1" applyBorder="1" applyAlignment="1">
      <alignment horizontal="center"/>
      <protection/>
    </xf>
    <xf numFmtId="0" fontId="1" fillId="0" borderId="24" xfId="0" applyFont="1" applyFill="1" applyBorder="1" applyAlignment="1">
      <alignment horizontal="left" vertical="center" indent="2"/>
    </xf>
    <xf numFmtId="1" fontId="1" fillId="0" borderId="42" xfId="0" applyNumberFormat="1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1" fontId="1" fillId="0" borderId="43" xfId="0" applyNumberFormat="1" applyFont="1" applyFill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 vertical="center"/>
    </xf>
    <xf numFmtId="3" fontId="1" fillId="0" borderId="44" xfId="0" applyNumberFormat="1" applyFont="1" applyFill="1" applyBorder="1" applyAlignment="1">
      <alignment horizontal="center"/>
    </xf>
    <xf numFmtId="3" fontId="1" fillId="0" borderId="44" xfId="57" applyNumberFormat="1" applyFont="1" applyFill="1" applyBorder="1" applyAlignment="1">
      <alignment horizontal="center"/>
      <protection/>
    </xf>
    <xf numFmtId="3" fontId="1" fillId="0" borderId="45" xfId="57" applyNumberFormat="1" applyFont="1" applyFill="1" applyBorder="1" applyAlignment="1">
      <alignment horizontal="center"/>
      <protection/>
    </xf>
    <xf numFmtId="0" fontId="10" fillId="0" borderId="0" xfId="0" applyNumberFormat="1" applyFont="1" applyFill="1" applyBorder="1" applyAlignment="1">
      <alignment horizontal="center"/>
    </xf>
    <xf numFmtId="0" fontId="15" fillId="0" borderId="23" xfId="0" applyFont="1" applyBorder="1" applyAlignment="1">
      <alignment horizontal="left" vertical="center" wrapText="1"/>
    </xf>
    <xf numFmtId="0" fontId="1" fillId="34" borderId="19" xfId="0" applyFont="1" applyFill="1" applyBorder="1" applyAlignment="1">
      <alignment horizontal="left" vertical="center" indent="2"/>
    </xf>
    <xf numFmtId="0" fontId="0" fillId="38" borderId="0" xfId="0" applyFill="1" applyAlignment="1">
      <alignment/>
    </xf>
    <xf numFmtId="0" fontId="15" fillId="0" borderId="19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42" fillId="0" borderId="19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20" xfId="0" applyFont="1" applyBorder="1" applyAlignment="1">
      <alignment/>
    </xf>
    <xf numFmtId="0" fontId="42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emo_pja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525"/>
          <c:w val="0.98325"/>
          <c:h val="0.9365"/>
        </c:manualLayout>
      </c:layout>
      <c:lineChart>
        <c:grouping val="standard"/>
        <c:varyColors val="0"/>
        <c:ser>
          <c:idx val="1"/>
          <c:order val="0"/>
          <c:tx>
            <c:strRef>
              <c:f>'kg per capita calculated'!$A$2</c:f>
              <c:strCache>
                <c:ptCount val="1"/>
                <c:pt idx="0">
                  <c:v>EU-15 + EFTA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'kg per capita calculated'!$B$1:$R$1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'kg per capita calculated'!$B$2:$R$2</c:f>
              <c:numCache>
                <c:ptCount val="17"/>
                <c:pt idx="0">
                  <c:v>512.6158905773599</c:v>
                </c:pt>
                <c:pt idx="1">
                  <c:v>521.7744674940432</c:v>
                </c:pt>
                <c:pt idx="2">
                  <c:v>537.7786423284646</c:v>
                </c:pt>
                <c:pt idx="3">
                  <c:v>541.74281707182</c:v>
                </c:pt>
                <c:pt idx="4">
                  <c:v>555.3288603538256</c:v>
                </c:pt>
                <c:pt idx="5">
                  <c:v>568.7650714152518</c:v>
                </c:pt>
                <c:pt idx="6">
                  <c:v>569.2525515626087</c:v>
                </c:pt>
                <c:pt idx="7">
                  <c:v>574.112307359274</c:v>
                </c:pt>
                <c:pt idx="8">
                  <c:v>561.7431968358354</c:v>
                </c:pt>
                <c:pt idx="9">
                  <c:v>561.3492508359684</c:v>
                </c:pt>
                <c:pt idx="10">
                  <c:v>556.3844963234211</c:v>
                </c:pt>
                <c:pt idx="11">
                  <c:v>563.404062882894</c:v>
                </c:pt>
                <c:pt idx="12">
                  <c:v>565.3331780549566</c:v>
                </c:pt>
                <c:pt idx="13">
                  <c:v>560.3373424304973</c:v>
                </c:pt>
                <c:pt idx="14">
                  <c:v>550.7081068712323</c:v>
                </c:pt>
                <c:pt idx="15">
                  <c:v>550.005847173933</c:v>
                </c:pt>
                <c:pt idx="16">
                  <c:v>545.4922845910094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'kg per capita calculated'!$A$4</c:f>
              <c:strCache>
                <c:ptCount val="1"/>
                <c:pt idx="0">
                  <c:v>EU-27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'kg per capita calculated'!$B$1:$R$1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'kg per capita calculated'!$B$4:$R$4</c:f>
              <c:numCache>
                <c:ptCount val="17"/>
                <c:pt idx="0">
                  <c:v>476.26155651548106</c:v>
                </c:pt>
                <c:pt idx="1">
                  <c:v>483.6568483614442</c:v>
                </c:pt>
                <c:pt idx="2">
                  <c:v>497.8122716268099</c:v>
                </c:pt>
                <c:pt idx="3">
                  <c:v>495.6536382078079</c:v>
                </c:pt>
                <c:pt idx="4">
                  <c:v>509.62916303353825</c:v>
                </c:pt>
                <c:pt idx="5">
                  <c:v>521.8523488055996</c:v>
                </c:pt>
                <c:pt idx="6">
                  <c:v>520.0986866231846</c:v>
                </c:pt>
                <c:pt idx="7">
                  <c:v>525.6720455848765</c:v>
                </c:pt>
                <c:pt idx="8">
                  <c:v>513.3385922855639</c:v>
                </c:pt>
                <c:pt idx="9">
                  <c:v>512.1579360333172</c:v>
                </c:pt>
                <c:pt idx="10">
                  <c:v>514.9391476054999</c:v>
                </c:pt>
                <c:pt idx="11">
                  <c:v>521.1526107427131</c:v>
                </c:pt>
                <c:pt idx="12">
                  <c:v>521.6006064443711</c:v>
                </c:pt>
                <c:pt idx="13">
                  <c:v>518.7545644691584</c:v>
                </c:pt>
                <c:pt idx="14">
                  <c:v>509.20214786839125</c:v>
                </c:pt>
                <c:pt idx="15">
                  <c:v>507.068401838224</c:v>
                </c:pt>
                <c:pt idx="16">
                  <c:v>503.23915385411624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'kg per capita calculated'!$A$6</c:f>
              <c:strCache>
                <c:ptCount val="1"/>
                <c:pt idx="0">
                  <c:v>Turkey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'kg per capita calculated'!$B$1:$R$1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'kg per capita calculated'!$B$6:$R$6</c:f>
              <c:numCache>
                <c:ptCount val="17"/>
                <c:pt idx="0">
                  <c:v>441</c:v>
                </c:pt>
                <c:pt idx="1">
                  <c:v>466</c:v>
                </c:pt>
                <c:pt idx="2">
                  <c:v>499</c:v>
                </c:pt>
                <c:pt idx="3">
                  <c:v>506</c:v>
                </c:pt>
                <c:pt idx="4">
                  <c:v>459</c:v>
                </c:pt>
                <c:pt idx="5">
                  <c:v>454</c:v>
                </c:pt>
                <c:pt idx="6">
                  <c:v>454</c:v>
                </c:pt>
                <c:pt idx="7">
                  <c:v>447</c:v>
                </c:pt>
                <c:pt idx="8">
                  <c:v>443</c:v>
                </c:pt>
                <c:pt idx="9">
                  <c:v>418</c:v>
                </c:pt>
                <c:pt idx="10">
                  <c:v>435</c:v>
                </c:pt>
                <c:pt idx="11">
                  <c:v>412</c:v>
                </c:pt>
                <c:pt idx="12">
                  <c:v>433</c:v>
                </c:pt>
                <c:pt idx="13">
                  <c:v>400</c:v>
                </c:pt>
                <c:pt idx="14">
                  <c:v>419</c:v>
                </c:pt>
                <c:pt idx="15">
                  <c:v>407</c:v>
                </c:pt>
                <c:pt idx="16">
                  <c:v>395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'kg per capita calculated'!$A$3</c:f>
              <c:strCache>
                <c:ptCount val="1"/>
                <c:pt idx="0">
                  <c:v>EU-12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'kg per capita calculated'!$B$1:$R$1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'kg per capita calculated'!$B$3:$R$3</c:f>
              <c:numCache>
                <c:ptCount val="17"/>
                <c:pt idx="0">
                  <c:v>362.3415825477032</c:v>
                </c:pt>
                <c:pt idx="1">
                  <c:v>358.977607081651</c:v>
                </c:pt>
                <c:pt idx="2">
                  <c:v>364.1772900218224</c:v>
                </c:pt>
                <c:pt idx="3">
                  <c:v>341.11893705181365</c:v>
                </c:pt>
                <c:pt idx="4">
                  <c:v>353.78752684312445</c:v>
                </c:pt>
                <c:pt idx="5">
                  <c:v>361.06190550663473</c:v>
                </c:pt>
                <c:pt idx="6">
                  <c:v>339.73921057548955</c:v>
                </c:pt>
                <c:pt idx="7">
                  <c:v>347.167692191528</c:v>
                </c:pt>
                <c:pt idx="8">
                  <c:v>335.0449181493701</c:v>
                </c:pt>
                <c:pt idx="9">
                  <c:v>329.7177458035725</c:v>
                </c:pt>
                <c:pt idx="10">
                  <c:v>361.3401444892652</c:v>
                </c:pt>
                <c:pt idx="11">
                  <c:v>367.7225923594767</c:v>
                </c:pt>
                <c:pt idx="12">
                  <c:v>363.544703576969</c:v>
                </c:pt>
                <c:pt idx="13">
                  <c:v>369.5181138200621</c:v>
                </c:pt>
                <c:pt idx="14">
                  <c:v>357.5671623121735</c:v>
                </c:pt>
                <c:pt idx="15">
                  <c:v>349.96451927360414</c:v>
                </c:pt>
                <c:pt idx="16">
                  <c:v>347.37306829053034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'kg per capita calculated'!$A$7</c:f>
              <c:strCache>
                <c:ptCount val="1"/>
                <c:pt idx="0">
                  <c:v>West Balkan countries*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'kg per capita calculated'!$B$1:$R$1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'kg per capita calculated'!$B$7:$R$7</c:f>
              <c:numCache>
                <c:ptCount val="17"/>
                <c:pt idx="8">
                  <c:v>209.2570244844818</c:v>
                </c:pt>
                <c:pt idx="9">
                  <c:v>251.14261504641755</c:v>
                </c:pt>
                <c:pt idx="10">
                  <c:v>271.2705240832112</c:v>
                </c:pt>
                <c:pt idx="11">
                  <c:v>270.65936652825593</c:v>
                </c:pt>
                <c:pt idx="12">
                  <c:v>290.05047578974876</c:v>
                </c:pt>
                <c:pt idx="13">
                  <c:v>328.5469127455643</c:v>
                </c:pt>
                <c:pt idx="14">
                  <c:v>339.7600030433195</c:v>
                </c:pt>
                <c:pt idx="15">
                  <c:v>370.5876209754821</c:v>
                </c:pt>
                <c:pt idx="16">
                  <c:v>374.24891341358784</c:v>
                </c:pt>
              </c:numCache>
            </c:numRef>
          </c:val>
          <c:smooth val="0"/>
        </c:ser>
        <c:marker val="1"/>
        <c:axId val="4531694"/>
        <c:axId val="40785247"/>
      </c:lineChart>
      <c:catAx>
        <c:axId val="4531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40785247"/>
        <c:crosses val="autoZero"/>
        <c:auto val="1"/>
        <c:lblOffset val="100"/>
        <c:tickLblSkip val="1"/>
        <c:noMultiLvlLbl val="0"/>
      </c:catAx>
      <c:valAx>
        <c:axId val="40785247"/>
        <c:scaling>
          <c:orientation val="minMax"/>
          <c:max val="6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45316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425"/>
          <c:y val="0.94075"/>
          <c:w val="0.571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28575</xdr:colOff>
      <xdr:row>28</xdr:row>
      <xdr:rowOff>47625</xdr:rowOff>
    </xdr:to>
    <xdr:graphicFrame>
      <xdr:nvGraphicFramePr>
        <xdr:cNvPr id="1" name="Chart 2"/>
        <xdr:cNvGraphicFramePr/>
      </xdr:nvGraphicFramePr>
      <xdr:xfrm>
        <a:off x="0" y="161925"/>
        <a:ext cx="101346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PageLayoutView="0" workbookViewId="0" topLeftCell="A1">
      <selection activeCell="G2" sqref="G2"/>
    </sheetView>
  </sheetViews>
  <sheetFormatPr defaultColWidth="9.00390625" defaultRowHeight="12.75"/>
  <cols>
    <col min="1" max="1" width="21.375" style="0" customWidth="1"/>
    <col min="2" max="2" width="75.25390625" style="0" customWidth="1"/>
  </cols>
  <sheetData>
    <row r="1" spans="1:10" ht="12.75">
      <c r="A1" s="57" t="s">
        <v>80</v>
      </c>
      <c r="B1" s="58"/>
      <c r="C1" s="58"/>
      <c r="D1" s="58"/>
      <c r="E1" s="58"/>
      <c r="F1" s="58"/>
      <c r="G1" s="58"/>
      <c r="H1" s="58"/>
      <c r="I1" s="58"/>
      <c r="J1" s="59"/>
    </row>
    <row r="2" spans="1:10" ht="12.75">
      <c r="A2" s="60"/>
      <c r="B2" s="1"/>
      <c r="C2" s="1"/>
      <c r="D2" s="1"/>
      <c r="E2" s="1"/>
      <c r="F2" s="1"/>
      <c r="G2" s="1"/>
      <c r="H2" s="1"/>
      <c r="I2" s="1"/>
      <c r="J2" s="61"/>
    </row>
    <row r="3" spans="1:10" ht="12.75">
      <c r="A3" s="60"/>
      <c r="B3" s="1"/>
      <c r="C3" s="1"/>
      <c r="D3" s="1"/>
      <c r="E3" s="1"/>
      <c r="F3" s="1"/>
      <c r="G3" s="1"/>
      <c r="H3" s="1"/>
      <c r="I3" s="1"/>
      <c r="J3" s="61"/>
    </row>
    <row r="4" spans="1:10" ht="12.75">
      <c r="A4" s="60"/>
      <c r="B4" s="1"/>
      <c r="C4" s="1"/>
      <c r="D4" s="1"/>
      <c r="E4" s="1"/>
      <c r="F4" s="1"/>
      <c r="G4" s="1"/>
      <c r="H4" s="1"/>
      <c r="I4" s="1"/>
      <c r="J4" s="61"/>
    </row>
    <row r="5" spans="1:10" ht="12.75">
      <c r="A5" s="60"/>
      <c r="B5" s="1"/>
      <c r="C5" s="1"/>
      <c r="D5" s="1"/>
      <c r="E5" s="1"/>
      <c r="F5" s="1"/>
      <c r="G5" s="1"/>
      <c r="H5" s="1"/>
      <c r="I5" s="1"/>
      <c r="J5" s="61"/>
    </row>
    <row r="6" spans="1:10" ht="12.75">
      <c r="A6" s="60"/>
      <c r="B6" s="1"/>
      <c r="C6" s="1"/>
      <c r="D6" s="1"/>
      <c r="E6" s="1"/>
      <c r="F6" s="1"/>
      <c r="G6" s="1"/>
      <c r="H6" s="1"/>
      <c r="I6" s="1"/>
      <c r="J6" s="61"/>
    </row>
    <row r="7" spans="1:10" ht="12.75">
      <c r="A7" s="60"/>
      <c r="B7" s="1"/>
      <c r="C7" s="1"/>
      <c r="D7" s="1"/>
      <c r="E7" s="1"/>
      <c r="F7" s="1"/>
      <c r="G7" s="1"/>
      <c r="H7" s="1"/>
      <c r="I7" s="1"/>
      <c r="J7" s="61"/>
    </row>
    <row r="8" spans="1:10" ht="12.75">
      <c r="A8" s="60"/>
      <c r="B8" s="1"/>
      <c r="C8" s="1"/>
      <c r="D8" s="1"/>
      <c r="E8" s="1"/>
      <c r="F8" s="1"/>
      <c r="G8" s="1"/>
      <c r="H8" s="1"/>
      <c r="I8" s="1"/>
      <c r="J8" s="61"/>
    </row>
    <row r="9" spans="1:10" ht="12.75">
      <c r="A9" s="60"/>
      <c r="B9" s="1"/>
      <c r="C9" s="1"/>
      <c r="D9" s="1"/>
      <c r="E9" s="1"/>
      <c r="F9" s="1"/>
      <c r="G9" s="1"/>
      <c r="H9" s="1"/>
      <c r="I9" s="1"/>
      <c r="J9" s="61"/>
    </row>
    <row r="10" spans="1:10" ht="12.75">
      <c r="A10" s="60"/>
      <c r="B10" s="1"/>
      <c r="C10" s="1"/>
      <c r="D10" s="1"/>
      <c r="E10" s="1"/>
      <c r="F10" s="1"/>
      <c r="G10" s="1"/>
      <c r="H10" s="1"/>
      <c r="I10" s="1"/>
      <c r="J10" s="61"/>
    </row>
    <row r="11" spans="1:10" ht="12.75">
      <c r="A11" s="60"/>
      <c r="B11" s="1"/>
      <c r="C11" s="1"/>
      <c r="D11" s="1"/>
      <c r="E11" s="1"/>
      <c r="F11" s="1"/>
      <c r="G11" s="1"/>
      <c r="H11" s="1"/>
      <c r="I11" s="1"/>
      <c r="J11" s="61"/>
    </row>
    <row r="12" spans="1:10" ht="12.75">
      <c r="A12" s="60"/>
      <c r="B12" s="1"/>
      <c r="C12" s="1"/>
      <c r="D12" s="1"/>
      <c r="E12" s="1"/>
      <c r="F12" s="1"/>
      <c r="G12" s="1"/>
      <c r="H12" s="1"/>
      <c r="I12" s="1"/>
      <c r="J12" s="61"/>
    </row>
    <row r="13" spans="1:10" ht="12.75">
      <c r="A13" s="60"/>
      <c r="B13" s="1"/>
      <c r="C13" s="1"/>
      <c r="D13" s="1"/>
      <c r="E13" s="1"/>
      <c r="F13" s="1"/>
      <c r="G13" s="1"/>
      <c r="H13" s="1"/>
      <c r="I13" s="1"/>
      <c r="J13" s="61"/>
    </row>
    <row r="14" spans="1:10" ht="12.75">
      <c r="A14" s="60"/>
      <c r="B14" s="1"/>
      <c r="C14" s="1"/>
      <c r="D14" s="1"/>
      <c r="E14" s="1"/>
      <c r="F14" s="1"/>
      <c r="G14" s="1"/>
      <c r="H14" s="1"/>
      <c r="I14" s="1"/>
      <c r="J14" s="61"/>
    </row>
    <row r="15" spans="1:10" ht="12.75">
      <c r="A15" s="60"/>
      <c r="B15" s="1"/>
      <c r="C15" s="1"/>
      <c r="D15" s="1"/>
      <c r="E15" s="1"/>
      <c r="F15" s="1"/>
      <c r="G15" s="1"/>
      <c r="H15" s="1"/>
      <c r="I15" s="1"/>
      <c r="J15" s="61"/>
    </row>
    <row r="16" spans="1:10" ht="12.75">
      <c r="A16" s="60"/>
      <c r="B16" s="1"/>
      <c r="C16" s="1"/>
      <c r="D16" s="1"/>
      <c r="E16" s="1"/>
      <c r="F16" s="1"/>
      <c r="G16" s="1"/>
      <c r="H16" s="1"/>
      <c r="I16" s="1"/>
      <c r="J16" s="61"/>
    </row>
    <row r="17" spans="1:10" ht="12.75">
      <c r="A17" s="60"/>
      <c r="B17" s="1"/>
      <c r="C17" s="1"/>
      <c r="D17" s="1"/>
      <c r="E17" s="1"/>
      <c r="F17" s="1"/>
      <c r="G17" s="1"/>
      <c r="H17" s="1"/>
      <c r="I17" s="1"/>
      <c r="J17" s="61"/>
    </row>
    <row r="18" spans="1:10" ht="12.75">
      <c r="A18" s="60"/>
      <c r="B18" s="1"/>
      <c r="C18" s="1"/>
      <c r="D18" s="1"/>
      <c r="E18" s="1"/>
      <c r="F18" s="1"/>
      <c r="G18" s="1"/>
      <c r="H18" s="1"/>
      <c r="I18" s="1"/>
      <c r="J18" s="61"/>
    </row>
    <row r="19" spans="1:10" ht="12.75">
      <c r="A19" s="60"/>
      <c r="B19" s="1"/>
      <c r="C19" s="1"/>
      <c r="D19" s="1"/>
      <c r="E19" s="1"/>
      <c r="F19" s="1"/>
      <c r="G19" s="1"/>
      <c r="H19" s="1"/>
      <c r="I19" s="1"/>
      <c r="J19" s="61"/>
    </row>
    <row r="20" spans="1:10" ht="12.75">
      <c r="A20" s="60"/>
      <c r="B20" s="1"/>
      <c r="C20" s="1"/>
      <c r="D20" s="1"/>
      <c r="E20" s="1"/>
      <c r="F20" s="1"/>
      <c r="G20" s="1"/>
      <c r="H20" s="1"/>
      <c r="I20" s="1"/>
      <c r="J20" s="61"/>
    </row>
    <row r="21" spans="1:10" ht="12.75">
      <c r="A21" s="60"/>
      <c r="B21" s="1"/>
      <c r="C21" s="1"/>
      <c r="D21" s="1"/>
      <c r="E21" s="1"/>
      <c r="F21" s="1"/>
      <c r="G21" s="1"/>
      <c r="H21" s="1"/>
      <c r="I21" s="1"/>
      <c r="J21" s="61"/>
    </row>
    <row r="22" spans="1:10" ht="12.75">
      <c r="A22" s="60"/>
      <c r="B22" s="1"/>
      <c r="C22" s="1"/>
      <c r="D22" s="1"/>
      <c r="E22" s="1"/>
      <c r="F22" s="1"/>
      <c r="G22" s="1"/>
      <c r="H22" s="1"/>
      <c r="I22" s="1"/>
      <c r="J22" s="61"/>
    </row>
    <row r="23" spans="1:10" ht="12.75">
      <c r="A23" s="60"/>
      <c r="B23" s="1"/>
      <c r="C23" s="1"/>
      <c r="D23" s="1"/>
      <c r="E23" s="1"/>
      <c r="F23" s="1"/>
      <c r="G23" s="1"/>
      <c r="H23" s="1"/>
      <c r="I23" s="1"/>
      <c r="J23" s="61"/>
    </row>
    <row r="24" spans="1:10" ht="12.75">
      <c r="A24" s="60"/>
      <c r="B24" s="1"/>
      <c r="C24" s="1"/>
      <c r="D24" s="1"/>
      <c r="E24" s="1"/>
      <c r="F24" s="1"/>
      <c r="G24" s="1"/>
      <c r="H24" s="1"/>
      <c r="I24" s="1"/>
      <c r="J24" s="61"/>
    </row>
    <row r="25" spans="1:10" ht="12.75">
      <c r="A25" s="60"/>
      <c r="B25" s="1"/>
      <c r="C25" s="1"/>
      <c r="D25" s="1"/>
      <c r="E25" s="1"/>
      <c r="F25" s="1"/>
      <c r="G25" s="1"/>
      <c r="H25" s="1"/>
      <c r="I25" s="1"/>
      <c r="J25" s="61"/>
    </row>
    <row r="26" spans="1:10" ht="12.75">
      <c r="A26" s="60"/>
      <c r="B26" s="1"/>
      <c r="C26" s="1"/>
      <c r="D26" s="1"/>
      <c r="E26" s="1"/>
      <c r="F26" s="1"/>
      <c r="G26" s="1"/>
      <c r="H26" s="1"/>
      <c r="I26" s="1"/>
      <c r="J26" s="61"/>
    </row>
    <row r="27" spans="1:10" ht="12.75">
      <c r="A27" s="60"/>
      <c r="B27" s="1"/>
      <c r="C27" s="1"/>
      <c r="D27" s="1"/>
      <c r="E27" s="1"/>
      <c r="F27" s="1"/>
      <c r="G27" s="1"/>
      <c r="H27" s="1"/>
      <c r="I27" s="1"/>
      <c r="J27" s="61"/>
    </row>
    <row r="28" spans="1:10" ht="12.75">
      <c r="A28" s="60"/>
      <c r="B28" s="1"/>
      <c r="C28" s="1"/>
      <c r="D28" s="1"/>
      <c r="E28" s="1"/>
      <c r="F28" s="1"/>
      <c r="G28" s="1"/>
      <c r="H28" s="1"/>
      <c r="I28" s="1"/>
      <c r="J28" s="61"/>
    </row>
    <row r="29" spans="1:10" ht="12.75">
      <c r="A29" s="60"/>
      <c r="B29" s="1"/>
      <c r="C29" s="1"/>
      <c r="D29" s="1"/>
      <c r="E29" s="1"/>
      <c r="F29" s="1"/>
      <c r="G29" s="1"/>
      <c r="H29" s="1"/>
      <c r="I29" s="1"/>
      <c r="J29" s="61"/>
    </row>
    <row r="30" spans="1:10" s="178" customFormat="1" ht="12.75">
      <c r="A30" s="175"/>
      <c r="B30" s="176"/>
      <c r="C30" s="176"/>
      <c r="D30" s="176"/>
      <c r="E30" s="176"/>
      <c r="F30" s="176"/>
      <c r="G30" s="176"/>
      <c r="H30" s="176"/>
      <c r="I30" s="176"/>
      <c r="J30" s="177"/>
    </row>
    <row r="31" spans="1:10" ht="12.75">
      <c r="A31" s="64" t="s">
        <v>79</v>
      </c>
      <c r="B31" s="1"/>
      <c r="C31" s="1"/>
      <c r="D31" s="1"/>
      <c r="E31" s="1"/>
      <c r="F31" s="1"/>
      <c r="G31" s="1"/>
      <c r="H31" s="1"/>
      <c r="I31" s="1"/>
      <c r="J31" s="61"/>
    </row>
    <row r="32" spans="1:10" ht="12.75">
      <c r="A32" s="65" t="s">
        <v>78</v>
      </c>
      <c r="B32" s="1"/>
      <c r="C32" s="1"/>
      <c r="D32" s="1"/>
      <c r="E32" s="1"/>
      <c r="F32" s="1"/>
      <c r="G32" s="1"/>
      <c r="H32" s="1"/>
      <c r="I32" s="1"/>
      <c r="J32" s="61"/>
    </row>
    <row r="33" spans="1:10" ht="12.75">
      <c r="A33" s="64"/>
      <c r="B33" s="1"/>
      <c r="C33" s="1"/>
      <c r="D33" s="1"/>
      <c r="E33" s="1"/>
      <c r="F33" s="1"/>
      <c r="G33" s="1"/>
      <c r="H33" s="1"/>
      <c r="I33" s="1"/>
      <c r="J33" s="61"/>
    </row>
    <row r="34" spans="1:10" ht="12.75">
      <c r="A34" s="64" t="s">
        <v>74</v>
      </c>
      <c r="B34" s="1"/>
      <c r="C34" s="1"/>
      <c r="D34" s="1"/>
      <c r="E34" s="1"/>
      <c r="F34" s="1"/>
      <c r="G34" s="1"/>
      <c r="H34" s="1"/>
      <c r="I34" s="1"/>
      <c r="J34" s="61"/>
    </row>
    <row r="35" spans="1:10" ht="12.75">
      <c r="A35" s="65" t="s">
        <v>73</v>
      </c>
      <c r="B35" s="1"/>
      <c r="C35" s="1"/>
      <c r="D35" s="1"/>
      <c r="E35" s="1"/>
      <c r="F35" s="1"/>
      <c r="G35" s="1"/>
      <c r="H35" s="1"/>
      <c r="I35" s="1"/>
      <c r="J35" s="61"/>
    </row>
    <row r="36" spans="1:10" ht="12.75">
      <c r="A36" s="172"/>
      <c r="B36" s="173"/>
      <c r="C36" s="173"/>
      <c r="D36" s="173"/>
      <c r="E36" s="1"/>
      <c r="F36" s="1"/>
      <c r="G36" s="1"/>
      <c r="H36" s="1"/>
      <c r="I36" s="1"/>
      <c r="J36" s="61"/>
    </row>
    <row r="37" spans="1:10" ht="12.75">
      <c r="A37" s="64" t="s">
        <v>76</v>
      </c>
      <c r="B37" s="1"/>
      <c r="C37" s="1"/>
      <c r="D37" s="1"/>
      <c r="E37" s="1"/>
      <c r="F37" s="1"/>
      <c r="G37" s="1"/>
      <c r="H37" s="1"/>
      <c r="I37" s="1"/>
      <c r="J37" s="61"/>
    </row>
    <row r="38" spans="1:10" ht="12.75">
      <c r="A38" s="65" t="s">
        <v>75</v>
      </c>
      <c r="B38" s="56"/>
      <c r="C38" s="56"/>
      <c r="D38" s="56"/>
      <c r="E38" s="56"/>
      <c r="F38" s="1"/>
      <c r="G38" s="1"/>
      <c r="H38" s="1"/>
      <c r="I38" s="1"/>
      <c r="J38" s="61"/>
    </row>
    <row r="39" spans="1:10" ht="13.5" thickBot="1">
      <c r="A39" s="169"/>
      <c r="B39" s="174"/>
      <c r="C39" s="174"/>
      <c r="D39" s="174"/>
      <c r="E39" s="174"/>
      <c r="F39" s="62"/>
      <c r="G39" s="62"/>
      <c r="H39" s="62"/>
      <c r="I39" s="62"/>
      <c r="J39" s="63"/>
    </row>
    <row r="40" spans="1:7" ht="19.5" customHeight="1">
      <c r="A40" s="33"/>
      <c r="B40" s="1"/>
      <c r="C40" s="1"/>
      <c r="D40" s="1"/>
      <c r="E40" s="1"/>
      <c r="F40" s="1"/>
      <c r="G40" s="1"/>
    </row>
    <row r="41" spans="1:7" ht="12.75">
      <c r="A41" s="29"/>
      <c r="B41" s="29"/>
      <c r="C41" s="29"/>
      <c r="D41" s="29"/>
      <c r="E41" s="29"/>
      <c r="F41" s="1"/>
      <c r="G41" s="1"/>
    </row>
    <row r="42" spans="1:6" ht="12.75">
      <c r="A42" s="38"/>
      <c r="B42" s="39"/>
      <c r="C42" s="39"/>
      <c r="D42" s="39"/>
      <c r="E42" s="39"/>
      <c r="F42" s="1"/>
    </row>
    <row r="43" spans="1:6" ht="12.75">
      <c r="A43" s="33"/>
      <c r="B43" s="36"/>
      <c r="C43" s="36"/>
      <c r="D43" s="36"/>
      <c r="E43" s="36"/>
      <c r="F43" s="1"/>
    </row>
    <row r="44" spans="1:6" ht="12.75">
      <c r="A44" s="33"/>
      <c r="B44" s="36"/>
      <c r="C44" s="36"/>
      <c r="D44" s="36"/>
      <c r="E44" s="36"/>
      <c r="F44" s="1"/>
    </row>
    <row r="45" spans="1:6" ht="12.75">
      <c r="A45" s="33"/>
      <c r="B45" s="36"/>
      <c r="C45" s="36"/>
      <c r="D45" s="36"/>
      <c r="E45" s="36"/>
      <c r="F45" s="1"/>
    </row>
    <row r="46" spans="1:6" ht="12.75">
      <c r="A46" s="33"/>
      <c r="B46" s="36"/>
      <c r="C46" s="36"/>
      <c r="D46" s="36"/>
      <c r="E46" s="36"/>
      <c r="F46" s="1"/>
    </row>
    <row r="47" spans="1:6" ht="12.75" customHeight="1">
      <c r="A47" s="33"/>
      <c r="B47" s="36"/>
      <c r="C47" s="36"/>
      <c r="D47" s="36"/>
      <c r="E47" s="36"/>
      <c r="F47" s="1"/>
    </row>
    <row r="48" spans="1:6" ht="12.75">
      <c r="A48" s="33"/>
      <c r="B48" s="37"/>
      <c r="C48" s="40"/>
      <c r="D48" s="40"/>
      <c r="E48" s="40"/>
      <c r="F48" s="1"/>
    </row>
    <row r="49" spans="1:6" ht="12.75">
      <c r="A49" s="33"/>
      <c r="B49" s="36"/>
      <c r="C49" s="36"/>
      <c r="D49" s="36"/>
      <c r="E49" s="36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</sheetData>
  <sheetProtection/>
  <mergeCells count="2">
    <mergeCell ref="A36:D36"/>
    <mergeCell ref="B39:E39"/>
  </mergeCells>
  <printOptions/>
  <pageMargins left="0.75" right="0.75" top="1" bottom="1" header="0" footer="0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8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57" sqref="A57"/>
    </sheetView>
  </sheetViews>
  <sheetFormatPr defaultColWidth="9.00390625" defaultRowHeight="12.75"/>
  <cols>
    <col min="1" max="1" width="36.00390625" style="0" customWidth="1"/>
    <col min="2" max="2" width="12.375" style="0" bestFit="1" customWidth="1"/>
    <col min="6" max="6" width="8.125" style="0" bestFit="1" customWidth="1"/>
    <col min="7" max="7" width="9.25390625" style="0" customWidth="1"/>
    <col min="10" max="10" width="10.75390625" style="0" customWidth="1"/>
    <col min="11" max="11" width="8.125" style="0" bestFit="1" customWidth="1"/>
    <col min="12" max="12" width="10.375" style="0" customWidth="1"/>
    <col min="13" max="13" width="8.125" style="0" bestFit="1" customWidth="1"/>
    <col min="15" max="15" width="11.25390625" style="0" bestFit="1" customWidth="1"/>
    <col min="16" max="16" width="11.625" style="6" customWidth="1"/>
    <col min="17" max="17" width="9.875" style="0" bestFit="1" customWidth="1"/>
  </cols>
  <sheetData>
    <row r="1" spans="1:19" ht="15" thickBot="1">
      <c r="A1" s="134" t="s">
        <v>34</v>
      </c>
      <c r="B1" s="127">
        <v>1995</v>
      </c>
      <c r="C1" s="127">
        <v>1996</v>
      </c>
      <c r="D1" s="127">
        <v>1997</v>
      </c>
      <c r="E1" s="127">
        <v>1998</v>
      </c>
      <c r="F1" s="127">
        <v>1999</v>
      </c>
      <c r="G1" s="127">
        <v>2000</v>
      </c>
      <c r="H1" s="127">
        <v>2001</v>
      </c>
      <c r="I1" s="127">
        <v>2002</v>
      </c>
      <c r="J1" s="127">
        <v>2003</v>
      </c>
      <c r="K1" s="127">
        <v>2004</v>
      </c>
      <c r="L1" s="127">
        <v>2005</v>
      </c>
      <c r="M1" s="127">
        <v>2006</v>
      </c>
      <c r="N1" s="127">
        <v>2007</v>
      </c>
      <c r="O1" s="127">
        <v>2008</v>
      </c>
      <c r="P1" s="127">
        <v>2009</v>
      </c>
      <c r="Q1" s="127">
        <v>2010</v>
      </c>
      <c r="R1" s="128">
        <v>2011</v>
      </c>
      <c r="S1" s="43"/>
    </row>
    <row r="2" spans="1:19" ht="14.25">
      <c r="A2" s="135" t="s">
        <v>56</v>
      </c>
      <c r="B2" s="136">
        <f>('Total MSW generation'!B19+'Total MSW generation'!B46)/(Pop_Eurostat!B53+Pop_Eurostat!B54)*1000</f>
        <v>512.6158905773599</v>
      </c>
      <c r="C2" s="136">
        <f>('Total MSW generation'!C19+'Total MSW generation'!C46)/(Pop_Eurostat!C53+Pop_Eurostat!C54)*1000</f>
        <v>521.7744674940432</v>
      </c>
      <c r="D2" s="136">
        <f>('Total MSW generation'!D19+'Total MSW generation'!D46)/(Pop_Eurostat!D53+Pop_Eurostat!D54)*1000</f>
        <v>537.7786423284646</v>
      </c>
      <c r="E2" s="136">
        <f>('Total MSW generation'!E19+'Total MSW generation'!E46)/(Pop_Eurostat!E53+Pop_Eurostat!E54)*1000</f>
        <v>541.74281707182</v>
      </c>
      <c r="F2" s="136">
        <f>('Total MSW generation'!F19+'Total MSW generation'!F46)/(Pop_Eurostat!F53+Pop_Eurostat!F54)*1000</f>
        <v>555.3288603538256</v>
      </c>
      <c r="G2" s="136">
        <f>('Total MSW generation'!G19+'Total MSW generation'!G46)/(Pop_Eurostat!G53+Pop_Eurostat!G54)*1000</f>
        <v>568.7650714152518</v>
      </c>
      <c r="H2" s="136">
        <f>('Total MSW generation'!H19+'Total MSW generation'!H46)/(Pop_Eurostat!H53+Pop_Eurostat!H54)*1000</f>
        <v>569.2525515626087</v>
      </c>
      <c r="I2" s="136">
        <f>('Total MSW generation'!I19+'Total MSW generation'!I46)/(Pop_Eurostat!I53+Pop_Eurostat!I54)*1000</f>
        <v>574.112307359274</v>
      </c>
      <c r="J2" s="136">
        <f>('Total MSW generation'!J19+'Total MSW generation'!J46)/(Pop_Eurostat!J53+Pop_Eurostat!J54)*1000</f>
        <v>561.7431968358354</v>
      </c>
      <c r="K2" s="136">
        <f>('Total MSW generation'!K19+'Total MSW generation'!K46)/(Pop_Eurostat!K53+Pop_Eurostat!K54)*1000</f>
        <v>561.3492508359684</v>
      </c>
      <c r="L2" s="136">
        <f>('Total MSW generation'!L19+'Total MSW generation'!L46)/(Pop_Eurostat!L53+Pop_Eurostat!L54)*1000</f>
        <v>556.3844963234211</v>
      </c>
      <c r="M2" s="136">
        <f>('Total MSW generation'!M19+'Total MSW generation'!M46)/(Pop_Eurostat!M53+Pop_Eurostat!M54)*1000</f>
        <v>563.404062882894</v>
      </c>
      <c r="N2" s="136">
        <f>('Total MSW generation'!N19+'Total MSW generation'!N46)/(Pop_Eurostat!N53+Pop_Eurostat!N54)*1000</f>
        <v>565.3331780549566</v>
      </c>
      <c r="O2" s="136">
        <f>('Total MSW generation'!O19+'Total MSW generation'!O46)/(Pop_Eurostat!O53+Pop_Eurostat!O54)*1000</f>
        <v>560.3373424304973</v>
      </c>
      <c r="P2" s="136">
        <f>('Total MSW generation'!P19+'Total MSW generation'!P46)/(Pop_Eurostat!P53+Pop_Eurostat!P54)*1000</f>
        <v>550.7081068712323</v>
      </c>
      <c r="Q2" s="136">
        <f>('Total MSW generation'!Q19+'Total MSW generation'!Q46)/(Pop_Eurostat!Q53+Pop_Eurostat!Q54)*1000</f>
        <v>550.005847173933</v>
      </c>
      <c r="R2" s="137">
        <f>('Total MSW generation'!R19+'Total MSW generation'!R46)/(Pop_Eurostat!R53+Pop_Eurostat!R54)*1000</f>
        <v>545.4922845910094</v>
      </c>
      <c r="S2" s="43"/>
    </row>
    <row r="3" spans="1:19" ht="14.25">
      <c r="A3" s="129" t="s">
        <v>38</v>
      </c>
      <c r="B3" s="42">
        <f>'Total MSW generation'!B34/Pop_Eurostat!B51*1000</f>
        <v>362.3415825477032</v>
      </c>
      <c r="C3" s="42">
        <f>'Total MSW generation'!C34/Pop_Eurostat!C51*1000</f>
        <v>358.977607081651</v>
      </c>
      <c r="D3" s="42">
        <f>'Total MSW generation'!D34/Pop_Eurostat!D51*1000</f>
        <v>364.1772900218224</v>
      </c>
      <c r="E3" s="42">
        <f>'Total MSW generation'!E34/Pop_Eurostat!E51*1000</f>
        <v>341.11893705181365</v>
      </c>
      <c r="F3" s="42">
        <f>'Total MSW generation'!F34/Pop_Eurostat!F51*1000</f>
        <v>353.78752684312445</v>
      </c>
      <c r="G3" s="42">
        <f>'Total MSW generation'!G34/Pop_Eurostat!G51*1000</f>
        <v>361.06190550663473</v>
      </c>
      <c r="H3" s="42">
        <f>'Total MSW generation'!H34/Pop_Eurostat!H51*1000</f>
        <v>339.73921057548955</v>
      </c>
      <c r="I3" s="42">
        <f>'Total MSW generation'!I34/Pop_Eurostat!I51*1000</f>
        <v>347.167692191528</v>
      </c>
      <c r="J3" s="42">
        <f>'Total MSW generation'!J34/Pop_Eurostat!J51*1000</f>
        <v>335.0449181493701</v>
      </c>
      <c r="K3" s="42">
        <f>'Total MSW generation'!K34/Pop_Eurostat!K51*1000</f>
        <v>329.7177458035725</v>
      </c>
      <c r="L3" s="42">
        <f>'Total MSW generation'!L34/Pop_Eurostat!L51*1000</f>
        <v>361.3401444892652</v>
      </c>
      <c r="M3" s="42">
        <f>'Total MSW generation'!M34/Pop_Eurostat!M51*1000</f>
        <v>367.7225923594767</v>
      </c>
      <c r="N3" s="42">
        <f>'Total MSW generation'!N34/Pop_Eurostat!N51*1000</f>
        <v>363.544703576969</v>
      </c>
      <c r="O3" s="42">
        <f>'Total MSW generation'!O34/Pop_Eurostat!O51*1000</f>
        <v>369.5181138200621</v>
      </c>
      <c r="P3" s="42">
        <f>'Total MSW generation'!P34/Pop_Eurostat!P51*1000</f>
        <v>357.5671623121735</v>
      </c>
      <c r="Q3" s="42">
        <f>'Total MSW generation'!Q34/Pop_Eurostat!Q51*1000</f>
        <v>349.96451927360414</v>
      </c>
      <c r="R3" s="130">
        <f>'Total MSW generation'!R34/Pop_Eurostat!R51*1000</f>
        <v>347.37306829053034</v>
      </c>
      <c r="S3" s="43"/>
    </row>
    <row r="4" spans="1:19" ht="14.25">
      <c r="A4" s="129" t="s">
        <v>51</v>
      </c>
      <c r="B4" s="124">
        <f>'Total MSW generation'!B37/Pop_Eurostat!B52*1000</f>
        <v>476.26155651548106</v>
      </c>
      <c r="C4" s="124">
        <f>'Total MSW generation'!C37/Pop_Eurostat!C52*1000</f>
        <v>483.6568483614442</v>
      </c>
      <c r="D4" s="124">
        <f>'Total MSW generation'!D37/Pop_Eurostat!D52*1000</f>
        <v>497.8122716268099</v>
      </c>
      <c r="E4" s="124">
        <f>'Total MSW generation'!E37/Pop_Eurostat!E52*1000</f>
        <v>495.6536382078079</v>
      </c>
      <c r="F4" s="124">
        <f>'Total MSW generation'!F37/Pop_Eurostat!F52*1000</f>
        <v>509.62916303353825</v>
      </c>
      <c r="G4" s="124">
        <f>'Total MSW generation'!G37/Pop_Eurostat!G52*1000</f>
        <v>521.8523488055996</v>
      </c>
      <c r="H4" s="124">
        <f>'Total MSW generation'!H37/Pop_Eurostat!H52*1000</f>
        <v>520.0986866231846</v>
      </c>
      <c r="I4" s="124">
        <f>'Total MSW generation'!I37/Pop_Eurostat!I52*1000</f>
        <v>525.6720455848765</v>
      </c>
      <c r="J4" s="124">
        <f>'Total MSW generation'!J37/Pop_Eurostat!J52*1000</f>
        <v>513.3385922855639</v>
      </c>
      <c r="K4" s="124">
        <f>'Total MSW generation'!K37/Pop_Eurostat!K52*1000</f>
        <v>512.1579360333172</v>
      </c>
      <c r="L4" s="124">
        <f>'Total MSW generation'!L37/Pop_Eurostat!L52*1000</f>
        <v>514.9391476054999</v>
      </c>
      <c r="M4" s="124">
        <f>'Total MSW generation'!M37/Pop_Eurostat!M52*1000</f>
        <v>521.1526107427131</v>
      </c>
      <c r="N4" s="124">
        <f>'Total MSW generation'!N37/Pop_Eurostat!N52*1000</f>
        <v>521.6006064443711</v>
      </c>
      <c r="O4" s="124">
        <f>'Total MSW generation'!O37/Pop_Eurostat!O52*1000</f>
        <v>518.7545644691584</v>
      </c>
      <c r="P4" s="124">
        <f>'Total MSW generation'!P37/Pop_Eurostat!P52*1000</f>
        <v>509.20214786839125</v>
      </c>
      <c r="Q4" s="124">
        <f>'Total MSW generation'!Q37/Pop_Eurostat!Q52*1000</f>
        <v>507.068401838224</v>
      </c>
      <c r="R4" s="131">
        <f>'Total MSW generation'!R37/Pop_Eurostat!R52*1000</f>
        <v>503.23915385411624</v>
      </c>
      <c r="S4" s="43"/>
    </row>
    <row r="5" spans="1:19" ht="14.25">
      <c r="A5" s="129" t="s">
        <v>52</v>
      </c>
      <c r="B5" s="42">
        <f>('Total MSW generation'!B37+'Total MSW generation'!B46)/(Pop_Eurostat!B52+Pop_Eurostat!B54)*1000</f>
        <v>479.2961315905184</v>
      </c>
      <c r="C5" s="42">
        <f>('Total MSW generation'!C37+'Total MSW generation'!C46)/(Pop_Eurostat!C52+Pop_Eurostat!C54)*1000</f>
        <v>486.5765872235719</v>
      </c>
      <c r="D5" s="42">
        <f>('Total MSW generation'!D37+'Total MSW generation'!D46)/(Pop_Eurostat!D52+Pop_Eurostat!D54)*1000</f>
        <v>500.3693210745208</v>
      </c>
      <c r="E5" s="42">
        <f>('Total MSW generation'!E37+'Total MSW generation'!E46)/(Pop_Eurostat!E52+Pop_Eurostat!E54)*1000</f>
        <v>498.64262377298303</v>
      </c>
      <c r="F5" s="42">
        <f>('Total MSW generation'!F37+'Total MSW generation'!F46)/(Pop_Eurostat!F52+Pop_Eurostat!F54)*1000</f>
        <v>512.1679632772783</v>
      </c>
      <c r="G5" s="42">
        <f>('Total MSW generation'!G37+'Total MSW generation'!G46)/(Pop_Eurostat!G52+Pop_Eurostat!G54)*1000</f>
        <v>524.5887399492412</v>
      </c>
      <c r="H5" s="42">
        <f>('Total MSW generation'!H37+'Total MSW generation'!H46)/(Pop_Eurostat!H52+Pop_Eurostat!H54)*1000</f>
        <v>520.6560215590588</v>
      </c>
      <c r="I5" s="42">
        <f>('Total MSW generation'!I37+'Total MSW generation'!I46)/(Pop_Eurostat!I52+Pop_Eurostat!I54)*1000</f>
        <v>526.5925991255434</v>
      </c>
      <c r="J5" s="42">
        <f>('Total MSW generation'!J37+'Total MSW generation'!J46)/(Pop_Eurostat!J52+Pop_Eurostat!J54)*1000</f>
        <v>514.5586232468925</v>
      </c>
      <c r="K5" s="42">
        <f>('Total MSW generation'!K37+'Total MSW generation'!K46)/(Pop_Eurostat!K52+Pop_Eurostat!K54)*1000</f>
        <v>513.4288299012069</v>
      </c>
      <c r="L5" s="42">
        <f>('Total MSW generation'!L37+'Total MSW generation'!L46)/(Pop_Eurostat!L52+Pop_Eurostat!L54)*1000</f>
        <v>516.2772776850642</v>
      </c>
      <c r="M5" s="42">
        <f>('Total MSW generation'!M37+'Total MSW generation'!M46)/(Pop_Eurostat!M52+Pop_Eurostat!M54)*1000</f>
        <v>523.3782915311731</v>
      </c>
      <c r="N5" s="42">
        <f>('Total MSW generation'!N37+'Total MSW generation'!N46)/(Pop_Eurostat!N52+Pop_Eurostat!N54)*1000</f>
        <v>524.2743184434289</v>
      </c>
      <c r="O5" s="42">
        <f>('Total MSW generation'!O37+'Total MSW generation'!O46)/(Pop_Eurostat!O52+Pop_Eurostat!O54)*1000</f>
        <v>521.7122399921357</v>
      </c>
      <c r="P5" s="42">
        <f>('Total MSW generation'!P37+'Total MSW generation'!P46)/(Pop_Eurostat!P52+Pop_Eurostat!P54)*1000</f>
        <v>511.7615390836837</v>
      </c>
      <c r="Q5" s="42">
        <f>('Total MSW generation'!Q37+'Total MSW generation'!Q46)/(Pop_Eurostat!Q52+Pop_Eurostat!Q54)*1000</f>
        <v>509.792077118383</v>
      </c>
      <c r="R5" s="130">
        <f>('Total MSW generation'!R37+'Total MSW generation'!R46)/(Pop_Eurostat!R52+Pop_Eurostat!R54)*1000</f>
        <v>505.9239594992533</v>
      </c>
      <c r="S5" s="43"/>
    </row>
    <row r="6" spans="1:19" ht="14.25">
      <c r="A6" s="129" t="s">
        <v>33</v>
      </c>
      <c r="B6" s="42">
        <f>B41</f>
        <v>441</v>
      </c>
      <c r="C6" s="42">
        <f aca="true" t="shared" si="0" ref="C6:R6">C41</f>
        <v>466</v>
      </c>
      <c r="D6" s="42">
        <f t="shared" si="0"/>
        <v>499</v>
      </c>
      <c r="E6" s="42">
        <f t="shared" si="0"/>
        <v>506</v>
      </c>
      <c r="F6" s="42">
        <f t="shared" si="0"/>
        <v>459</v>
      </c>
      <c r="G6" s="42">
        <f t="shared" si="0"/>
        <v>454</v>
      </c>
      <c r="H6" s="42">
        <f t="shared" si="0"/>
        <v>454</v>
      </c>
      <c r="I6" s="42">
        <f t="shared" si="0"/>
        <v>447</v>
      </c>
      <c r="J6" s="42">
        <f t="shared" si="0"/>
        <v>443</v>
      </c>
      <c r="K6" s="42">
        <f t="shared" si="0"/>
        <v>418</v>
      </c>
      <c r="L6" s="42">
        <f t="shared" si="0"/>
        <v>435</v>
      </c>
      <c r="M6" s="42">
        <f t="shared" si="0"/>
        <v>412</v>
      </c>
      <c r="N6" s="42">
        <f t="shared" si="0"/>
        <v>433</v>
      </c>
      <c r="O6" s="42">
        <f t="shared" si="0"/>
        <v>400</v>
      </c>
      <c r="P6" s="42">
        <f t="shared" si="0"/>
        <v>419</v>
      </c>
      <c r="Q6" s="42">
        <f t="shared" si="0"/>
        <v>407</v>
      </c>
      <c r="R6" s="130">
        <f t="shared" si="0"/>
        <v>395</v>
      </c>
      <c r="S6" s="43"/>
    </row>
    <row r="7" spans="1:19" ht="15" thickBot="1">
      <c r="A7" s="132" t="s">
        <v>77</v>
      </c>
      <c r="B7" s="133"/>
      <c r="C7" s="133"/>
      <c r="D7" s="133"/>
      <c r="E7" s="133"/>
      <c r="F7" s="133"/>
      <c r="G7" s="133"/>
      <c r="H7" s="133"/>
      <c r="I7" s="133"/>
      <c r="J7" s="133">
        <f>'Total MSW generation'!J56/Pop_Eurostat!J56*1000</f>
        <v>209.2570244844818</v>
      </c>
      <c r="K7" s="133">
        <f>'Total MSW generation'!K56/Pop_Eurostat!K56*1000</f>
        <v>251.14261504641755</v>
      </c>
      <c r="L7" s="133">
        <f>'Total MSW generation'!L56/Pop_Eurostat!L56*1000</f>
        <v>271.2705240832112</v>
      </c>
      <c r="M7" s="133">
        <f>'Total MSW generation'!M56/Pop_Eurostat!M56*1000</f>
        <v>270.65936652825593</v>
      </c>
      <c r="N7" s="133">
        <f>'Total MSW generation'!N56/Pop_Eurostat!N56*1000</f>
        <v>290.05047578974876</v>
      </c>
      <c r="O7" s="133">
        <f>'Total MSW generation'!O56/Pop_Eurostat!O56*1000</f>
        <v>328.5469127455643</v>
      </c>
      <c r="P7" s="133">
        <f>'Total MSW generation'!P56/Pop_Eurostat!P56*1000</f>
        <v>339.7600030433195</v>
      </c>
      <c r="Q7" s="133">
        <f>'Total MSW generation'!Q56/Pop_Eurostat!Q56*1000</f>
        <v>370.5876209754821</v>
      </c>
      <c r="R7" s="133">
        <f>'Total MSW generation'!R56/Pop_Eurostat!R56*1000</f>
        <v>374.24891341358784</v>
      </c>
      <c r="S7" s="43"/>
    </row>
    <row r="8" spans="1:31" ht="15" thickBot="1">
      <c r="A8" s="170" t="s">
        <v>78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6"/>
      <c r="P8" s="24"/>
      <c r="Q8" s="41"/>
      <c r="R8" s="4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4.25">
      <c r="A9" s="142" t="s">
        <v>0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4"/>
      <c r="Q9" s="145"/>
      <c r="R9" s="146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4.25">
      <c r="A10" s="147" t="s">
        <v>1</v>
      </c>
      <c r="B10" s="47">
        <v>437</v>
      </c>
      <c r="C10" s="47">
        <v>516</v>
      </c>
      <c r="D10" s="47">
        <v>532</v>
      </c>
      <c r="E10" s="47">
        <v>532</v>
      </c>
      <c r="F10" s="47">
        <v>563</v>
      </c>
      <c r="G10" s="47">
        <v>580</v>
      </c>
      <c r="H10" s="47">
        <v>576</v>
      </c>
      <c r="I10" s="47">
        <v>608</v>
      </c>
      <c r="J10" s="47">
        <v>607</v>
      </c>
      <c r="K10" s="47">
        <v>618</v>
      </c>
      <c r="L10" s="47">
        <v>618</v>
      </c>
      <c r="M10" s="47">
        <v>653</v>
      </c>
      <c r="N10" s="47">
        <v>596</v>
      </c>
      <c r="O10" s="47">
        <v>599</v>
      </c>
      <c r="P10" s="47">
        <v>591</v>
      </c>
      <c r="Q10" s="48">
        <v>591</v>
      </c>
      <c r="R10" s="148">
        <v>552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1"/>
    </row>
    <row r="11" spans="1:31" ht="14.25">
      <c r="A11" s="147" t="s">
        <v>2</v>
      </c>
      <c r="B11" s="47">
        <v>451</v>
      </c>
      <c r="C11" s="47">
        <v>450</v>
      </c>
      <c r="D11" s="47">
        <v>463</v>
      </c>
      <c r="E11" s="47">
        <v>456</v>
      </c>
      <c r="F11" s="47">
        <v>463</v>
      </c>
      <c r="G11" s="47">
        <v>475</v>
      </c>
      <c r="H11" s="47">
        <v>470</v>
      </c>
      <c r="I11" s="47">
        <v>486</v>
      </c>
      <c r="J11" s="47">
        <v>467</v>
      </c>
      <c r="K11" s="47">
        <v>486</v>
      </c>
      <c r="L11" s="47">
        <v>479</v>
      </c>
      <c r="M11" s="47">
        <v>483</v>
      </c>
      <c r="N11" s="47">
        <v>495</v>
      </c>
      <c r="O11" s="47">
        <v>489</v>
      </c>
      <c r="P11" s="47">
        <v>489</v>
      </c>
      <c r="Q11" s="49">
        <v>466</v>
      </c>
      <c r="R11" s="149">
        <v>464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1"/>
    </row>
    <row r="12" spans="1:31" ht="14.25">
      <c r="A12" s="147" t="s">
        <v>3</v>
      </c>
      <c r="B12" s="47">
        <v>521</v>
      </c>
      <c r="C12" s="47">
        <v>577</v>
      </c>
      <c r="D12" s="47">
        <v>543</v>
      </c>
      <c r="E12" s="47">
        <v>545</v>
      </c>
      <c r="F12" s="47">
        <v>577</v>
      </c>
      <c r="G12" s="47">
        <v>610</v>
      </c>
      <c r="H12" s="47">
        <v>606</v>
      </c>
      <c r="I12" s="47">
        <v>616</v>
      </c>
      <c r="J12" s="47">
        <v>598</v>
      </c>
      <c r="K12" s="47">
        <v>620</v>
      </c>
      <c r="L12" s="47">
        <v>662</v>
      </c>
      <c r="M12" s="47">
        <v>666</v>
      </c>
      <c r="N12" s="47">
        <v>707</v>
      </c>
      <c r="O12" s="47">
        <v>741</v>
      </c>
      <c r="P12" s="49">
        <v>693</v>
      </c>
      <c r="Q12" s="49">
        <v>673</v>
      </c>
      <c r="R12" s="149">
        <v>718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1"/>
    </row>
    <row r="13" spans="1:31" ht="14.25">
      <c r="A13" s="147" t="s">
        <v>4</v>
      </c>
      <c r="B13" s="47">
        <v>413</v>
      </c>
      <c r="C13" s="47">
        <v>410</v>
      </c>
      <c r="D13" s="47">
        <v>447</v>
      </c>
      <c r="E13" s="47">
        <v>466</v>
      </c>
      <c r="F13" s="47">
        <v>484</v>
      </c>
      <c r="G13" s="47">
        <v>502</v>
      </c>
      <c r="H13" s="47">
        <v>465</v>
      </c>
      <c r="I13" s="47">
        <v>458</v>
      </c>
      <c r="J13" s="47">
        <v>466</v>
      </c>
      <c r="K13" s="47">
        <v>469</v>
      </c>
      <c r="L13" s="47">
        <v>478</v>
      </c>
      <c r="M13" s="47">
        <v>494</v>
      </c>
      <c r="N13" s="47">
        <v>506</v>
      </c>
      <c r="O13" s="47">
        <v>521</v>
      </c>
      <c r="P13" s="47">
        <v>480</v>
      </c>
      <c r="Q13" s="49">
        <v>470</v>
      </c>
      <c r="R13" s="149">
        <v>505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1"/>
    </row>
    <row r="14" spans="1:31" ht="14.25">
      <c r="A14" s="147" t="s">
        <v>5</v>
      </c>
      <c r="B14" s="47">
        <v>475</v>
      </c>
      <c r="C14" s="47">
        <v>486</v>
      </c>
      <c r="D14" s="47">
        <v>496</v>
      </c>
      <c r="E14" s="47">
        <v>507</v>
      </c>
      <c r="F14" s="47">
        <v>507</v>
      </c>
      <c r="G14" s="47">
        <v>514</v>
      </c>
      <c r="H14" s="47">
        <v>526</v>
      </c>
      <c r="I14" s="47">
        <v>530</v>
      </c>
      <c r="J14" s="47">
        <v>506</v>
      </c>
      <c r="K14" s="47">
        <v>519</v>
      </c>
      <c r="L14" s="47">
        <v>530</v>
      </c>
      <c r="M14" s="47">
        <v>536</v>
      </c>
      <c r="N14" s="47">
        <v>543</v>
      </c>
      <c r="O14" s="47">
        <v>542</v>
      </c>
      <c r="P14" s="47">
        <v>535</v>
      </c>
      <c r="Q14" s="49">
        <v>532</v>
      </c>
      <c r="R14" s="149">
        <v>527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1"/>
    </row>
    <row r="15" spans="1:31" ht="14.25">
      <c r="A15" s="147" t="s">
        <v>6</v>
      </c>
      <c r="B15" s="47">
        <v>623</v>
      </c>
      <c r="C15" s="47">
        <v>641</v>
      </c>
      <c r="D15" s="47">
        <v>658</v>
      </c>
      <c r="E15" s="47">
        <v>647</v>
      </c>
      <c r="F15" s="47">
        <v>638</v>
      </c>
      <c r="G15" s="47">
        <v>642</v>
      </c>
      <c r="H15" s="47">
        <v>632</v>
      </c>
      <c r="I15" s="47">
        <v>640</v>
      </c>
      <c r="J15" s="47">
        <v>601</v>
      </c>
      <c r="K15" s="47">
        <v>587</v>
      </c>
      <c r="L15" s="47">
        <v>565</v>
      </c>
      <c r="M15" s="47">
        <v>564</v>
      </c>
      <c r="N15" s="47">
        <v>582</v>
      </c>
      <c r="O15" s="47">
        <v>589</v>
      </c>
      <c r="P15" s="49">
        <v>592</v>
      </c>
      <c r="Q15" s="49">
        <v>602</v>
      </c>
      <c r="R15" s="149">
        <v>597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1"/>
    </row>
    <row r="16" spans="1:31" ht="14.25">
      <c r="A16" s="147" t="s">
        <v>7</v>
      </c>
      <c r="B16" s="47"/>
      <c r="C16" s="28">
        <v>337.27773397331157</v>
      </c>
      <c r="D16" s="47">
        <v>362</v>
      </c>
      <c r="E16" s="47">
        <v>377</v>
      </c>
      <c r="F16" s="47">
        <v>392</v>
      </c>
      <c r="G16" s="47">
        <v>407</v>
      </c>
      <c r="H16" s="47">
        <v>416</v>
      </c>
      <c r="I16" s="47">
        <v>422</v>
      </c>
      <c r="J16" s="47">
        <v>427</v>
      </c>
      <c r="K16" s="47">
        <v>432</v>
      </c>
      <c r="L16" s="47">
        <v>437</v>
      </c>
      <c r="M16" s="47">
        <v>442</v>
      </c>
      <c r="N16" s="47">
        <v>447</v>
      </c>
      <c r="O16" s="47">
        <v>452</v>
      </c>
      <c r="P16" s="47">
        <v>457</v>
      </c>
      <c r="Q16" s="49">
        <v>521</v>
      </c>
      <c r="R16" s="149">
        <v>496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</row>
    <row r="17" spans="1:31" ht="14.25">
      <c r="A17" s="147" t="s">
        <v>8</v>
      </c>
      <c r="B17" s="47">
        <v>512</v>
      </c>
      <c r="C17" s="47">
        <v>522</v>
      </c>
      <c r="D17" s="47">
        <v>544</v>
      </c>
      <c r="E17" s="47">
        <v>554</v>
      </c>
      <c r="F17" s="47">
        <v>577</v>
      </c>
      <c r="G17" s="47">
        <v>599</v>
      </c>
      <c r="H17" s="47">
        <v>699</v>
      </c>
      <c r="I17" s="47">
        <v>692</v>
      </c>
      <c r="J17" s="47">
        <v>730</v>
      </c>
      <c r="K17" s="47">
        <v>737</v>
      </c>
      <c r="L17" s="47">
        <v>731</v>
      </c>
      <c r="M17" s="47">
        <v>794</v>
      </c>
      <c r="N17" s="47">
        <v>780</v>
      </c>
      <c r="O17" s="47">
        <v>729</v>
      </c>
      <c r="P17" s="47">
        <v>662</v>
      </c>
      <c r="Q17" s="49">
        <v>636</v>
      </c>
      <c r="R17" s="149">
        <v>623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1"/>
    </row>
    <row r="18" spans="1:31" ht="14.25">
      <c r="A18" s="147" t="s">
        <v>9</v>
      </c>
      <c r="B18" s="47">
        <v>454</v>
      </c>
      <c r="C18" s="47">
        <v>457</v>
      </c>
      <c r="D18" s="47">
        <v>468</v>
      </c>
      <c r="E18" s="47">
        <v>472</v>
      </c>
      <c r="F18" s="47">
        <v>498</v>
      </c>
      <c r="G18" s="47">
        <v>509</v>
      </c>
      <c r="H18" s="47">
        <v>516</v>
      </c>
      <c r="I18" s="47">
        <v>522</v>
      </c>
      <c r="J18" s="47">
        <v>521</v>
      </c>
      <c r="K18" s="47">
        <v>535</v>
      </c>
      <c r="L18" s="47">
        <v>540</v>
      </c>
      <c r="M18" s="47">
        <v>552</v>
      </c>
      <c r="N18" s="47">
        <v>548</v>
      </c>
      <c r="O18" s="47">
        <v>543</v>
      </c>
      <c r="P18" s="49">
        <v>533</v>
      </c>
      <c r="Q18" s="49">
        <v>537</v>
      </c>
      <c r="R18" s="149">
        <v>535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1"/>
    </row>
    <row r="19" spans="1:31" ht="14.25">
      <c r="A19" s="147" t="s">
        <v>10</v>
      </c>
      <c r="B19" s="47">
        <v>587</v>
      </c>
      <c r="C19" s="47">
        <v>585</v>
      </c>
      <c r="D19" s="47">
        <v>604</v>
      </c>
      <c r="E19" s="47">
        <v>625</v>
      </c>
      <c r="F19" s="47">
        <v>646</v>
      </c>
      <c r="G19" s="47">
        <v>654</v>
      </c>
      <c r="H19" s="47">
        <v>646</v>
      </c>
      <c r="I19" s="47">
        <v>653</v>
      </c>
      <c r="J19" s="47">
        <v>678</v>
      </c>
      <c r="K19" s="47">
        <v>679</v>
      </c>
      <c r="L19" s="47">
        <v>672</v>
      </c>
      <c r="M19" s="47">
        <v>683</v>
      </c>
      <c r="N19" s="47">
        <v>695</v>
      </c>
      <c r="O19" s="47">
        <v>697</v>
      </c>
      <c r="P19" s="49">
        <v>679</v>
      </c>
      <c r="Q19" s="49">
        <v>678</v>
      </c>
      <c r="R19" s="149">
        <v>687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1"/>
    </row>
    <row r="20" spans="1:31" ht="14.25">
      <c r="A20" s="147" t="s">
        <v>11</v>
      </c>
      <c r="B20" s="47">
        <v>548</v>
      </c>
      <c r="C20" s="47">
        <v>562</v>
      </c>
      <c r="D20" s="47">
        <v>588</v>
      </c>
      <c r="E20" s="47">
        <v>591</v>
      </c>
      <c r="F20" s="47">
        <v>597</v>
      </c>
      <c r="G20" s="47">
        <v>613</v>
      </c>
      <c r="H20" s="47">
        <v>613</v>
      </c>
      <c r="I20" s="47">
        <v>620</v>
      </c>
      <c r="J20" s="47">
        <v>609</v>
      </c>
      <c r="K20" s="47">
        <v>624</v>
      </c>
      <c r="L20" s="47">
        <v>624</v>
      </c>
      <c r="M20" s="47">
        <v>622</v>
      </c>
      <c r="N20" s="47">
        <v>629</v>
      </c>
      <c r="O20" s="47">
        <v>624</v>
      </c>
      <c r="P20" s="49">
        <v>612</v>
      </c>
      <c r="Q20" s="49">
        <v>593</v>
      </c>
      <c r="R20" s="149">
        <v>596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1"/>
    </row>
    <row r="21" spans="1:31" ht="14.25">
      <c r="A21" s="147" t="s">
        <v>12</v>
      </c>
      <c r="B21" s="47">
        <v>384</v>
      </c>
      <c r="C21" s="50">
        <v>398</v>
      </c>
      <c r="D21" s="50">
        <v>404</v>
      </c>
      <c r="E21" s="50">
        <v>422</v>
      </c>
      <c r="F21" s="50">
        <v>441</v>
      </c>
      <c r="G21" s="50">
        <v>471</v>
      </c>
      <c r="H21" s="50">
        <v>471</v>
      </c>
      <c r="I21" s="50">
        <v>443</v>
      </c>
      <c r="J21" s="50">
        <v>449</v>
      </c>
      <c r="K21" s="50">
        <v>444</v>
      </c>
      <c r="L21" s="50">
        <v>450</v>
      </c>
      <c r="M21" s="50">
        <v>463</v>
      </c>
      <c r="N21" s="50">
        <v>468</v>
      </c>
      <c r="O21" s="50">
        <v>515</v>
      </c>
      <c r="P21" s="50">
        <v>517</v>
      </c>
      <c r="Q21" s="51">
        <v>514</v>
      </c>
      <c r="R21" s="150">
        <v>487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1"/>
    </row>
    <row r="22" spans="1:31" ht="14.25">
      <c r="A22" s="147" t="s">
        <v>13</v>
      </c>
      <c r="B22" s="52">
        <v>510</v>
      </c>
      <c r="C22" s="53">
        <v>535</v>
      </c>
      <c r="D22" s="53">
        <v>560</v>
      </c>
      <c r="E22" s="53">
        <v>565</v>
      </c>
      <c r="F22" s="53">
        <v>613</v>
      </c>
      <c r="G22" s="53">
        <v>658</v>
      </c>
      <c r="H22" s="53">
        <v>654</v>
      </c>
      <c r="I22" s="53">
        <v>639</v>
      </c>
      <c r="J22" s="53">
        <v>649</v>
      </c>
      <c r="K22" s="53">
        <v>603</v>
      </c>
      <c r="L22" s="53">
        <v>592</v>
      </c>
      <c r="M22" s="53">
        <v>594</v>
      </c>
      <c r="N22" s="53">
        <v>583</v>
      </c>
      <c r="O22" s="53">
        <v>556</v>
      </c>
      <c r="P22" s="53">
        <v>547</v>
      </c>
      <c r="Q22" s="54">
        <v>535</v>
      </c>
      <c r="R22" s="151">
        <v>531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1"/>
    </row>
    <row r="23" spans="1:31" ht="14.25">
      <c r="A23" s="147" t="s">
        <v>14</v>
      </c>
      <c r="B23" s="52">
        <v>386</v>
      </c>
      <c r="C23" s="53">
        <v>385</v>
      </c>
      <c r="D23" s="53">
        <v>416</v>
      </c>
      <c r="E23" s="53">
        <v>430</v>
      </c>
      <c r="F23" s="53">
        <v>428</v>
      </c>
      <c r="G23" s="53">
        <v>428</v>
      </c>
      <c r="H23" s="53">
        <v>442</v>
      </c>
      <c r="I23" s="53">
        <v>467</v>
      </c>
      <c r="J23" s="53">
        <v>470</v>
      </c>
      <c r="K23" s="53">
        <v>464</v>
      </c>
      <c r="L23" s="53">
        <v>481</v>
      </c>
      <c r="M23" s="53">
        <v>496</v>
      </c>
      <c r="N23" s="53">
        <v>516</v>
      </c>
      <c r="O23" s="53">
        <v>513</v>
      </c>
      <c r="P23" s="53">
        <v>482</v>
      </c>
      <c r="Q23" s="54">
        <v>465</v>
      </c>
      <c r="R23" s="151">
        <v>460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1"/>
    </row>
    <row r="24" spans="1:31" ht="15" thickBot="1">
      <c r="A24" s="152" t="s">
        <v>15</v>
      </c>
      <c r="B24" s="153">
        <v>498</v>
      </c>
      <c r="C24" s="154">
        <v>511</v>
      </c>
      <c r="D24" s="154">
        <v>532</v>
      </c>
      <c r="E24" s="154">
        <v>542</v>
      </c>
      <c r="F24" s="154">
        <v>569</v>
      </c>
      <c r="G24" s="154">
        <v>577</v>
      </c>
      <c r="H24" s="154">
        <v>591</v>
      </c>
      <c r="I24" s="154">
        <v>599</v>
      </c>
      <c r="J24" s="154">
        <v>592</v>
      </c>
      <c r="K24" s="154">
        <v>603</v>
      </c>
      <c r="L24" s="154">
        <v>583</v>
      </c>
      <c r="M24" s="154">
        <v>586</v>
      </c>
      <c r="N24" s="154">
        <v>570</v>
      </c>
      <c r="O24" s="154">
        <v>544</v>
      </c>
      <c r="P24" s="154">
        <v>526</v>
      </c>
      <c r="Q24" s="155">
        <v>521</v>
      </c>
      <c r="R24" s="156">
        <v>518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1"/>
    </row>
    <row r="25" spans="1:31" ht="15" thickBot="1">
      <c r="A25" s="157"/>
      <c r="B25" s="158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60"/>
      <c r="Q25" s="125"/>
      <c r="R25" s="125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4.25">
      <c r="A26" s="142" t="s">
        <v>38</v>
      </c>
      <c r="B26" s="162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4"/>
      <c r="Q26" s="163"/>
      <c r="R26" s="164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1"/>
    </row>
    <row r="27" spans="1:31" ht="14.25">
      <c r="A27" s="147" t="s">
        <v>20</v>
      </c>
      <c r="B27" s="47">
        <v>694</v>
      </c>
      <c r="C27" s="47">
        <v>618</v>
      </c>
      <c r="D27" s="47">
        <v>579</v>
      </c>
      <c r="E27" s="47">
        <v>497</v>
      </c>
      <c r="F27" s="47">
        <v>504</v>
      </c>
      <c r="G27" s="47">
        <v>517</v>
      </c>
      <c r="H27" s="47">
        <v>499</v>
      </c>
      <c r="I27" s="47">
        <v>501</v>
      </c>
      <c r="J27" s="47">
        <v>501</v>
      </c>
      <c r="K27" s="47">
        <v>492</v>
      </c>
      <c r="L27" s="47">
        <v>475</v>
      </c>
      <c r="M27" s="47">
        <v>461</v>
      </c>
      <c r="N27" s="47">
        <v>433</v>
      </c>
      <c r="O27" s="47">
        <v>474</v>
      </c>
      <c r="P27" s="47">
        <v>470</v>
      </c>
      <c r="Q27" s="48">
        <v>410</v>
      </c>
      <c r="R27" s="148">
        <v>375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1"/>
    </row>
    <row r="28" spans="1:31" ht="14.25">
      <c r="A28" s="147" t="s">
        <v>21</v>
      </c>
      <c r="B28" s="47">
        <v>595</v>
      </c>
      <c r="C28" s="47">
        <v>637</v>
      </c>
      <c r="D28" s="47">
        <v>612</v>
      </c>
      <c r="E28" s="47">
        <v>616</v>
      </c>
      <c r="F28" s="47">
        <v>620</v>
      </c>
      <c r="G28" s="47">
        <v>628</v>
      </c>
      <c r="H28" s="47">
        <v>650</v>
      </c>
      <c r="I28" s="47">
        <v>654</v>
      </c>
      <c r="J28" s="47">
        <v>666</v>
      </c>
      <c r="K28" s="47">
        <v>673</v>
      </c>
      <c r="L28" s="47">
        <v>670</v>
      </c>
      <c r="M28" s="47">
        <v>674</v>
      </c>
      <c r="N28" s="47">
        <v>689</v>
      </c>
      <c r="O28" s="47">
        <v>722</v>
      </c>
      <c r="P28" s="47">
        <v>736</v>
      </c>
      <c r="Q28" s="49">
        <v>689</v>
      </c>
      <c r="R28" s="149">
        <v>658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1"/>
    </row>
    <row r="29" spans="1:31" ht="14.25">
      <c r="A29" s="147" t="s">
        <v>22</v>
      </c>
      <c r="B29" s="47">
        <v>302</v>
      </c>
      <c r="C29" s="47">
        <v>310</v>
      </c>
      <c r="D29" s="47">
        <v>318</v>
      </c>
      <c r="E29" s="47">
        <v>293</v>
      </c>
      <c r="F29" s="47">
        <v>327</v>
      </c>
      <c r="G29" s="47">
        <v>334</v>
      </c>
      <c r="H29" s="47">
        <v>273</v>
      </c>
      <c r="I29" s="47">
        <v>279</v>
      </c>
      <c r="J29" s="47">
        <v>280</v>
      </c>
      <c r="K29" s="47">
        <v>278</v>
      </c>
      <c r="L29" s="47">
        <v>289</v>
      </c>
      <c r="M29" s="47">
        <v>296</v>
      </c>
      <c r="N29" s="47">
        <v>293</v>
      </c>
      <c r="O29" s="47">
        <v>305</v>
      </c>
      <c r="P29" s="49">
        <v>316</v>
      </c>
      <c r="Q29" s="49">
        <v>317</v>
      </c>
      <c r="R29" s="149">
        <v>320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>
      <c r="A30" s="147" t="s">
        <v>23</v>
      </c>
      <c r="B30" s="47">
        <v>371</v>
      </c>
      <c r="C30" s="47">
        <v>399</v>
      </c>
      <c r="D30" s="47">
        <v>424</v>
      </c>
      <c r="E30" s="47">
        <v>402</v>
      </c>
      <c r="F30" s="47">
        <v>414</v>
      </c>
      <c r="G30" s="47">
        <v>462</v>
      </c>
      <c r="H30" s="47">
        <v>373</v>
      </c>
      <c r="I30" s="47">
        <v>407</v>
      </c>
      <c r="J30" s="47">
        <v>419</v>
      </c>
      <c r="K30" s="47">
        <v>449</v>
      </c>
      <c r="L30" s="47">
        <v>436</v>
      </c>
      <c r="M30" s="47">
        <v>399</v>
      </c>
      <c r="N30" s="47">
        <v>449</v>
      </c>
      <c r="O30" s="47">
        <v>391</v>
      </c>
      <c r="P30" s="47">
        <v>337</v>
      </c>
      <c r="Q30" s="49">
        <v>303</v>
      </c>
      <c r="R30" s="149">
        <v>298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>
      <c r="A31" s="147" t="s">
        <v>24</v>
      </c>
      <c r="B31" s="47">
        <v>460</v>
      </c>
      <c r="C31" s="47">
        <v>469</v>
      </c>
      <c r="D31" s="47">
        <v>487</v>
      </c>
      <c r="E31" s="47">
        <v>485</v>
      </c>
      <c r="F31" s="47">
        <v>483</v>
      </c>
      <c r="G31" s="47">
        <v>446</v>
      </c>
      <c r="H31" s="47">
        <v>452</v>
      </c>
      <c r="I31" s="47">
        <v>457</v>
      </c>
      <c r="J31" s="47">
        <v>464</v>
      </c>
      <c r="K31" s="47">
        <v>454</v>
      </c>
      <c r="L31" s="47">
        <v>461</v>
      </c>
      <c r="M31" s="47">
        <v>468</v>
      </c>
      <c r="N31" s="47">
        <v>457</v>
      </c>
      <c r="O31" s="47">
        <v>454</v>
      </c>
      <c r="P31" s="47">
        <v>430</v>
      </c>
      <c r="Q31" s="49">
        <v>403</v>
      </c>
      <c r="R31" s="149">
        <v>382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4.25">
      <c r="A32" s="147" t="s">
        <v>25</v>
      </c>
      <c r="B32" s="47">
        <v>264</v>
      </c>
      <c r="C32" s="47">
        <v>265</v>
      </c>
      <c r="D32" s="47">
        <v>255</v>
      </c>
      <c r="E32" s="47">
        <v>248</v>
      </c>
      <c r="F32" s="47">
        <v>256</v>
      </c>
      <c r="G32" s="47">
        <v>271</v>
      </c>
      <c r="H32" s="47">
        <v>303</v>
      </c>
      <c r="I32" s="47">
        <v>339</v>
      </c>
      <c r="J32" s="47">
        <v>299</v>
      </c>
      <c r="K32" s="47">
        <v>311</v>
      </c>
      <c r="L32" s="47">
        <v>311</v>
      </c>
      <c r="M32" s="47">
        <v>412</v>
      </c>
      <c r="N32" s="47">
        <v>378</v>
      </c>
      <c r="O32" s="47">
        <v>332</v>
      </c>
      <c r="P32" s="49">
        <v>334</v>
      </c>
      <c r="Q32" s="49">
        <v>304</v>
      </c>
      <c r="R32" s="149">
        <v>350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4.25">
      <c r="A33" s="147" t="s">
        <v>26</v>
      </c>
      <c r="B33" s="28">
        <v>426</v>
      </c>
      <c r="C33" s="28">
        <v>401</v>
      </c>
      <c r="D33" s="47">
        <v>422</v>
      </c>
      <c r="E33" s="47">
        <v>445</v>
      </c>
      <c r="F33" s="47">
        <v>351</v>
      </c>
      <c r="G33" s="47">
        <v>365</v>
      </c>
      <c r="H33" s="47">
        <v>377</v>
      </c>
      <c r="I33" s="47">
        <v>402</v>
      </c>
      <c r="J33" s="47">
        <v>384</v>
      </c>
      <c r="K33" s="47">
        <v>367</v>
      </c>
      <c r="L33" s="47">
        <v>377</v>
      </c>
      <c r="M33" s="47">
        <v>391</v>
      </c>
      <c r="N33" s="47">
        <v>401</v>
      </c>
      <c r="O33" s="47">
        <v>408</v>
      </c>
      <c r="P33" s="47">
        <v>361</v>
      </c>
      <c r="Q33" s="49">
        <v>381</v>
      </c>
      <c r="R33" s="149">
        <v>442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18" ht="14.25">
      <c r="A34" s="147" t="s">
        <v>27</v>
      </c>
      <c r="B34" s="47">
        <v>395</v>
      </c>
      <c r="C34" s="47">
        <v>395</v>
      </c>
      <c r="D34" s="47">
        <v>444</v>
      </c>
      <c r="E34" s="47">
        <v>469</v>
      </c>
      <c r="F34" s="47">
        <v>476</v>
      </c>
      <c r="G34" s="47">
        <v>546</v>
      </c>
      <c r="H34" s="47">
        <v>540</v>
      </c>
      <c r="I34" s="47">
        <v>541</v>
      </c>
      <c r="J34" s="47">
        <v>580</v>
      </c>
      <c r="K34" s="47">
        <v>622</v>
      </c>
      <c r="L34" s="47">
        <v>623</v>
      </c>
      <c r="M34" s="47">
        <v>622</v>
      </c>
      <c r="N34" s="47">
        <v>650</v>
      </c>
      <c r="O34" s="47">
        <v>670</v>
      </c>
      <c r="P34" s="47">
        <v>647</v>
      </c>
      <c r="Q34" s="49">
        <v>598</v>
      </c>
      <c r="R34" s="149">
        <v>583</v>
      </c>
    </row>
    <row r="35" spans="1:18" ht="14.25">
      <c r="A35" s="147" t="s">
        <v>28</v>
      </c>
      <c r="B35" s="47">
        <v>285</v>
      </c>
      <c r="C35" s="47">
        <v>301</v>
      </c>
      <c r="D35" s="47">
        <v>315</v>
      </c>
      <c r="E35" s="47">
        <v>306</v>
      </c>
      <c r="F35" s="47">
        <v>319</v>
      </c>
      <c r="G35" s="47">
        <v>318</v>
      </c>
      <c r="H35" s="47">
        <v>290</v>
      </c>
      <c r="I35" s="47">
        <v>275</v>
      </c>
      <c r="J35" s="47">
        <v>260</v>
      </c>
      <c r="K35" s="47">
        <v>256</v>
      </c>
      <c r="L35" s="47">
        <v>319</v>
      </c>
      <c r="M35" s="47">
        <v>321</v>
      </c>
      <c r="N35" s="47">
        <v>322</v>
      </c>
      <c r="O35" s="47">
        <v>320</v>
      </c>
      <c r="P35" s="49">
        <v>316</v>
      </c>
      <c r="Q35" s="49">
        <v>315</v>
      </c>
      <c r="R35" s="149">
        <v>315</v>
      </c>
    </row>
    <row r="36" spans="1:18" ht="14.25">
      <c r="A36" s="147" t="s">
        <v>29</v>
      </c>
      <c r="B36" s="47">
        <v>342</v>
      </c>
      <c r="C36" s="47">
        <v>326</v>
      </c>
      <c r="D36" s="47">
        <v>326</v>
      </c>
      <c r="E36" s="47">
        <v>278</v>
      </c>
      <c r="F36" s="47">
        <v>314</v>
      </c>
      <c r="G36" s="47">
        <v>355</v>
      </c>
      <c r="H36" s="47">
        <v>341</v>
      </c>
      <c r="I36" s="47">
        <v>384</v>
      </c>
      <c r="J36" s="47">
        <v>350</v>
      </c>
      <c r="K36" s="47">
        <v>345</v>
      </c>
      <c r="L36" s="47">
        <v>378</v>
      </c>
      <c r="M36" s="47">
        <v>389</v>
      </c>
      <c r="N36" s="47">
        <v>379</v>
      </c>
      <c r="O36" s="47">
        <v>392</v>
      </c>
      <c r="P36" s="49">
        <v>362</v>
      </c>
      <c r="Q36" s="49">
        <v>365</v>
      </c>
      <c r="R36" s="149">
        <v>365</v>
      </c>
    </row>
    <row r="37" spans="1:18" ht="14.25">
      <c r="A37" s="147" t="s">
        <v>30</v>
      </c>
      <c r="B37" s="47">
        <v>295</v>
      </c>
      <c r="C37" s="47">
        <v>275</v>
      </c>
      <c r="D37" s="47">
        <v>274</v>
      </c>
      <c r="E37" s="47">
        <v>259</v>
      </c>
      <c r="F37" s="47">
        <v>261</v>
      </c>
      <c r="G37" s="47">
        <v>254</v>
      </c>
      <c r="H37" s="47">
        <v>239</v>
      </c>
      <c r="I37" s="47">
        <v>283</v>
      </c>
      <c r="J37" s="47">
        <v>297</v>
      </c>
      <c r="K37" s="47">
        <v>274</v>
      </c>
      <c r="L37" s="47">
        <v>289</v>
      </c>
      <c r="M37" s="47">
        <v>301</v>
      </c>
      <c r="N37" s="47">
        <v>309</v>
      </c>
      <c r="O37" s="47">
        <v>328</v>
      </c>
      <c r="P37" s="49">
        <v>322</v>
      </c>
      <c r="Q37" s="49">
        <v>333</v>
      </c>
      <c r="R37" s="149">
        <v>327</v>
      </c>
    </row>
    <row r="38" spans="1:18" ht="15" thickBot="1">
      <c r="A38" s="152" t="s">
        <v>31</v>
      </c>
      <c r="B38" s="165">
        <v>596</v>
      </c>
      <c r="C38" s="165">
        <v>591</v>
      </c>
      <c r="D38" s="165">
        <v>589</v>
      </c>
      <c r="E38" s="165">
        <v>585</v>
      </c>
      <c r="F38" s="165">
        <v>550</v>
      </c>
      <c r="G38" s="165">
        <v>513</v>
      </c>
      <c r="H38" s="165">
        <v>478</v>
      </c>
      <c r="I38" s="165">
        <v>407</v>
      </c>
      <c r="J38" s="165">
        <v>418</v>
      </c>
      <c r="K38" s="165">
        <v>417</v>
      </c>
      <c r="L38" s="165">
        <v>422</v>
      </c>
      <c r="M38" s="165">
        <v>431</v>
      </c>
      <c r="N38" s="165">
        <v>439</v>
      </c>
      <c r="O38" s="165">
        <v>457</v>
      </c>
      <c r="P38" s="165">
        <v>448</v>
      </c>
      <c r="Q38" s="166">
        <v>422</v>
      </c>
      <c r="R38" s="167">
        <v>411</v>
      </c>
    </row>
    <row r="39" spans="1:18" ht="14.25">
      <c r="A39" s="138"/>
      <c r="B39" s="139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1"/>
      <c r="Q39" s="161"/>
      <c r="R39" s="161"/>
    </row>
    <row r="40" spans="1:18" ht="14.25">
      <c r="A40" s="30"/>
      <c r="B40" s="44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7"/>
      <c r="Q40" s="46"/>
      <c r="R40" s="46"/>
    </row>
    <row r="41" spans="1:18" ht="14.25">
      <c r="A41" s="31" t="s">
        <v>33</v>
      </c>
      <c r="B41" s="47">
        <v>441</v>
      </c>
      <c r="C41" s="47">
        <v>466</v>
      </c>
      <c r="D41" s="47">
        <v>499</v>
      </c>
      <c r="E41" s="47">
        <v>506</v>
      </c>
      <c r="F41" s="47">
        <v>459</v>
      </c>
      <c r="G41" s="47">
        <v>454</v>
      </c>
      <c r="H41" s="47">
        <v>454</v>
      </c>
      <c r="I41" s="47">
        <v>447</v>
      </c>
      <c r="J41" s="47">
        <v>443</v>
      </c>
      <c r="K41" s="47">
        <v>418</v>
      </c>
      <c r="L41" s="47">
        <v>435</v>
      </c>
      <c r="M41" s="47">
        <v>412</v>
      </c>
      <c r="N41" s="47">
        <v>433</v>
      </c>
      <c r="O41" s="47">
        <v>400</v>
      </c>
      <c r="P41" s="49">
        <v>419</v>
      </c>
      <c r="Q41" s="49">
        <v>407</v>
      </c>
      <c r="R41" s="49">
        <v>395</v>
      </c>
    </row>
    <row r="42" spans="1:18" ht="14.25">
      <c r="A42" s="32"/>
      <c r="B42" s="4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7"/>
      <c r="Q42" s="46"/>
      <c r="R42" s="46"/>
    </row>
    <row r="43" spans="1:18" ht="14.25">
      <c r="A43" s="30" t="s">
        <v>16</v>
      </c>
      <c r="B43" s="4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7"/>
      <c r="Q43" s="46"/>
      <c r="R43" s="46"/>
    </row>
    <row r="44" spans="1:18" ht="14.25">
      <c r="A44" s="31" t="s">
        <v>17</v>
      </c>
      <c r="B44" s="47">
        <v>426</v>
      </c>
      <c r="C44" s="47">
        <v>435</v>
      </c>
      <c r="D44" s="47">
        <v>443</v>
      </c>
      <c r="E44" s="47">
        <v>449</v>
      </c>
      <c r="F44" s="47">
        <v>454</v>
      </c>
      <c r="G44" s="47">
        <v>462</v>
      </c>
      <c r="H44" s="47">
        <v>467</v>
      </c>
      <c r="I44" s="47">
        <v>476</v>
      </c>
      <c r="J44" s="47">
        <v>484</v>
      </c>
      <c r="K44" s="47">
        <v>503</v>
      </c>
      <c r="L44" s="47">
        <v>516</v>
      </c>
      <c r="M44" s="47">
        <v>563</v>
      </c>
      <c r="N44" s="47">
        <v>558</v>
      </c>
      <c r="O44" s="47">
        <v>551</v>
      </c>
      <c r="P44" s="47">
        <v>556</v>
      </c>
      <c r="Q44" s="48">
        <v>572</v>
      </c>
      <c r="R44" s="48">
        <v>571</v>
      </c>
    </row>
    <row r="45" spans="1:18" ht="14.25">
      <c r="A45" s="31" t="s">
        <v>18</v>
      </c>
      <c r="B45" s="47">
        <v>624</v>
      </c>
      <c r="C45" s="47">
        <v>630</v>
      </c>
      <c r="D45" s="47">
        <v>618</v>
      </c>
      <c r="E45" s="47">
        <v>645</v>
      </c>
      <c r="F45" s="47">
        <v>594</v>
      </c>
      <c r="G45" s="47">
        <v>613</v>
      </c>
      <c r="H45" s="47">
        <v>361</v>
      </c>
      <c r="I45" s="47">
        <v>392</v>
      </c>
      <c r="J45" s="47">
        <v>402</v>
      </c>
      <c r="K45" s="47">
        <v>414</v>
      </c>
      <c r="L45" s="47">
        <v>426</v>
      </c>
      <c r="M45" s="47">
        <v>459</v>
      </c>
      <c r="N45" s="47">
        <v>491</v>
      </c>
      <c r="O45" s="47">
        <v>487</v>
      </c>
      <c r="P45" s="47">
        <v>470</v>
      </c>
      <c r="Q45" s="49">
        <v>469</v>
      </c>
      <c r="R45" s="49">
        <v>483</v>
      </c>
    </row>
    <row r="46" spans="1:18" ht="14.25">
      <c r="A46" s="31" t="s">
        <v>19</v>
      </c>
      <c r="B46" s="47">
        <v>594</v>
      </c>
      <c r="C46" s="47">
        <v>598</v>
      </c>
      <c r="D46" s="47">
        <v>603</v>
      </c>
      <c r="E46" s="47">
        <v>612</v>
      </c>
      <c r="F46" s="47">
        <v>635</v>
      </c>
      <c r="G46" s="47">
        <v>656</v>
      </c>
      <c r="H46" s="47">
        <v>660</v>
      </c>
      <c r="I46" s="47">
        <v>674</v>
      </c>
      <c r="J46" s="47">
        <v>667</v>
      </c>
      <c r="K46" s="47">
        <v>660</v>
      </c>
      <c r="L46" s="47">
        <v>661</v>
      </c>
      <c r="M46" s="47">
        <v>709</v>
      </c>
      <c r="N46" s="47">
        <v>720</v>
      </c>
      <c r="O46" s="47">
        <v>736</v>
      </c>
      <c r="P46" s="49">
        <v>702</v>
      </c>
      <c r="Q46" s="49">
        <v>708</v>
      </c>
      <c r="R46" s="49">
        <v>689</v>
      </c>
    </row>
    <row r="47" spans="1:18" ht="14.25">
      <c r="A47" s="20"/>
      <c r="B47" s="4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6"/>
      <c r="Q47" s="46"/>
      <c r="R47" s="46"/>
    </row>
    <row r="48" spans="1:18" ht="14.25">
      <c r="A48" s="3" t="s">
        <v>53</v>
      </c>
      <c r="B48" s="4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6"/>
      <c r="Q48" s="46"/>
      <c r="R48" s="46"/>
    </row>
    <row r="49" spans="1:18" ht="14.25">
      <c r="A49" s="31" t="s">
        <v>35</v>
      </c>
      <c r="B49" s="47"/>
      <c r="C49" s="47"/>
      <c r="D49" s="47"/>
      <c r="E49" s="47"/>
      <c r="F49" s="47"/>
      <c r="G49" s="47"/>
      <c r="H49" s="47"/>
      <c r="I49" s="47"/>
      <c r="J49" s="67">
        <v>184.09758927420395</v>
      </c>
      <c r="K49" s="67">
        <v>199.51915371053053</v>
      </c>
      <c r="L49" s="67">
        <v>198.53269537480065</v>
      </c>
      <c r="M49" s="67">
        <v>229.50335016353878</v>
      </c>
      <c r="N49" s="67">
        <v>229.2491911438178</v>
      </c>
      <c r="O49" s="67">
        <v>240.48990536277603</v>
      </c>
      <c r="P49" s="67">
        <v>266.8712232693572</v>
      </c>
      <c r="Q49" s="48"/>
      <c r="R49" s="48"/>
    </row>
    <row r="50" spans="1:18" ht="14.25">
      <c r="A50" s="31" t="s">
        <v>36</v>
      </c>
      <c r="B50" s="47"/>
      <c r="C50" s="47"/>
      <c r="D50" s="47"/>
      <c r="E50" s="47"/>
      <c r="F50" s="47"/>
      <c r="G50" s="47"/>
      <c r="H50" s="47"/>
      <c r="I50" s="47"/>
      <c r="J50" s="67">
        <v>235.91257828810024</v>
      </c>
      <c r="K50" s="67">
        <v>254.12044508068715</v>
      </c>
      <c r="L50" s="67">
        <v>261.8309045016914</v>
      </c>
      <c r="M50" s="67">
        <v>255.42583918813426</v>
      </c>
      <c r="N50" s="67">
        <v>317.1056741280583</v>
      </c>
      <c r="O50" s="47">
        <v>355.8049744096256</v>
      </c>
      <c r="P50" s="47">
        <v>388</v>
      </c>
      <c r="Q50" s="49">
        <v>403</v>
      </c>
      <c r="R50" s="49">
        <v>410</v>
      </c>
    </row>
    <row r="51" spans="1:18" ht="14.25">
      <c r="A51" s="31" t="s">
        <v>32</v>
      </c>
      <c r="B51" s="47"/>
      <c r="C51" s="47"/>
      <c r="D51" s="47"/>
      <c r="E51" s="47"/>
      <c r="F51" s="47"/>
      <c r="G51" s="47"/>
      <c r="H51" s="47"/>
      <c r="I51" s="47"/>
      <c r="J51" s="47"/>
      <c r="K51" s="47">
        <v>295.2563640459563</v>
      </c>
      <c r="L51" s="47">
        <v>326.2901846015309</v>
      </c>
      <c r="M51" s="47">
        <v>372.5461711711712</v>
      </c>
      <c r="N51" s="47">
        <v>387.4429666366096</v>
      </c>
      <c r="O51" s="47">
        <v>403.3177717636446</v>
      </c>
      <c r="P51" s="49">
        <v>393</v>
      </c>
      <c r="Q51" s="49">
        <v>369</v>
      </c>
      <c r="R51" s="49">
        <v>373</v>
      </c>
    </row>
    <row r="52" spans="1:18" ht="14.25">
      <c r="A52" s="31" t="s">
        <v>54</v>
      </c>
      <c r="B52" s="47"/>
      <c r="C52" s="47"/>
      <c r="D52" s="47"/>
      <c r="E52" s="47"/>
      <c r="F52" s="47"/>
      <c r="G52" s="47"/>
      <c r="H52" s="47"/>
      <c r="I52" s="47"/>
      <c r="J52" s="67">
        <v>197.3795709697233</v>
      </c>
      <c r="K52" s="67">
        <v>228.3203191879921</v>
      </c>
      <c r="L52" s="67">
        <v>281</v>
      </c>
      <c r="M52" s="67">
        <v>289</v>
      </c>
      <c r="N52" s="67">
        <v>298</v>
      </c>
      <c r="O52" s="47">
        <v>348.6075026698937</v>
      </c>
      <c r="P52" s="47">
        <v>354.01875776270305</v>
      </c>
      <c r="Q52" s="48">
        <v>351</v>
      </c>
      <c r="R52" s="48">
        <v>357</v>
      </c>
    </row>
    <row r="53" spans="1:18" ht="14.25">
      <c r="A53" s="31" t="s">
        <v>55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67">
        <v>155.22107243650046</v>
      </c>
      <c r="O53" s="67">
        <v>163.0283325592197</v>
      </c>
      <c r="P53" s="67">
        <v>185.6946354883081</v>
      </c>
      <c r="Q53" s="49"/>
      <c r="R53" s="49"/>
    </row>
    <row r="54" spans="1:18" ht="14.25">
      <c r="A54" s="31" t="s">
        <v>40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69">
        <v>290.3592041612896</v>
      </c>
      <c r="Q54" s="49"/>
      <c r="R54" s="49"/>
    </row>
    <row r="55" spans="1:18" ht="14.25">
      <c r="A55" s="31" t="s">
        <v>37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>
        <v>230</v>
      </c>
      <c r="N55" s="47">
        <v>280</v>
      </c>
      <c r="O55" s="47">
        <v>350</v>
      </c>
      <c r="P55" s="47">
        <v>360</v>
      </c>
      <c r="Q55" s="47">
        <v>360</v>
      </c>
      <c r="R55" s="47">
        <v>361</v>
      </c>
    </row>
    <row r="57" spans="1:16" ht="14.25">
      <c r="A57" s="71" t="s">
        <v>71</v>
      </c>
      <c r="B57" s="66"/>
      <c r="P57"/>
    </row>
    <row r="58" ht="12.75">
      <c r="P58"/>
    </row>
    <row r="59" spans="1:15" ht="19.5">
      <c r="A59" s="171" t="s">
        <v>81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9"/>
    </row>
    <row r="64" spans="4:16" ht="12.7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3"/>
    </row>
    <row r="65" spans="4:16" ht="12.7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3"/>
    </row>
    <row r="66" spans="4:16" ht="12.75">
      <c r="D66" s="1"/>
      <c r="E66" s="1"/>
      <c r="F66" s="14"/>
      <c r="G66" s="1"/>
      <c r="H66" s="15"/>
      <c r="I66" s="15"/>
      <c r="J66" s="15"/>
      <c r="K66" s="15"/>
      <c r="L66" s="15"/>
      <c r="M66" s="1"/>
      <c r="N66" s="1"/>
      <c r="O66" s="1"/>
      <c r="P66" s="13"/>
    </row>
    <row r="67" spans="4:16" ht="12.75">
      <c r="D67" s="1"/>
      <c r="E67" s="1"/>
      <c r="F67" s="1"/>
      <c r="G67" s="10"/>
      <c r="H67" s="10"/>
      <c r="I67" s="10"/>
      <c r="J67" s="10"/>
      <c r="K67" s="10"/>
      <c r="L67" s="10"/>
      <c r="M67" s="10"/>
      <c r="N67" s="1"/>
      <c r="O67" s="1"/>
      <c r="P67" s="13"/>
    </row>
    <row r="68" spans="4:16" ht="12.75">
      <c r="D68" s="1"/>
      <c r="E68" s="1"/>
      <c r="F68" s="1"/>
      <c r="G68" s="10"/>
      <c r="H68" s="10"/>
      <c r="I68" s="10"/>
      <c r="J68" s="10"/>
      <c r="K68" s="10"/>
      <c r="L68" s="11"/>
      <c r="M68" s="10"/>
      <c r="N68" s="1"/>
      <c r="O68" s="1"/>
      <c r="P68" s="13"/>
    </row>
    <row r="69" spans="4:16" ht="12.75">
      <c r="D69" s="1"/>
      <c r="E69" s="1"/>
      <c r="F69" s="1"/>
      <c r="G69" s="10"/>
      <c r="H69" s="10"/>
      <c r="I69" s="10"/>
      <c r="J69" s="10"/>
      <c r="K69" s="10"/>
      <c r="L69" s="11"/>
      <c r="M69" s="10"/>
      <c r="N69" s="1"/>
      <c r="O69" s="1"/>
      <c r="P69" s="13"/>
    </row>
    <row r="70" spans="4:16" ht="12.75">
      <c r="D70" s="1"/>
      <c r="E70" s="1"/>
      <c r="F70" s="1"/>
      <c r="G70" s="10"/>
      <c r="H70" s="10"/>
      <c r="I70" s="10"/>
      <c r="J70" s="10"/>
      <c r="K70" s="10"/>
      <c r="L70" s="10"/>
      <c r="M70" s="10"/>
      <c r="N70" s="1"/>
      <c r="O70" s="1"/>
      <c r="P70" s="13"/>
    </row>
    <row r="71" spans="4:16" ht="12.75">
      <c r="D71" s="1"/>
      <c r="E71" s="1"/>
      <c r="F71" s="16"/>
      <c r="G71" s="10"/>
      <c r="H71" s="10"/>
      <c r="I71" s="10"/>
      <c r="J71" s="10"/>
      <c r="K71" s="10"/>
      <c r="L71" s="10"/>
      <c r="M71" s="10"/>
      <c r="N71" s="1"/>
      <c r="O71" s="1"/>
      <c r="P71" s="13"/>
    </row>
    <row r="72" spans="4:16" ht="12.75">
      <c r="D72" s="1"/>
      <c r="E72" s="1"/>
      <c r="F72" s="1"/>
      <c r="G72" s="12"/>
      <c r="H72" s="10"/>
      <c r="I72" s="10"/>
      <c r="J72" s="10"/>
      <c r="K72" s="10"/>
      <c r="L72" s="10"/>
      <c r="M72" s="11"/>
      <c r="N72" s="1"/>
      <c r="O72" s="1"/>
      <c r="P72" s="13"/>
    </row>
    <row r="73" spans="4:16" ht="12.75">
      <c r="D73" s="1"/>
      <c r="E73" s="1"/>
      <c r="F73" s="1"/>
      <c r="G73" s="10"/>
      <c r="H73" s="10"/>
      <c r="I73" s="10"/>
      <c r="J73" s="10"/>
      <c r="K73" s="10"/>
      <c r="L73" s="11"/>
      <c r="M73" s="10"/>
      <c r="N73" s="1"/>
      <c r="O73" s="1"/>
      <c r="P73" s="13"/>
    </row>
    <row r="74" spans="4:16" ht="15">
      <c r="D74" s="1"/>
      <c r="E74" s="1"/>
      <c r="F74" s="17"/>
      <c r="G74" s="18"/>
      <c r="H74" s="18"/>
      <c r="I74" s="18"/>
      <c r="J74" s="18"/>
      <c r="K74" s="18"/>
      <c r="L74" s="18"/>
      <c r="M74" s="18"/>
      <c r="N74" s="1"/>
      <c r="O74" s="1"/>
      <c r="P74" s="13"/>
    </row>
    <row r="75" spans="4:16" ht="12.7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3"/>
    </row>
    <row r="76" spans="4:16" ht="12.7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3"/>
    </row>
    <row r="77" spans="4:16" ht="12.7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3"/>
    </row>
    <row r="78" spans="4:16" ht="12.7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3"/>
    </row>
  </sheetData>
  <sheetProtection/>
  <printOptions/>
  <pageMargins left="0.75" right="0.75" top="1" bottom="1" header="0" footer="0"/>
  <pageSetup fitToHeight="1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4"/>
  <sheetViews>
    <sheetView zoomScale="85" zoomScaleNormal="85" zoomScalePageLayoutView="0" workbookViewId="0" topLeftCell="A1">
      <selection activeCell="B37" sqref="B37"/>
    </sheetView>
  </sheetViews>
  <sheetFormatPr defaultColWidth="9.00390625" defaultRowHeight="12.75"/>
  <cols>
    <col min="1" max="1" width="46.75390625" style="1" customWidth="1"/>
    <col min="2" max="2" width="10.875" style="77" customWidth="1"/>
    <col min="3" max="12" width="10.125" style="77" customWidth="1"/>
    <col min="13" max="16" width="11.50390625" style="77" bestFit="1" customWidth="1"/>
    <col min="17" max="17" width="10.375" style="77" customWidth="1"/>
    <col min="18" max="18" width="10.25390625" style="77" customWidth="1"/>
  </cols>
  <sheetData>
    <row r="1" ht="18">
      <c r="A1" s="102" t="s">
        <v>72</v>
      </c>
    </row>
    <row r="2" ht="18.75" thickBot="1">
      <c r="A2" s="101"/>
    </row>
    <row r="3" spans="1:18" ht="14.25">
      <c r="A3" s="86" t="s">
        <v>0</v>
      </c>
      <c r="B3" s="87">
        <v>1995</v>
      </c>
      <c r="C3" s="87">
        <v>1996</v>
      </c>
      <c r="D3" s="87">
        <v>1997</v>
      </c>
      <c r="E3" s="87">
        <v>1998</v>
      </c>
      <c r="F3" s="87">
        <v>1999</v>
      </c>
      <c r="G3" s="87">
        <v>2000</v>
      </c>
      <c r="H3" s="87">
        <v>2001</v>
      </c>
      <c r="I3" s="87">
        <v>2002</v>
      </c>
      <c r="J3" s="87">
        <v>2003</v>
      </c>
      <c r="K3" s="87">
        <v>2004</v>
      </c>
      <c r="L3" s="87">
        <v>2005</v>
      </c>
      <c r="M3" s="87">
        <v>2006</v>
      </c>
      <c r="N3" s="87">
        <v>2007</v>
      </c>
      <c r="O3" s="87">
        <v>2008</v>
      </c>
      <c r="P3" s="87">
        <v>2009</v>
      </c>
      <c r="Q3" s="87">
        <v>2010</v>
      </c>
      <c r="R3" s="88">
        <v>2011</v>
      </c>
    </row>
    <row r="4" spans="1:18" ht="14.25">
      <c r="A4" s="74" t="s">
        <v>1</v>
      </c>
      <c r="B4" s="103">
        <f>'kg per capita calculated'!B10*Pop_Eurostat!B25/1000</f>
        <v>3471304.693</v>
      </c>
      <c r="C4" s="103">
        <f>'kg per capita calculated'!C10*Pop_Eurostat!C25/1000</f>
        <v>4103782.572</v>
      </c>
      <c r="D4" s="103">
        <f>'kg per capita calculated'!D10*Pop_Eurostat!D25/1000</f>
        <v>4237361.912</v>
      </c>
      <c r="E4" s="103">
        <f>'kg per capita calculated'!E10*Pop_Eurostat!E25/1000</f>
        <v>4240633.712</v>
      </c>
      <c r="F4" s="103">
        <f>'kg per capita calculated'!F10*Pop_Eurostat!F25/1000</f>
        <v>4494125.543</v>
      </c>
      <c r="G4" s="103">
        <f>'kg per capita calculated'!G10*Pop_Eurostat!G25/1000</f>
        <v>4641267.88</v>
      </c>
      <c r="H4" s="103">
        <f>'kg per capita calculated'!H10*Pop_Eurostat!H25/1000</f>
        <v>4620064.896</v>
      </c>
      <c r="I4" s="103">
        <f>'kg per capita calculated'!I10*Pop_Eurostat!I25/1000</f>
        <v>4902693.12</v>
      </c>
      <c r="J4" s="103">
        <f>'kg per capita calculated'!J10*Pop_Eurostat!J25/1000</f>
        <v>4916865.711</v>
      </c>
      <c r="K4" s="103">
        <f>'kg per capita calculated'!K10*Pop_Eurostat!K25/1000</f>
        <v>5032110.114</v>
      </c>
      <c r="L4" s="103">
        <f>'kg per capita calculated'!L10*Pop_Eurostat!L25/1000</f>
        <v>5068439.862</v>
      </c>
      <c r="M4" s="103">
        <f>'kg per capita calculated'!M10*Pop_Eurostat!M25/1000</f>
        <v>5390056.594</v>
      </c>
      <c r="N4" s="103">
        <f>'kg per capita calculated'!N10*Pop_Eurostat!N25/1000</f>
        <v>4936658.464</v>
      </c>
      <c r="O4" s="103">
        <f>'kg per capita calculated'!O10*Pop_Eurostat!O25/1000</f>
        <v>4982836.608</v>
      </c>
      <c r="P4" s="103">
        <f>'kg per capita calculated'!P10*Pop_Eurostat!P25/1000</f>
        <v>4937958.66</v>
      </c>
      <c r="Q4" s="103">
        <f>'kg per capita calculated'!Q10*Pop_Eurostat!Q25/1000</f>
        <v>4949796.39</v>
      </c>
      <c r="R4" s="104">
        <f>'kg per capita calculated'!R10*Pop_Eurostat!R25/1000</f>
        <v>4639147.104</v>
      </c>
    </row>
    <row r="5" spans="1:18" ht="14.25">
      <c r="A5" s="74" t="s">
        <v>2</v>
      </c>
      <c r="B5" s="103">
        <f>'kg per capita calculated'!B11*Pop_Eurostat!B7/1000</f>
        <v>4568888.874</v>
      </c>
      <c r="C5" s="103">
        <f>'kg per capita calculated'!C11*Pop_Eurostat!C7/1000</f>
        <v>4564371.15</v>
      </c>
      <c r="D5" s="103">
        <f>'kg per capita calculated'!D11*Pop_Eurostat!D7/1000</f>
        <v>4708814.638</v>
      </c>
      <c r="E5" s="103">
        <f>'kg per capita calculated'!E11*Pop_Eurostat!E7/1000</f>
        <v>4647672.384</v>
      </c>
      <c r="F5" s="103">
        <f>'kg per capita calculated'!F11*Pop_Eurostat!F7/1000</f>
        <v>4728967.176</v>
      </c>
      <c r="G5" s="103">
        <f>'kg per capita calculated'!G11*Pop_Eurostat!G7/1000</f>
        <v>4863565.375</v>
      </c>
      <c r="H5" s="103">
        <f>'kg per capita calculated'!H11*Pop_Eurostat!H7/1000</f>
        <v>4823804.58</v>
      </c>
      <c r="I5" s="103">
        <f>'kg per capita calculated'!I11*Pop_Eurostat!I7/1000</f>
        <v>5010526.35</v>
      </c>
      <c r="J5" s="103">
        <f>'kg per capita calculated'!J11*Pop_Eurostat!J7/1000</f>
        <v>4836179.148</v>
      </c>
      <c r="K5" s="103">
        <f>'kg per capita calculated'!K11*Pop_Eurostat!K7/1000</f>
        <v>5052660.606</v>
      </c>
      <c r="L5" s="103">
        <f>'kg per capita calculated'!L11*Pop_Eurostat!L7/1000</f>
        <v>5003563.108</v>
      </c>
      <c r="M5" s="103">
        <f>'kg per capita calculated'!M11*Pop_Eurostat!M7/1000</f>
        <v>5076997.506</v>
      </c>
      <c r="N5" s="103">
        <f>'kg per capita calculated'!N11*Pop_Eurostat!N7/1000</f>
        <v>5239344.33</v>
      </c>
      <c r="O5" s="103">
        <f>'kg per capita calculated'!O11*Pop_Eurostat!O7/1000</f>
        <v>5216097.474</v>
      </c>
      <c r="P5" s="103">
        <f>'kg per capita calculated'!P11*Pop_Eurostat!P7/1000</f>
        <v>5258256.12</v>
      </c>
      <c r="Q5" s="103">
        <f>'kg per capita calculated'!Q11*Pop_Eurostat!Q7/1000</f>
        <v>5051395.73</v>
      </c>
      <c r="R5" s="104">
        <f>'kg per capita calculated'!R11*Pop_Eurostat!R7/1000</f>
        <v>5104296.032</v>
      </c>
    </row>
    <row r="6" spans="1:18" ht="14.25">
      <c r="A6" s="74" t="s">
        <v>3</v>
      </c>
      <c r="B6" s="103">
        <f>'kg per capita calculated'!B12*Pop_Eurostat!B10/1000</f>
        <v>2717389.078</v>
      </c>
      <c r="C6" s="103">
        <f>'kg per capita calculated'!C12*Pop_Eurostat!C10/1000</f>
        <v>3029842.579</v>
      </c>
      <c r="D6" s="103">
        <f>'kg per capita calculated'!D12*Pop_Eurostat!D10/1000</f>
        <v>2864390.703</v>
      </c>
      <c r="E6" s="103">
        <f>'kg per capita calculated'!E12*Pop_Eurostat!E10/1000</f>
        <v>2885698.7</v>
      </c>
      <c r="F6" s="103">
        <f>'kg per capita calculated'!F12*Pop_Eurostat!F10/1000</f>
        <v>3065933.929</v>
      </c>
      <c r="G6" s="103">
        <f>'kg per capita calculated'!G12*Pop_Eurostat!G10/1000</f>
        <v>3251312.2</v>
      </c>
      <c r="H6" s="103">
        <f>'kg per capita calculated'!H12*Pop_Eurostat!H10/1000</f>
        <v>3241622.472</v>
      </c>
      <c r="I6" s="103">
        <f>'kg per capita calculated'!I12*Pop_Eurostat!I10/1000</f>
        <v>3306906.064</v>
      </c>
      <c r="J6" s="103">
        <f>'kg per capita calculated'!J12*Pop_Eurostat!J10/1000</f>
        <v>3219337.186</v>
      </c>
      <c r="K6" s="103">
        <f>'kg per capita calculated'!K12*Pop_Eurostat!K10/1000</f>
        <v>3346536.8</v>
      </c>
      <c r="L6" s="103">
        <f>'kg per capita calculated'!L12*Pop_Eurostat!L10/1000</f>
        <v>3582350.11</v>
      </c>
      <c r="M6" s="103">
        <f>'kg per capita calculated'!M12*Pop_Eurostat!M10/1000</f>
        <v>3614687.694</v>
      </c>
      <c r="N6" s="103">
        <f>'kg per capita calculated'!N12*Pop_Eurostat!N10/1000</f>
        <v>3851088.388</v>
      </c>
      <c r="O6" s="103">
        <f>'kg per capita calculated'!O12*Pop_Eurostat!O10/1000</f>
        <v>4057561.131</v>
      </c>
      <c r="P6" s="103">
        <f>'kg per capita calculated'!P12*Pop_Eurostat!P10/1000</f>
        <v>3819435.543</v>
      </c>
      <c r="Q6" s="103">
        <f>'kg per capita calculated'!Q12*Pop_Eurostat!Q10/1000</f>
        <v>3724878.674</v>
      </c>
      <c r="R6" s="104">
        <f>'kg per capita calculated'!R12*Pop_Eurostat!R10/1000</f>
        <v>3992530.904</v>
      </c>
    </row>
    <row r="7" spans="1:18" ht="14.25">
      <c r="A7" s="74" t="s">
        <v>4</v>
      </c>
      <c r="B7" s="103">
        <f>'kg per capita calculated'!B13*Pop_Eurostat!B31/1000</f>
        <v>2105785.402</v>
      </c>
      <c r="C7" s="103">
        <f>'kg per capita calculated'!C13*Pop_Eurostat!C31/1000</f>
        <v>2097898.66</v>
      </c>
      <c r="D7" s="103">
        <f>'kg per capita calculated'!D13*Pop_Eurostat!D31/1000</f>
        <v>2294147.04</v>
      </c>
      <c r="E7" s="103">
        <f>'kg per capita calculated'!E13*Pop_Eurostat!E31/1000</f>
        <v>2398664.634</v>
      </c>
      <c r="F7" s="103">
        <f>'kg per capita calculated'!F13*Pop_Eurostat!F31/1000</f>
        <v>2497268.664</v>
      </c>
      <c r="G7" s="103">
        <f>'kg per capita calculated'!G13*Pop_Eurostat!G31/1000</f>
        <v>2595993.604</v>
      </c>
      <c r="H7" s="103">
        <f>'kg per capita calculated'!H13*Pop_Eurostat!H31/1000</f>
        <v>2409218.475</v>
      </c>
      <c r="I7" s="103">
        <f>'kg per capita calculated'!I13*Pop_Eurostat!I31/1000</f>
        <v>2379264.658</v>
      </c>
      <c r="J7" s="103">
        <f>'kg per capita calculated'!J13*Pop_Eurostat!J31/1000</f>
        <v>2426133.47</v>
      </c>
      <c r="K7" s="103">
        <f>'kg per capita calculated'!K13*Pop_Eurostat!K31/1000</f>
        <v>2448054.308</v>
      </c>
      <c r="L7" s="103">
        <f>'kg per capita calculated'!L13*Pop_Eurostat!L31/1000</f>
        <v>2503100.058</v>
      </c>
      <c r="M7" s="103">
        <f>'kg per capita calculated'!M13*Pop_Eurostat!M31/1000</f>
        <v>2596256.52</v>
      </c>
      <c r="N7" s="103">
        <f>'kg per capita calculated'!N13*Pop_Eurostat!N31/1000</f>
        <v>2670139.23</v>
      </c>
      <c r="O7" s="103">
        <f>'kg per capita calculated'!O13*Pop_Eurostat!O31/1000</f>
        <v>2761552.164</v>
      </c>
      <c r="P7" s="103">
        <f>'kg per capita calculated'!P13*Pop_Eurostat!P31/1000</f>
        <v>2556630.72</v>
      </c>
      <c r="Q7" s="103">
        <f>'kg per capita calculated'!Q13*Pop_Eurostat!Q31/1000</f>
        <v>2515170.69</v>
      </c>
      <c r="R7" s="104">
        <f>'kg per capita calculated'!R13*Pop_Eurostat!R31/1000</f>
        <v>2714514.38</v>
      </c>
    </row>
    <row r="8" spans="1:18" ht="14.25">
      <c r="A8" s="74" t="s">
        <v>5</v>
      </c>
      <c r="B8" s="103">
        <f>'kg per capita calculated'!B14*Pop_Eurostat!B16/1000</f>
        <v>28174691.025</v>
      </c>
      <c r="C8" s="103">
        <f>'kg per capita calculated'!C14*Pop_Eurostat!C16/1000</f>
        <v>28927836.342</v>
      </c>
      <c r="D8" s="103">
        <f>'kg per capita calculated'!D14*Pop_Eurostat!D16/1000</f>
        <v>29624287.456</v>
      </c>
      <c r="E8" s="103">
        <f>'kg per capita calculated'!E14*Pop_Eurostat!E16/1000</f>
        <v>30386986.188</v>
      </c>
      <c r="F8" s="103">
        <f>'kg per capita calculated'!F14*Pop_Eurostat!F16/1000</f>
        <v>30500376.231</v>
      </c>
      <c r="G8" s="103">
        <f>'kg per capita calculated'!G14*Pop_Eurostat!G16/1000</f>
        <v>31120141.308</v>
      </c>
      <c r="H8" s="103">
        <f>'kg per capita calculated'!H14*Pop_Eurostat!H16/1000</f>
        <v>32075119.69</v>
      </c>
      <c r="I8" s="103">
        <f>'kg per capita calculated'!I14*Pop_Eurostat!I16/1000</f>
        <v>32554739.08</v>
      </c>
      <c r="J8" s="103">
        <f>'kg per capita calculated'!J14*Pop_Eurostat!J16/1000</f>
        <v>31303228.528</v>
      </c>
      <c r="K8" s="103">
        <f>'kg per capita calculated'!K14*Pop_Eurostat!K16/1000</f>
        <v>32329673.079</v>
      </c>
      <c r="L8" s="103">
        <f>'kg per capita calculated'!L14*Pop_Eurostat!L16/1000</f>
        <v>33269621.1</v>
      </c>
      <c r="M8" s="103">
        <f>'kg per capita calculated'!M14*Pop_Eurostat!M16/1000</f>
        <v>33891084.36</v>
      </c>
      <c r="N8" s="103">
        <f>'kg per capita calculated'!N14*Pop_Eurostat!N16/1000</f>
        <v>34559270.295</v>
      </c>
      <c r="O8" s="103">
        <f>'kg per capita calculated'!O14*Pop_Eurostat!O16/1000</f>
        <v>34691898.606</v>
      </c>
      <c r="P8" s="103">
        <f>'kg per capita calculated'!P14*Pop_Eurostat!P16/1000</f>
        <v>34427370.91</v>
      </c>
      <c r="Q8" s="103">
        <f>'kg per capita calculated'!Q14*Pop_Eurostat!Q16/1000</f>
        <v>34398511.392</v>
      </c>
      <c r="R8" s="104">
        <f>'kg per capita calculated'!R14*Pop_Eurostat!R16/1000</f>
        <v>34252315.989</v>
      </c>
    </row>
    <row r="9" spans="1:18" ht="14.25">
      <c r="A9" s="74" t="s">
        <v>6</v>
      </c>
      <c r="B9" s="103">
        <f>'kg per capita calculated'!B15*Pop_Eurostat!B11/1000</f>
        <v>50798549.669</v>
      </c>
      <c r="C9" s="103">
        <f>'kg per capita calculated'!C15*Pop_Eurostat!C11/1000</f>
        <v>52445016.859</v>
      </c>
      <c r="D9" s="103">
        <f>'kg per capita calculated'!D15*Pop_Eurostat!D11/1000</f>
        <v>53964002.596</v>
      </c>
      <c r="E9" s="103">
        <f>'kg per capita calculated'!E15*Pop_Eurostat!E11/1000</f>
        <v>53091124.213</v>
      </c>
      <c r="F9" s="103">
        <f>'kg per capita calculated'!F15*Pop_Eurostat!F11/1000</f>
        <v>52339613.018</v>
      </c>
      <c r="G9" s="103">
        <f>'kg per capita calculated'!G15*Pop_Eurostat!G11/1000</f>
        <v>52748950.95</v>
      </c>
      <c r="H9" s="103">
        <f>'kg per capita calculated'!H15*Pop_Eurostat!H11/1000</f>
        <v>51988029.28</v>
      </c>
      <c r="I9" s="103">
        <f>'kg per capita calculated'!I15*Pop_Eurostat!I11/1000</f>
        <v>52761797.76</v>
      </c>
      <c r="J9" s="103">
        <f>'kg per capita calculated'!J15*Pop_Eurostat!J11/1000</f>
        <v>49604544.68</v>
      </c>
      <c r="K9" s="103">
        <f>'kg per capita calculated'!K15*Pop_Eurostat!K11/1000</f>
        <v>48446090.877</v>
      </c>
      <c r="L9" s="103">
        <f>'kg per capita calculated'!L15*Pop_Eurostat!L11/1000</f>
        <v>46612979.685</v>
      </c>
      <c r="M9" s="103">
        <f>'kg per capita calculated'!M15*Pop_Eurostat!M11/1000</f>
        <v>46495029.18</v>
      </c>
      <c r="N9" s="103">
        <f>'kg per capita calculated'!N15*Pop_Eurostat!N11/1000</f>
        <v>47907275.292</v>
      </c>
      <c r="O9" s="103">
        <f>'kg per capita calculated'!O15*Pop_Eurostat!O11/1000</f>
        <v>48426305.993</v>
      </c>
      <c r="P9" s="103">
        <f>'kg per capita calculated'!P15*Pop_Eurostat!P11/1000</f>
        <v>48545394.752</v>
      </c>
      <c r="Q9" s="103">
        <f>'kg per capita calculated'!Q15*Pop_Eurostat!Q11/1000</f>
        <v>49244958.714</v>
      </c>
      <c r="R9" s="104">
        <f>'kg per capita calculated'!R15*Pop_Eurostat!R11/1000</f>
        <v>48805706.394</v>
      </c>
    </row>
    <row r="10" spans="1:18" ht="14.25">
      <c r="A10" s="74" t="s">
        <v>7</v>
      </c>
      <c r="B10" s="103">
        <f>'kg per capita calculated'!B16*Pop_Eurostat!B14/1000</f>
        <v>0</v>
      </c>
      <c r="C10" s="103">
        <f>'kg per capita calculated'!C16*Pop_Eurostat!C14/1000</f>
        <v>3600000</v>
      </c>
      <c r="D10" s="103">
        <f>'kg per capita calculated'!D16*Pop_Eurostat!D14/1000</f>
        <v>3889562.938</v>
      </c>
      <c r="E10" s="103">
        <f>'kg per capita calculated'!E16*Pop_Eurostat!E14/1000</f>
        <v>4074750.966</v>
      </c>
      <c r="F10" s="103">
        <f>'kg per capita calculated'!F16*Pop_Eurostat!F14/1000</f>
        <v>4257669.584</v>
      </c>
      <c r="G10" s="103">
        <f>'kg per capita calculated'!G16*Pop_Eurostat!G14/1000</f>
        <v>4437829.099</v>
      </c>
      <c r="H10" s="103">
        <f>'kg per capita calculated'!H16*Pop_Eurostat!H14/1000</f>
        <v>4547381.696</v>
      </c>
      <c r="I10" s="103">
        <f>'kg per capita calculated'!I16*Pop_Eurostat!I14/1000</f>
        <v>4628794.776</v>
      </c>
      <c r="J10" s="103">
        <f>'kg per capita calculated'!J16*Pop_Eurostat!J14/1000</f>
        <v>4699722.979</v>
      </c>
      <c r="K10" s="103">
        <f>'kg per capita calculated'!K16*Pop_Eurostat!K14/1000</f>
        <v>4769560.8</v>
      </c>
      <c r="L10" s="103">
        <f>'kg per capita calculated'!L16*Pop_Eurostat!L14/1000</f>
        <v>4843162.187</v>
      </c>
      <c r="M10" s="103">
        <f>'kg per capita calculated'!M16*Pop_Eurostat!M14/1000</f>
        <v>4917329.118</v>
      </c>
      <c r="N10" s="103">
        <f>'kg per capita calculated'!N16*Pop_Eurostat!N14/1000</f>
        <v>4993767.78</v>
      </c>
      <c r="O10" s="103">
        <f>'kg per capita calculated'!O16*Pop_Eurostat!O14/1000</f>
        <v>5068630.82</v>
      </c>
      <c r="P10" s="103">
        <f>'kg per capita calculated'!P16*Pop_Eurostat!P14/1000</f>
        <v>5146003.714</v>
      </c>
      <c r="Q10" s="103">
        <f>'kg per capita calculated'!Q16*Pop_Eurostat!Q14/1000</f>
        <v>5889966.478</v>
      </c>
      <c r="R10" s="104">
        <f>'kg per capita calculated'!R16*Pop_Eurostat!R14/1000</f>
        <v>5609702.96</v>
      </c>
    </row>
    <row r="11" spans="1:18" ht="14.25">
      <c r="A11" s="74" t="s">
        <v>8</v>
      </c>
      <c r="B11" s="103">
        <f>'kg per capita calculated'!B17*Pop_Eurostat!B13/1000</f>
        <v>1841979.904</v>
      </c>
      <c r="C11" s="103">
        <f>'kg per capita calculated'!C17*Pop_Eurostat!C13/1000</f>
        <v>1889673.93</v>
      </c>
      <c r="D11" s="103">
        <f>'kg per capita calculated'!D17*Pop_Eurostat!D13/1000</f>
        <v>1988295.52</v>
      </c>
      <c r="E11" s="103">
        <f>'kg per capita calculated'!E17*Pop_Eurostat!E13/1000</f>
        <v>2046135.844</v>
      </c>
      <c r="F11" s="103">
        <f>'kg per capita calculated'!F17*Pop_Eurostat!F13/1000</f>
        <v>2153367.462</v>
      </c>
      <c r="G11" s="103">
        <f>'kg per capita calculated'!G17*Pop_Eurostat!G13/1000</f>
        <v>2262761.435</v>
      </c>
      <c r="H11" s="103">
        <f>'kg per capita calculated'!H17*Pop_Eurostat!H13/1000</f>
        <v>2679115.317</v>
      </c>
      <c r="I11" s="103">
        <f>'kg per capita calculated'!I17*Pop_Eurostat!I13/1000</f>
        <v>2698593.784</v>
      </c>
      <c r="J11" s="103">
        <f>'kg per capita calculated'!J17*Pop_Eurostat!J13/1000</f>
        <v>2893859.43</v>
      </c>
      <c r="K11" s="103">
        <f>'kg per capita calculated'!K17*Pop_Eurostat!K13/1000</f>
        <v>2969263.187</v>
      </c>
      <c r="L11" s="103">
        <f>'kg per capita calculated'!L17*Pop_Eurostat!L13/1000</f>
        <v>3005632.232</v>
      </c>
      <c r="M11" s="103">
        <f>'kg per capita calculated'!M17*Pop_Eurostat!M13/1000</f>
        <v>3341275.864</v>
      </c>
      <c r="N11" s="103">
        <f>'kg per capita calculated'!N17*Pop_Eurostat!N13/1000</f>
        <v>3363770.28</v>
      </c>
      <c r="O11" s="103">
        <f>'kg per capita calculated'!O17*Pop_Eurostat!O13/1000</f>
        <v>3208573.215</v>
      </c>
      <c r="P11" s="103">
        <f>'kg per capita calculated'!P17*Pop_Eurostat!P13/1000</f>
        <v>2945919.86</v>
      </c>
      <c r="Q11" s="103">
        <f>'kg per capita calculated'!Q17*Pop_Eurostat!Q13/1000</f>
        <v>2841555.144</v>
      </c>
      <c r="R11" s="104">
        <f>'kg per capita calculated'!R17*Pop_Eurostat!R13/1000</f>
        <v>2847562.921</v>
      </c>
    </row>
    <row r="12" spans="1:18" ht="14.25">
      <c r="A12" s="74" t="s">
        <v>9</v>
      </c>
      <c r="B12" s="103">
        <f>'kg per capita calculated'!B18*Pop_Eurostat!B17/1000</f>
        <v>25807361.232</v>
      </c>
      <c r="C12" s="103">
        <f>'kg per capita calculated'!C18*Pop_Eurostat!C17/1000</f>
        <v>25977798.029</v>
      </c>
      <c r="D12" s="103">
        <f>'kg per capita calculated'!D18*Pop_Eurostat!D17/1000</f>
        <v>26618138.352</v>
      </c>
      <c r="E12" s="103">
        <f>'kg per capita calculated'!E18*Pop_Eurostat!E17/1000</f>
        <v>26858866.888</v>
      </c>
      <c r="F12" s="103">
        <f>'kg per capita calculated'!F18*Pop_Eurostat!F17/1000</f>
        <v>28340736.282</v>
      </c>
      <c r="G12" s="103">
        <f>'kg per capita calculated'!G18*Pop_Eurostat!G17/1000</f>
        <v>28974073.716</v>
      </c>
      <c r="H12" s="103">
        <f>'kg per capita calculated'!H18*Pop_Eurostat!H17/1000</f>
        <v>29391717.072</v>
      </c>
      <c r="I12" s="103">
        <f>'kg per capita calculated'!I18*Pop_Eurostat!I17/1000</f>
        <v>29750733.324</v>
      </c>
      <c r="J12" s="103">
        <f>'kg per capita calculated'!J18*Pop_Eurostat!J17/1000</f>
        <v>29864277.47</v>
      </c>
      <c r="K12" s="103">
        <f>'kg per capita calculated'!K18*Pop_Eurostat!K17/1000</f>
        <v>30970211.075</v>
      </c>
      <c r="L12" s="103">
        <f>'kg per capita calculated'!L18*Pop_Eurostat!L17/1000</f>
        <v>31569682.5</v>
      </c>
      <c r="M12" s="103">
        <f>'kg per capita calculated'!M18*Pop_Eurostat!M17/1000</f>
        <v>32430944.472</v>
      </c>
      <c r="N12" s="103">
        <f>'kg per capita calculated'!N18*Pop_Eurostat!N17/1000</f>
        <v>32403945.276</v>
      </c>
      <c r="O12" s="103">
        <f>'kg per capita calculated'!O18*Pop_Eurostat!O17/1000</f>
        <v>32373274.47</v>
      </c>
      <c r="P12" s="103">
        <f>'kg per capita calculated'!P18*Pop_Eurostat!P17/1000</f>
        <v>32004021.244</v>
      </c>
      <c r="Q12" s="103">
        <f>'kg per capita calculated'!Q18*Pop_Eurostat!Q17/1000</f>
        <v>32402756.136</v>
      </c>
      <c r="R12" s="104">
        <f>'kg per capita calculated'!R18*Pop_Eurostat!R17/1000</f>
        <v>32435146.47</v>
      </c>
    </row>
    <row r="13" spans="1:18" ht="14.25">
      <c r="A13" s="74" t="s">
        <v>10</v>
      </c>
      <c r="B13" s="103">
        <f>'kg per capita calculated'!B19*Pop_Eurostat!B21/1000</f>
        <v>238116.55</v>
      </c>
      <c r="C13" s="103">
        <f>'kg per capita calculated'!C19*Pop_Eurostat!C21/1000</f>
        <v>240786</v>
      </c>
      <c r="D13" s="103">
        <f>'kg per capita calculated'!D19*Pop_Eurostat!D21/1000</f>
        <v>251777.4</v>
      </c>
      <c r="E13" s="103">
        <f>'kg per capita calculated'!E19*Pop_Eurostat!E21/1000</f>
        <v>263781.25</v>
      </c>
      <c r="F13" s="103">
        <f>'kg per capita calculated'!F19*Pop_Eurostat!F21/1000</f>
        <v>276068.1</v>
      </c>
      <c r="G13" s="103">
        <f>'kg per capita calculated'!G19*Pop_Eurostat!G21/1000</f>
        <v>283574.4</v>
      </c>
      <c r="H13" s="103">
        <f>'kg per capita calculated'!H19*Pop_Eurostat!H21/1000</f>
        <v>283594</v>
      </c>
      <c r="I13" s="103">
        <f>'kg per capita calculated'!I19*Pop_Eurostat!I21/1000</f>
        <v>289964.65</v>
      </c>
      <c r="J13" s="103">
        <f>'kg per capita calculated'!J19*Pop_Eurostat!J21/1000</f>
        <v>303947.4</v>
      </c>
      <c r="K13" s="103">
        <f>'kg per capita calculated'!K19*Pop_Eurostat!K21/1000</f>
        <v>308917.84</v>
      </c>
      <c r="L13" s="103">
        <f>'kg per capita calculated'!L19*Pop_Eurostat!L21/1000</f>
        <v>309946.56</v>
      </c>
      <c r="M13" s="103">
        <f>'kg per capita calculated'!M19*Pop_Eurostat!M21/1000</f>
        <v>320385.738</v>
      </c>
      <c r="N13" s="103">
        <f>'kg per capita calculated'!N19*Pop_Eurostat!N21/1000</f>
        <v>330949.965</v>
      </c>
      <c r="O13" s="103">
        <f>'kg per capita calculated'!O19*Pop_Eurostat!O21/1000</f>
        <v>337207.903</v>
      </c>
      <c r="P13" s="103">
        <f>'kg per capita calculated'!P19*Pop_Eurostat!P21/1000</f>
        <v>335086.5</v>
      </c>
      <c r="Q13" s="103">
        <f>'kg per capita calculated'!Q19*Pop_Eurostat!Q21/1000</f>
        <v>340400.748</v>
      </c>
      <c r="R13" s="104">
        <f>'kg per capita calculated'!R19*Pop_Eurostat!R21/1000</f>
        <v>351634.08</v>
      </c>
    </row>
    <row r="14" spans="1:18" ht="14.25">
      <c r="A14" s="74" t="s">
        <v>11</v>
      </c>
      <c r="B14" s="103">
        <f>'kg per capita calculated'!B20*Pop_Eurostat!B24/1000</f>
        <v>8452418.856</v>
      </c>
      <c r="C14" s="103">
        <f>'kg per capita calculated'!C20*Pop_Eurostat!C24/1000</f>
        <v>8707565.618</v>
      </c>
      <c r="D14" s="103">
        <f>'kg per capita calculated'!D20*Pop_Eurostat!D24/1000</f>
        <v>9153458.916</v>
      </c>
      <c r="E14" s="103">
        <f>'kg per capita calculated'!E20*Pop_Eurostat!E24/1000</f>
        <v>9251627.472</v>
      </c>
      <c r="F14" s="103">
        <f>'kg per capita calculated'!F20*Pop_Eurostat!F24/1000</f>
        <v>9408854.325</v>
      </c>
      <c r="G14" s="103">
        <f>'kg per capita calculated'!G20*Pop_Eurostat!G24/1000</f>
        <v>9724601.35</v>
      </c>
      <c r="H14" s="103">
        <f>'kg per capita calculated'!H20*Pop_Eurostat!H24/1000</f>
        <v>9800076.975</v>
      </c>
      <c r="I14" s="103">
        <f>'kg per capita calculated'!I20*Pop_Eurostat!I24/1000</f>
        <v>9985276.7</v>
      </c>
      <c r="J14" s="103">
        <f>'kg per capita calculated'!J20*Pop_Eurostat!J24/1000</f>
        <v>9861276.348</v>
      </c>
      <c r="K14" s="103">
        <f>'kg per capita calculated'!K20*Pop_Eurostat!K24/1000</f>
        <v>10145011.968</v>
      </c>
      <c r="L14" s="103">
        <f>'kg per capita calculated'!L20*Pop_Eurostat!L24/1000</f>
        <v>10174648.224</v>
      </c>
      <c r="M14" s="103">
        <f>'kg per capita calculated'!M20*Pop_Eurostat!M24/1000</f>
        <v>10159878.62</v>
      </c>
      <c r="N14" s="103">
        <f>'kg per capita calculated'!N20*Pop_Eurostat!N24/1000</f>
        <v>10289176.968</v>
      </c>
      <c r="O14" s="103">
        <f>'kg per capita calculated'!O20*Pop_Eurostat!O24/1000</f>
        <v>10236968.976</v>
      </c>
      <c r="P14" s="103">
        <f>'kg per capita calculated'!P20*Pop_Eurostat!P24/1000</f>
        <v>10089301.644</v>
      </c>
      <c r="Q14" s="103">
        <f>'kg per capita calculated'!Q20*Pop_Eurostat!Q24/1000</f>
        <v>9828968.477</v>
      </c>
      <c r="R14" s="104">
        <f>'kg per capita calculated'!R20*Pop_Eurostat!R24/1000</f>
        <v>9926856.204</v>
      </c>
    </row>
    <row r="15" spans="1:18" ht="14.25">
      <c r="A15" s="74" t="s">
        <v>12</v>
      </c>
      <c r="B15" s="103">
        <f>'kg per capita calculated'!B21*Pop_Eurostat!B27/1000</f>
        <v>3846747.264</v>
      </c>
      <c r="C15" s="103">
        <f>'kg per capita calculated'!C21*Pop_Eurostat!C27/1000</f>
        <v>3997185.64</v>
      </c>
      <c r="D15" s="103">
        <f>'kg per capita calculated'!D21*Pop_Eurostat!D27/1000</f>
        <v>4069306.968</v>
      </c>
      <c r="E15" s="103">
        <f>'kg per capita calculated'!E21*Pop_Eurostat!E27/1000</f>
        <v>4266292.134</v>
      </c>
      <c r="F15" s="103">
        <f>'kg per capita calculated'!F21*Pop_Eurostat!F27/1000</f>
        <v>4475657.403</v>
      </c>
      <c r="G15" s="103">
        <f>'kg per capita calculated'!G21*Pop_Eurostat!G27/1000</f>
        <v>4801851.594</v>
      </c>
      <c r="H15" s="103">
        <f>'kg per capita calculated'!H21*Pop_Eurostat!H27/1000</f>
        <v>4830885.918</v>
      </c>
      <c r="I15" s="103">
        <f>'kg per capita calculated'!I21*Pop_Eurostat!I27/1000</f>
        <v>4575897.62</v>
      </c>
      <c r="J15" s="103">
        <f>'kg per capita calculated'!J21*Pop_Eurostat!J27/1000</f>
        <v>4672951.785</v>
      </c>
      <c r="K15" s="103">
        <f>'kg per capita calculated'!K21*Pop_Eurostat!K27/1000</f>
        <v>4650760.14</v>
      </c>
      <c r="L15" s="103">
        <f>'kg per capita calculated'!L21*Pop_Eurostat!L27/1000</f>
        <v>4738164.75</v>
      </c>
      <c r="M15" s="103">
        <f>'kg per capita calculated'!M21*Pop_Eurostat!M27/1000</f>
        <v>4893721.096</v>
      </c>
      <c r="N15" s="103">
        <f>'kg per capita calculated'!N21*Pop_Eurostat!N27/1000</f>
        <v>4960376.46</v>
      </c>
      <c r="O15" s="103">
        <f>'kg per capita calculated'!O21*Pop_Eurostat!O27/1000</f>
        <v>5468051.125</v>
      </c>
      <c r="P15" s="103">
        <f>'kg per capita calculated'!P21*Pop_Eurostat!P27/1000</f>
        <v>5494288.25</v>
      </c>
      <c r="Q15" s="103">
        <f>'kg per capita calculated'!Q21*Pop_Eurostat!Q27/1000</f>
        <v>5467784.482</v>
      </c>
      <c r="R15" s="104">
        <f>'kg per capita calculated'!R21*Pop_Eurostat!R27/1000</f>
        <v>5148640.459</v>
      </c>
    </row>
    <row r="16" spans="1:18" ht="14.25">
      <c r="A16" s="74" t="s">
        <v>13</v>
      </c>
      <c r="B16" s="103">
        <f>'kg per capita calculated'!B22*Pop_Eurostat!B15/1000</f>
        <v>20064981</v>
      </c>
      <c r="C16" s="103">
        <f>'kg per capita calculated'!C22*Pop_Eurostat!C15/1000</f>
        <v>21095549.155</v>
      </c>
      <c r="D16" s="103">
        <f>'kg per capita calculated'!D22*Pop_Eurostat!D15/1000</f>
        <v>22134245.28</v>
      </c>
      <c r="E16" s="103">
        <f>'kg per capita calculated'!E22*Pop_Eurostat!E15/1000</f>
        <v>22396254.22</v>
      </c>
      <c r="F16" s="103">
        <f>'kg per capita calculated'!F22*Pop_Eurostat!F15/1000</f>
        <v>24399132.951</v>
      </c>
      <c r="G16" s="103">
        <f>'kg per capita calculated'!G22*Pop_Eurostat!G15/1000</f>
        <v>26352707.864</v>
      </c>
      <c r="H16" s="103">
        <f>'kg per capita calculated'!H22*Pop_Eurostat!H15/1000</f>
        <v>26471776.842</v>
      </c>
      <c r="I16" s="103">
        <f>'kg per capita calculated'!I22*Pop_Eurostat!I15/1000</f>
        <v>26176151.916</v>
      </c>
      <c r="J16" s="103">
        <f>'kg per capita calculated'!J22*Pop_Eurostat!J15/1000</f>
        <v>27039742.598</v>
      </c>
      <c r="K16" s="103">
        <f>'kg per capita calculated'!K22*Pop_Eurostat!K15/1000</f>
        <v>25534241.226</v>
      </c>
      <c r="L16" s="103">
        <f>'kg per capita calculated'!L22*Pop_Eurostat!L15/1000</f>
        <v>25478516.72</v>
      </c>
      <c r="M16" s="103">
        <f>'kg per capita calculated'!M22*Pop_Eurostat!M15/1000</f>
        <v>25992400.5</v>
      </c>
      <c r="N16" s="103">
        <f>'kg per capita calculated'!N22*Pop_Eurostat!N15/1000</f>
        <v>25928709.873</v>
      </c>
      <c r="O16" s="103">
        <f>'kg per capita calculated'!O22*Pop_Eurostat!O15/1000</f>
        <v>25177492.004</v>
      </c>
      <c r="P16" s="103">
        <f>'kg per capita calculated'!P22*Pop_Eurostat!P15/1000</f>
        <v>25068010.084</v>
      </c>
      <c r="Q16" s="103">
        <f>'kg per capita calculated'!Q22*Pop_Eurostat!Q15/1000</f>
        <v>24604123.56</v>
      </c>
      <c r="R16" s="104">
        <f>'kg per capita calculated'!R22*Pop_Eurostat!R15/1000</f>
        <v>24507203.706</v>
      </c>
    </row>
    <row r="17" spans="1:18" ht="14.25">
      <c r="A17" s="74" t="s">
        <v>14</v>
      </c>
      <c r="B17" s="103">
        <f>'kg per capita calculated'!B23*Pop_Eurostat!B32/1000</f>
        <v>3403123.066</v>
      </c>
      <c r="C17" s="103">
        <f>'kg per capita calculated'!C23*Pop_Eurostat!C32/1000</f>
        <v>3402435.96</v>
      </c>
      <c r="D17" s="103">
        <f>'kg per capita calculated'!D23*Pop_Eurostat!D32/1000</f>
        <v>3679311.584</v>
      </c>
      <c r="E17" s="103">
        <f>'kg per capita calculated'!E23*Pop_Eurostat!E32/1000</f>
        <v>3804478.75</v>
      </c>
      <c r="F17" s="103">
        <f>'kg per capita calculated'!F23*Pop_Eurostat!F32/1000</f>
        <v>3789649.816</v>
      </c>
      <c r="G17" s="103">
        <f>'kg per capita calculated'!G23*Pop_Eurostat!G32/1000</f>
        <v>3792690.328</v>
      </c>
      <c r="H17" s="103">
        <f>'kg per capita calculated'!H23*Pop_Eurostat!H32/1000</f>
        <v>3926194.064</v>
      </c>
      <c r="I17" s="103">
        <f>'kg per capita calculated'!I23*Pop_Eurostat!I32/1000</f>
        <v>4160562.776</v>
      </c>
      <c r="J17" s="103">
        <f>'kg per capita calculated'!J23*Pop_Eurostat!J32/1000</f>
        <v>4202170.36</v>
      </c>
      <c r="K17" s="103">
        <f>'kg per capita calculated'!K23*Pop_Eurostat!K32/1000</f>
        <v>4164710.88</v>
      </c>
      <c r="L17" s="103">
        <f>'kg per capita calculated'!L23*Pop_Eurostat!L32/1000</f>
        <v>4334479.552</v>
      </c>
      <c r="M17" s="103">
        <f>'kg per capita calculated'!M23*Pop_Eurostat!M32/1000</f>
        <v>4487684.992</v>
      </c>
      <c r="N17" s="103">
        <f>'kg per capita calculated'!N23*Pop_Eurostat!N32/1000</f>
        <v>4702440.612</v>
      </c>
      <c r="O17" s="103">
        <f>'kg per capita calculated'!O23*Pop_Eurostat!O32/1000</f>
        <v>4710841.551</v>
      </c>
      <c r="P17" s="103">
        <f>'kg per capita calculated'!P23*Pop_Eurostat!P32/1000</f>
        <v>4461559.254</v>
      </c>
      <c r="Q17" s="103">
        <f>'kg per capita calculated'!Q23*Pop_Eurostat!Q32/1000</f>
        <v>4343417.13</v>
      </c>
      <c r="R17" s="104">
        <f>'kg per capita calculated'!R23*Pop_Eurostat!R32/1000</f>
        <v>4331162.2</v>
      </c>
    </row>
    <row r="18" spans="1:18" ht="15" thickBot="1">
      <c r="A18" s="75" t="s">
        <v>15</v>
      </c>
      <c r="B18" s="105">
        <f>'kg per capita calculated'!B24*Pop_Eurostat!B33/1000</f>
        <v>28855849.056</v>
      </c>
      <c r="C18" s="105">
        <f>'kg per capita calculated'!C24*Pop_Eurostat!C33/1000</f>
        <v>29686333.957</v>
      </c>
      <c r="D18" s="105">
        <f>'kg per capita calculated'!D24*Pop_Eurostat!D33/1000</f>
        <v>30983313.984</v>
      </c>
      <c r="E18" s="105">
        <f>'kg per capita calculated'!E24*Pop_Eurostat!E33/1000</f>
        <v>31649871.032</v>
      </c>
      <c r="F18" s="105">
        <f>'kg per capita calculated'!F24*Pop_Eurostat!F33/1000</f>
        <v>33331840.765</v>
      </c>
      <c r="G18" s="105">
        <f>'kg per capita calculated'!G24*Pop_Eurostat!G33/1000</f>
        <v>33919086.942</v>
      </c>
      <c r="H18" s="105">
        <f>'kg per capita calculated'!H24*Pop_Eurostat!H33/1000</f>
        <v>34868870.571</v>
      </c>
      <c r="I18" s="105">
        <f>'kg per capita calculated'!I24*Pop_Eurostat!I33/1000</f>
        <v>35470466.662</v>
      </c>
      <c r="J18" s="105">
        <f>'kg per capita calculated'!J24*Pop_Eurostat!J33/1000</f>
        <v>35185804.16</v>
      </c>
      <c r="K18" s="105">
        <f>'kg per capita calculated'!K24*Pop_Eurostat!K33/1000</f>
        <v>35997313.311</v>
      </c>
      <c r="L18" s="105">
        <f>'kg per capita calculated'!L24*Pop_Eurostat!L33/1000</f>
        <v>35002559.185</v>
      </c>
      <c r="M18" s="105">
        <f>'kg per capita calculated'!M24*Pop_Eurostat!M33/1000</f>
        <v>35400211.948</v>
      </c>
      <c r="N18" s="105">
        <f>'kg per capita calculated'!N24*Pop_Eurostat!N33/1000</f>
        <v>34645367.22</v>
      </c>
      <c r="O18" s="105">
        <f>'kg per capita calculated'!O24*Pop_Eurostat!O33/1000</f>
        <v>33288421.344</v>
      </c>
      <c r="P18" s="105">
        <f>'kg per capita calculated'!P24*Pop_Eurostat!P33/1000</f>
        <v>32399017.866</v>
      </c>
      <c r="Q18" s="105">
        <f>'kg per capita calculated'!Q24*Pop_Eurostat!Q33/1000</f>
        <v>32316047.202</v>
      </c>
      <c r="R18" s="106">
        <f>'kg per capita calculated'!R24*Pop_Eurostat!R33/1000</f>
        <v>32382973.056</v>
      </c>
    </row>
    <row r="19" spans="1:18" ht="14.25">
      <c r="A19" s="89" t="s">
        <v>67</v>
      </c>
      <c r="B19" s="107">
        <f>SUM(B4:B18)</f>
        <v>184347185.669</v>
      </c>
      <c r="C19" s="107">
        <f aca="true" t="shared" si="0" ref="C19:R19">SUM(C4:C18)</f>
        <v>193766076.451</v>
      </c>
      <c r="D19" s="107">
        <f t="shared" si="0"/>
        <v>200460415.28699997</v>
      </c>
      <c r="E19" s="107">
        <f t="shared" si="0"/>
        <v>202262838.387</v>
      </c>
      <c r="F19" s="107">
        <f t="shared" si="0"/>
        <v>208059261.249</v>
      </c>
      <c r="G19" s="107">
        <f t="shared" si="0"/>
        <v>213770408.04500002</v>
      </c>
      <c r="H19" s="107">
        <f t="shared" si="0"/>
        <v>215957471.84800005</v>
      </c>
      <c r="I19" s="107">
        <f t="shared" si="0"/>
        <v>218652369.24</v>
      </c>
      <c r="J19" s="107">
        <f t="shared" si="0"/>
        <v>215030041.25300002</v>
      </c>
      <c r="K19" s="107">
        <f t="shared" si="0"/>
        <v>216165116.21099997</v>
      </c>
      <c r="L19" s="107">
        <f t="shared" si="0"/>
        <v>215496845.833</v>
      </c>
      <c r="M19" s="107">
        <f t="shared" si="0"/>
        <v>219007944.20200002</v>
      </c>
      <c r="N19" s="107">
        <f t="shared" si="0"/>
        <v>220782280.433</v>
      </c>
      <c r="O19" s="107">
        <f t="shared" si="0"/>
        <v>220005713.38400003</v>
      </c>
      <c r="P19" s="107">
        <f t="shared" si="0"/>
        <v>217488255.12099996</v>
      </c>
      <c r="Q19" s="107">
        <f t="shared" si="0"/>
        <v>217919730.94699997</v>
      </c>
      <c r="R19" s="107">
        <f t="shared" si="0"/>
        <v>217049392.85899997</v>
      </c>
    </row>
    <row r="20" ht="15" thickBot="1">
      <c r="A20" s="4"/>
    </row>
    <row r="21" spans="1:18" ht="14.25">
      <c r="A21" s="86" t="s">
        <v>38</v>
      </c>
      <c r="B21" s="87">
        <v>1995</v>
      </c>
      <c r="C21" s="87">
        <v>1996</v>
      </c>
      <c r="D21" s="87">
        <v>1997</v>
      </c>
      <c r="E21" s="87">
        <v>1998</v>
      </c>
      <c r="F21" s="87">
        <v>1999</v>
      </c>
      <c r="G21" s="87">
        <v>2000</v>
      </c>
      <c r="H21" s="87">
        <v>2001</v>
      </c>
      <c r="I21" s="87">
        <v>2002</v>
      </c>
      <c r="J21" s="87">
        <v>2003</v>
      </c>
      <c r="K21" s="87">
        <v>2004</v>
      </c>
      <c r="L21" s="87">
        <v>2005</v>
      </c>
      <c r="M21" s="87">
        <v>2006</v>
      </c>
      <c r="N21" s="87">
        <v>2007</v>
      </c>
      <c r="O21" s="87">
        <v>2008</v>
      </c>
      <c r="P21" s="87">
        <v>2009</v>
      </c>
      <c r="Q21" s="87">
        <v>2010</v>
      </c>
      <c r="R21" s="88">
        <v>2011</v>
      </c>
    </row>
    <row r="22" spans="1:18" ht="14.25">
      <c r="A22" s="74" t="s">
        <v>20</v>
      </c>
      <c r="B22" s="103">
        <f>'kg per capita calculated'!B27*Pop_Eurostat!B8/1000</f>
        <v>5848628.092</v>
      </c>
      <c r="C22" s="103">
        <f>'kg per capita calculated'!C27*Pop_Eurostat!C8/1000</f>
        <v>5181753.87</v>
      </c>
      <c r="D22" s="103">
        <f>'kg per capita calculated'!D27*Pop_Eurostat!D8/1000</f>
        <v>4829401.944</v>
      </c>
      <c r="E22" s="103">
        <f>'kg per capita calculated'!E27*Pop_Eurostat!E8/1000</f>
        <v>4116750.4</v>
      </c>
      <c r="F22" s="103">
        <f>'kg per capita calculated'!F27*Pop_Eurostat!F8/1000</f>
        <v>4148106.984</v>
      </c>
      <c r="G22" s="103">
        <f>'kg per capita calculated'!G27*Pop_Eurostat!G8/1000</f>
        <v>4234682.892</v>
      </c>
      <c r="H22" s="103">
        <f>'kg per capita calculated'!H27*Pop_Eurostat!H8/1000</f>
        <v>4066584.532</v>
      </c>
      <c r="I22" s="103">
        <f>'kg per capita calculated'!I27*Pop_Eurostat!I8/1000</f>
        <v>3953438.595</v>
      </c>
      <c r="J22" s="103">
        <f>'kg per capita calculated'!J27*Pop_Eurostat!J8/1000</f>
        <v>3930766.341</v>
      </c>
      <c r="K22" s="103">
        <f>'kg per capita calculated'!K27*Pop_Eurostat!K8/1000</f>
        <v>3838226.316</v>
      </c>
      <c r="L22" s="103">
        <f>'kg per capita calculated'!L27*Pop_Eurostat!L8/1000</f>
        <v>3686498.275</v>
      </c>
      <c r="M22" s="103">
        <f>'kg per capita calculated'!M27*Pop_Eurostat!M8/1000</f>
        <v>3558343.75</v>
      </c>
      <c r="N22" s="103">
        <f>'kg per capita calculated'!N27*Pop_Eurostat!N8/1000</f>
        <v>3325132.57</v>
      </c>
      <c r="O22" s="103">
        <f>'kg per capita calculated'!O27*Pop_Eurostat!O8/1000</f>
        <v>3621472.812</v>
      </c>
      <c r="P22" s="103">
        <f>'kg per capita calculated'!P27*Pop_Eurostat!P8/1000</f>
        <v>3575078.97</v>
      </c>
      <c r="Q22" s="103">
        <f>'kg per capita calculated'!Q27*Pop_Eurostat!Q8/1000</f>
        <v>3101121.1</v>
      </c>
      <c r="R22" s="104">
        <f>'kg per capita calculated'!R27*Pop_Eurostat!R8/1000</f>
        <v>2763536.625</v>
      </c>
    </row>
    <row r="23" spans="1:18" ht="14.25">
      <c r="A23" s="74" t="s">
        <v>21</v>
      </c>
      <c r="B23" s="103">
        <f>'kg per capita calculated'!B28*Pop_Eurostat!B18/1000</f>
        <v>384012.405</v>
      </c>
      <c r="C23" s="103">
        <f>'kg per capita calculated'!C28*Pop_Eurostat!C18/1000</f>
        <v>418084.121</v>
      </c>
      <c r="D23" s="103">
        <f>'kg per capita calculated'!D28*Pop_Eurostat!D18/1000</f>
        <v>407783.556</v>
      </c>
      <c r="E23" s="103">
        <f>'kg per capita calculated'!E28*Pop_Eurostat!E18/1000</f>
        <v>415932.44</v>
      </c>
      <c r="F23" s="103">
        <f>'kg per capita calculated'!F28*Pop_Eurostat!F18/1000</f>
        <v>423374.44</v>
      </c>
      <c r="G23" s="103">
        <f>'kg per capita calculated'!G28*Pop_Eurostat!G18/1000</f>
        <v>433632.116</v>
      </c>
      <c r="H23" s="103">
        <f>'kg per capita calculated'!H28*Pop_Eurostat!H18/1000</f>
        <v>453406.85</v>
      </c>
      <c r="I23" s="103">
        <f>'kg per capita calculated'!I28*Pop_Eurostat!I18/1000</f>
        <v>461422.506</v>
      </c>
      <c r="J23" s="103">
        <f>'kg per capita calculated'!J28*Pop_Eurostat!J18/1000</f>
        <v>476281.242</v>
      </c>
      <c r="K23" s="103">
        <f>'kg per capita calculated'!K28*Pop_Eurostat!K18/1000</f>
        <v>491536.991</v>
      </c>
      <c r="L23" s="103">
        <f>'kg per capita calculated'!L28*Pop_Eurostat!L18/1000</f>
        <v>501947.25</v>
      </c>
      <c r="M23" s="103">
        <f>'kg per capita calculated'!M28*Pop_Eurostat!M18/1000</f>
        <v>516563.036</v>
      </c>
      <c r="N23" s="103">
        <f>'kg per capita calculated'!N28*Pop_Eurostat!N18/1000</f>
        <v>536513.276</v>
      </c>
      <c r="O23" s="103">
        <f>'kg per capita calculated'!O28*Pop_Eurostat!O18/1000</f>
        <v>569852.218</v>
      </c>
      <c r="P23" s="103">
        <f>'kg per capita calculated'!P28*Pop_Eurostat!P18/1000</f>
        <v>586500</v>
      </c>
      <c r="Q23" s="103">
        <f>'kg per capita calculated'!Q28*Pop_Eurostat!Q18/1000</f>
        <v>564387.46</v>
      </c>
      <c r="R23" s="104">
        <f>'kg per capita calculated'!R28*Pop_Eurostat!R18/1000</f>
        <v>552556.158</v>
      </c>
    </row>
    <row r="24" spans="1:18" ht="14.25">
      <c r="A24" s="74" t="s">
        <v>22</v>
      </c>
      <c r="B24" s="103">
        <f>'kg per capita calculated'!B29*Pop_Eurostat!B9/1000</f>
        <v>3120614.622</v>
      </c>
      <c r="C24" s="103">
        <f>'kg per capita calculated'!C29*Pop_Eurostat!C9/1000</f>
        <v>3199616.64</v>
      </c>
      <c r="D24" s="103">
        <f>'kg per capita calculated'!D29*Pop_Eurostat!D9/1000</f>
        <v>3278305.566</v>
      </c>
      <c r="E24" s="103">
        <f>'kg per capita calculated'!E29*Pop_Eurostat!E9/1000</f>
        <v>3017643.625</v>
      </c>
      <c r="F24" s="103">
        <f>'kg per capita calculated'!F29*Pop_Eurostat!F9/1000</f>
        <v>3364706.067</v>
      </c>
      <c r="G24" s="103">
        <f>'kg per capita calculated'!G29*Pop_Eurostat!G9/1000</f>
        <v>3432884.732</v>
      </c>
      <c r="H24" s="103">
        <f>'kg per capita calculated'!H29*Pop_Eurostat!H9/1000</f>
        <v>2802767.058</v>
      </c>
      <c r="I24" s="103">
        <f>'kg per capita calculated'!I29*Pop_Eurostat!I9/1000</f>
        <v>2847595.644</v>
      </c>
      <c r="J24" s="103">
        <f>'kg per capita calculated'!J29*Pop_Eurostat!J9/1000</f>
        <v>2856915.32</v>
      </c>
      <c r="K24" s="103">
        <f>'kg per capita calculated'!K29*Pop_Eurostat!K9/1000</f>
        <v>2838784.49</v>
      </c>
      <c r="L24" s="103">
        <f>'kg per capita calculated'!L29*Pop_Eurostat!L9/1000</f>
        <v>2953746.753</v>
      </c>
      <c r="M24" s="103">
        <f>'kg per capita calculated'!M29*Pop_Eurostat!M9/1000</f>
        <v>3034319.384</v>
      </c>
      <c r="N24" s="103">
        <f>'kg per capita calculated'!N29*Pop_Eurostat!N9/1000</f>
        <v>3014146.377</v>
      </c>
      <c r="O24" s="103">
        <f>'kg per capita calculated'!O29*Pop_Eurostat!O9/1000</f>
        <v>3166244.65</v>
      </c>
      <c r="P24" s="103">
        <f>'kg per capita calculated'!P29*Pop_Eurostat!P9/1000</f>
        <v>3307743.272</v>
      </c>
      <c r="Q24" s="103">
        <f>'kg per capita calculated'!Q29*Pop_Eurostat!Q9/1000</f>
        <v>3330659.721</v>
      </c>
      <c r="R24" s="104">
        <f>'kg per capita calculated'!R29*Pop_Eurostat!R9/1000</f>
        <v>3355753.92</v>
      </c>
    </row>
    <row r="25" spans="1:18" ht="14.25">
      <c r="A25" s="74" t="s">
        <v>23</v>
      </c>
      <c r="B25" s="103">
        <f>'kg per capita calculated'!B30*Pop_Eurostat!B12/1000</f>
        <v>537235.825</v>
      </c>
      <c r="C25" s="103">
        <f>'kg per capita calculated'!C30*Pop_Eurostat!C12/1000</f>
        <v>568651.608</v>
      </c>
      <c r="D25" s="103">
        <f>'kg per capita calculated'!D30*Pop_Eurostat!D12/1000</f>
        <v>596142.304</v>
      </c>
      <c r="E25" s="103">
        <f>'kg per capita calculated'!E30*Pop_Eurostat!E12/1000</f>
        <v>560015.748</v>
      </c>
      <c r="F25" s="103">
        <f>'kg per capita calculated'!F30*Pop_Eurostat!F12/1000</f>
        <v>571004.118</v>
      </c>
      <c r="G25" s="103">
        <f>'kg per capita calculated'!G30*Pop_Eurostat!G12/1000</f>
        <v>633896.802</v>
      </c>
      <c r="H25" s="103">
        <f>'kg per capita calculated'!H30*Pop_Eurostat!H12/1000</f>
        <v>509875.707</v>
      </c>
      <c r="I25" s="103">
        <f>'kg per capita calculated'!I30*Pop_Eurostat!I12/1000</f>
        <v>554025.494</v>
      </c>
      <c r="J25" s="103">
        <f>'kg per capita calculated'!J30*Pop_Eurostat!J12/1000</f>
        <v>568182.855</v>
      </c>
      <c r="K25" s="103">
        <f>'kg per capita calculated'!K30*Pop_Eurostat!K12/1000</f>
        <v>606629.981</v>
      </c>
      <c r="L25" s="103">
        <f>'kg per capita calculated'!L30*Pop_Eurostat!L12/1000</f>
        <v>587514.36</v>
      </c>
      <c r="M25" s="103">
        <f>'kg per capita calculated'!M30*Pop_Eurostat!M12/1000</f>
        <v>536528.916</v>
      </c>
      <c r="N25" s="103">
        <f>'kg per capita calculated'!N30*Pop_Eurostat!N12/1000</f>
        <v>602741.641</v>
      </c>
      <c r="O25" s="103">
        <f>'kg per capita calculated'!O30*Pop_Eurostat!O12/1000</f>
        <v>524305.585</v>
      </c>
      <c r="P25" s="103">
        <f>'kg per capita calculated'!P30*Pop_Eurostat!P12/1000</f>
        <v>451719.855</v>
      </c>
      <c r="Q25" s="103">
        <f>'kg per capita calculated'!Q30*Pop_Eurostat!Q12/1000</f>
        <v>406058.481</v>
      </c>
      <c r="R25" s="104">
        <f>'kg per capita calculated'!R30*Pop_Eurostat!R12/1000</f>
        <v>399377.812</v>
      </c>
    </row>
    <row r="26" spans="1:18" ht="14.25">
      <c r="A26" s="74" t="s">
        <v>24</v>
      </c>
      <c r="B26" s="103">
        <f>'kg per capita calculated'!B31*Pop_Eurostat!B22/1000</f>
        <v>4754882</v>
      </c>
      <c r="C26" s="103">
        <f>'kg per capita calculated'!C31*Pop_Eurostat!C22/1000</f>
        <v>4840656.401</v>
      </c>
      <c r="D26" s="103">
        <f>'kg per capita calculated'!D31*Pop_Eurostat!D22/1000</f>
        <v>5016707.289</v>
      </c>
      <c r="E26" s="103">
        <f>'kg per capita calculated'!E31*Pop_Eurostat!E22/1000</f>
        <v>4985666.14</v>
      </c>
      <c r="F26" s="103">
        <f>'kg per capita calculated'!F31*Pop_Eurostat!F22/1000</f>
        <v>4952399.928</v>
      </c>
      <c r="G26" s="103">
        <f>'kg per capita calculated'!G31*Pop_Eurostat!G22/1000</f>
        <v>4558853.224</v>
      </c>
      <c r="H26" s="103">
        <f>'kg per capita calculated'!H31*Pop_Eurostat!H22/1000</f>
        <v>4610534.696</v>
      </c>
      <c r="I26" s="103">
        <f>'kg per capita calculated'!I31*Pop_Eurostat!I22/1000</f>
        <v>4649907.821</v>
      </c>
      <c r="J26" s="103">
        <f>'kg per capita calculated'!J31*Pop_Eurostat!J22/1000</f>
        <v>4706055.968</v>
      </c>
      <c r="K26" s="103">
        <f>'kg per capita calculated'!K31*Pop_Eurostat!K22/1000</f>
        <v>4593000.868</v>
      </c>
      <c r="L26" s="103">
        <f>'kg per capita calculated'!L31*Pop_Eurostat!L22/1000</f>
        <v>4654970.089</v>
      </c>
      <c r="M26" s="103">
        <f>'kg per capita calculated'!M31*Pop_Eurostat!M22/1000</f>
        <v>4715839.908</v>
      </c>
      <c r="N26" s="103">
        <f>'kg per capita calculated'!N31*Pop_Eurostat!N22/1000</f>
        <v>4600234.206</v>
      </c>
      <c r="O26" s="103">
        <f>'kg per capita calculated'!O31*Pop_Eurostat!O22/1000</f>
        <v>4560612.054</v>
      </c>
      <c r="P26" s="103">
        <f>'kg per capita calculated'!P31*Pop_Eurostat!P22/1000</f>
        <v>4313319.25</v>
      </c>
      <c r="Q26" s="103">
        <f>'kg per capita calculated'!Q31*Pop_Eurostat!Q22/1000</f>
        <v>4035772.572</v>
      </c>
      <c r="R26" s="104">
        <f>'kg per capita calculated'!R31*Pop_Eurostat!R22/1000</f>
        <v>3814545.804</v>
      </c>
    </row>
    <row r="27" spans="1:18" ht="14.25">
      <c r="A27" s="74" t="s">
        <v>25</v>
      </c>
      <c r="B27" s="103">
        <f>'kg per capita calculated'!B32*Pop_Eurostat!B19/1000</f>
        <v>660153.12</v>
      </c>
      <c r="C27" s="103">
        <f>'kg per capita calculated'!C32*Pop_Eurostat!C19/1000</f>
        <v>654425.715</v>
      </c>
      <c r="D27" s="103">
        <f>'kg per capita calculated'!D32*Pop_Eurostat!D19/1000</f>
        <v>623452.56</v>
      </c>
      <c r="E27" s="103">
        <f>'kg per capita calculated'!E32*Pop_Eurostat!E19/1000</f>
        <v>600355.672</v>
      </c>
      <c r="F27" s="103">
        <f>'kg per capita calculated'!F32*Pop_Eurostat!F19/1000</f>
        <v>614207.488</v>
      </c>
      <c r="G27" s="103">
        <f>'kg per capita calculated'!G32*Pop_Eurostat!G19/1000</f>
        <v>645444.765</v>
      </c>
      <c r="H27" s="103">
        <f>'kg per capita calculated'!H32*Pop_Eurostat!H19/1000</f>
        <v>716368.962</v>
      </c>
      <c r="I27" s="103">
        <f>'kg per capita calculated'!I32*Pop_Eurostat!I19/1000</f>
        <v>795215.352</v>
      </c>
      <c r="J27" s="103">
        <f>'kg per capita calculated'!J32*Pop_Eurostat!J19/1000</f>
        <v>697112.52</v>
      </c>
      <c r="K27" s="103">
        <f>'kg per capita calculated'!K32*Pop_Eurostat!K19/1000</f>
        <v>721272.133</v>
      </c>
      <c r="L27" s="103">
        <f>'kg per capita calculated'!L32*Pop_Eurostat!L19/1000</f>
        <v>717300.974</v>
      </c>
      <c r="M27" s="103">
        <f>'kg per capita calculated'!M32*Pop_Eurostat!M19/1000</f>
        <v>945371.08</v>
      </c>
      <c r="N27" s="103">
        <f>'kg per capita calculated'!N32*Pop_Eurostat!N19/1000</f>
        <v>862333.29</v>
      </c>
      <c r="O27" s="103">
        <f>'kg per capita calculated'!O32*Pop_Eurostat!O19/1000</f>
        <v>753936.808</v>
      </c>
      <c r="P27" s="103">
        <f>'kg per capita calculated'!P32*Pop_Eurostat!P19/1000</f>
        <v>755272.196</v>
      </c>
      <c r="Q27" s="103">
        <f>'kg per capita calculated'!Q32*Pop_Eurostat!Q19/1000</f>
        <v>683505.696</v>
      </c>
      <c r="R27" s="104">
        <f>'kg per capita calculated'!R32*Pop_Eurostat!R19/1000</f>
        <v>726111.75</v>
      </c>
    </row>
    <row r="28" spans="1:18" ht="14.25">
      <c r="A28" s="74" t="s">
        <v>26</v>
      </c>
      <c r="B28" s="103">
        <f>'kg per capita calculated'!B33*Pop_Eurostat!B20/1000</f>
        <v>1551914.166</v>
      </c>
      <c r="C28" s="103">
        <f>'kg per capita calculated'!C33*Pop_Eurostat!C20/1000</f>
        <v>1449700.012</v>
      </c>
      <c r="D28" s="103">
        <f>'kg per capita calculated'!D33*Pop_Eurostat!D20/1000</f>
        <v>1514141.486</v>
      </c>
      <c r="E28" s="103">
        <f>'kg per capita calculated'!E33*Pop_Eurostat!E20/1000</f>
        <v>1585206.145</v>
      </c>
      <c r="F28" s="103">
        <f>'kg per capita calculated'!F33*Pop_Eurostat!F20/1000</f>
        <v>1241276.751</v>
      </c>
      <c r="G28" s="103">
        <f>'kg per capita calculated'!G33*Pop_Eurostat!G20/1000</f>
        <v>1281907.01</v>
      </c>
      <c r="H28" s="103">
        <f>'kg per capita calculated'!H33*Pop_Eurostat!H20/1000</f>
        <v>1314598.246</v>
      </c>
      <c r="I28" s="103">
        <f>'kg per capita calculated'!I33*Pop_Eurostat!I20/1000</f>
        <v>1397185.572</v>
      </c>
      <c r="J28" s="103">
        <f>'kg per capita calculated'!J33*Pop_Eurostat!J20/1000</f>
        <v>1329620.352</v>
      </c>
      <c r="K28" s="103">
        <f>'kg per capita calculated'!K33*Pop_Eurostat!K20/1000</f>
        <v>1264629.519</v>
      </c>
      <c r="L28" s="103">
        <f>'kg per capita calculated'!L33*Pop_Eurostat!L20/1000</f>
        <v>1291347.148</v>
      </c>
      <c r="M28" s="103">
        <f>'kg per capita calculated'!M33*Pop_Eurostat!M20/1000</f>
        <v>1330684.044</v>
      </c>
      <c r="N28" s="103">
        <f>'kg per capita calculated'!N33*Pop_Eurostat!N20/1000</f>
        <v>1357336.479</v>
      </c>
      <c r="O28" s="103">
        <f>'kg per capita calculated'!O33*Pop_Eurostat!O20/1000</f>
        <v>1373473.656</v>
      </c>
      <c r="P28" s="103">
        <f>'kg per capita calculated'!P33*Pop_Eurostat!P20/1000</f>
        <v>1209303.792</v>
      </c>
      <c r="Q28" s="103">
        <f>'kg per capita calculated'!Q33*Pop_Eurostat!Q20/1000</f>
        <v>1268363.859</v>
      </c>
      <c r="R28" s="104">
        <f>'kg per capita calculated'!R33*Pop_Eurostat!R20/1000</f>
        <v>1349243.896</v>
      </c>
    </row>
    <row r="29" spans="1:18" ht="14.25">
      <c r="A29" s="74" t="s">
        <v>27</v>
      </c>
      <c r="B29" s="103">
        <f>'kg per capita calculated'!B34*Pop_Eurostat!B23/1000</f>
        <v>145933.145</v>
      </c>
      <c r="C29" s="103">
        <f>'kg per capita calculated'!C34*Pop_Eurostat!C23/1000</f>
        <v>146708.925</v>
      </c>
      <c r="D29" s="103">
        <f>'kg per capita calculated'!D34*Pop_Eurostat!D23/1000</f>
        <v>166037.352</v>
      </c>
      <c r="E29" s="103">
        <f>'kg per capita calculated'!E34*Pop_Eurostat!E23/1000</f>
        <v>176584.597</v>
      </c>
      <c r="F29" s="103">
        <f>'kg per capita calculated'!F34*Pop_Eurostat!F23/1000</f>
        <v>180174.568</v>
      </c>
      <c r="G29" s="103">
        <f>'kg per capita calculated'!G34*Pop_Eurostat!G23/1000</f>
        <v>207589.746</v>
      </c>
      <c r="H29" s="103">
        <f>'kg per capita calculated'!H34*Pop_Eurostat!H23/1000</f>
        <v>211364.1</v>
      </c>
      <c r="I29" s="103">
        <f>'kg per capita calculated'!I34*Pop_Eurostat!I23/1000</f>
        <v>213500.781</v>
      </c>
      <c r="J29" s="103">
        <f>'kg per capita calculated'!J34*Pop_Eurostat!J23/1000</f>
        <v>230431.68</v>
      </c>
      <c r="K29" s="103">
        <f>'kg per capita calculated'!K34*Pop_Eurostat!K23/1000</f>
        <v>248717.274</v>
      </c>
      <c r="L29" s="103">
        <f>'kg per capita calculated'!L34*Pop_Eurostat!L23/1000</f>
        <v>250862.164</v>
      </c>
      <c r="M29" s="103">
        <f>'kg per capita calculated'!M34*Pop_Eurostat!M23/1000</f>
        <v>251913.732</v>
      </c>
      <c r="N29" s="103">
        <f>'kg per capita calculated'!N34*Pop_Eurostat!N23/1000</f>
        <v>265076.5</v>
      </c>
      <c r="O29" s="103">
        <f>'kg per capita calculated'!O34*Pop_Eurostat!O23/1000</f>
        <v>274894.3</v>
      </c>
      <c r="P29" s="103">
        <f>'kg per capita calculated'!P34*Pop_Eurostat!P23/1000</f>
        <v>267605.023</v>
      </c>
      <c r="Q29" s="103">
        <f>'kg per capita calculated'!Q34*Pop_Eurostat!Q23/1000</f>
        <v>247794.456</v>
      </c>
      <c r="R29" s="104">
        <f>'kg per capita calculated'!R34*Pop_Eurostat!R23/1000</f>
        <v>242430.056</v>
      </c>
    </row>
    <row r="30" spans="1:18" ht="14.25">
      <c r="A30" s="74" t="s">
        <v>28</v>
      </c>
      <c r="B30" s="103">
        <f>'kg per capita calculated'!B35*Pop_Eurostat!B26/1000</f>
        <v>10995470.145</v>
      </c>
      <c r="C30" s="103">
        <f>'kg per capita calculated'!C35*Pop_Eurostat!C26/1000</f>
        <v>11621429.099</v>
      </c>
      <c r="D30" s="103">
        <f>'kg per capita calculated'!D35*Pop_Eurostat!D26/1000</f>
        <v>12171392.415</v>
      </c>
      <c r="E30" s="103">
        <f>'kg per capita calculated'!E35*Pop_Eurostat!E26/1000</f>
        <v>11829953.574</v>
      </c>
      <c r="F30" s="103">
        <f>'kg per capita calculated'!F35*Pop_Eurostat!F26/1000</f>
        <v>12334767.577</v>
      </c>
      <c r="G30" s="103">
        <f>'kg per capita calculated'!G35*Pop_Eurostat!G26/1000</f>
        <v>12167730.354</v>
      </c>
      <c r="H30" s="103">
        <f>'kg per capita calculated'!H35*Pop_Eurostat!H26/1000</f>
        <v>11093646.95</v>
      </c>
      <c r="I30" s="103">
        <f>'kg per capita calculated'!I35*Pop_Eurostat!I26/1000</f>
        <v>10516604.175</v>
      </c>
      <c r="J30" s="103">
        <f>'kg per capita calculated'!J35*Pop_Eurostat!J26/1000</f>
        <v>9936818.06</v>
      </c>
      <c r="K30" s="103">
        <f>'kg per capita calculated'!K35*Pop_Eurostat!K26/1000</f>
        <v>9776795.648</v>
      </c>
      <c r="L30" s="103">
        <f>'kg per capita calculated'!L35*Pop_Eurostat!L26/1000</f>
        <v>12177453.365</v>
      </c>
      <c r="M30" s="103">
        <f>'kg per capita calculated'!M35*Pop_Eurostat!M26/1000</f>
        <v>12248414.655</v>
      </c>
      <c r="N30" s="103">
        <f>'kg per capita calculated'!N35*Pop_Eurostat!N26/1000</f>
        <v>12276404.238</v>
      </c>
      <c r="O30" s="103">
        <f>'kg per capita calculated'!O35*Pop_Eurostat!O26/1000</f>
        <v>12197005.12</v>
      </c>
      <c r="P30" s="103">
        <f>'kg per capita calculated'!P35*Pop_Eurostat!P26/1000</f>
        <v>12050936.816</v>
      </c>
      <c r="Q30" s="103">
        <f>'kg per capita calculated'!Q35*Pop_Eurostat!Q26/1000</f>
        <v>12022708.635</v>
      </c>
      <c r="R30" s="104">
        <f>'kg per capita calculated'!R35*Pop_Eurostat!R26/1000</f>
        <v>12136907.79</v>
      </c>
    </row>
    <row r="31" spans="1:18" ht="14.25">
      <c r="A31" s="74" t="s">
        <v>29</v>
      </c>
      <c r="B31" s="103">
        <f>'kg per capita calculated'!B36*Pop_Eurostat!B28/1000</f>
        <v>7767638.748</v>
      </c>
      <c r="C31" s="103">
        <f>'kg per capita calculated'!C36*Pop_Eurostat!C28/1000</f>
        <v>7385903.27</v>
      </c>
      <c r="D31" s="103">
        <f>'kg per capita calculated'!D36*Pop_Eurostat!D28/1000</f>
        <v>7361687.012</v>
      </c>
      <c r="E31" s="103">
        <f>'kg per capita calculated'!E36*Pop_Eurostat!E28/1000</f>
        <v>6262253.854</v>
      </c>
      <c r="F31" s="103">
        <f>'kg per capita calculated'!F36*Pop_Eurostat!F28/1000</f>
        <v>7061418.83</v>
      </c>
      <c r="G31" s="103">
        <f>'kg per capita calculated'!G36*Pop_Eurostat!G28/1000</f>
        <v>7971697.175</v>
      </c>
      <c r="H31" s="103">
        <f>'kg per capita calculated'!H36*Pop_Eurostat!H28/1000</f>
        <v>7648785.837</v>
      </c>
      <c r="I31" s="103">
        <f>'kg per capita calculated'!I36*Pop_Eurostat!I28/1000</f>
        <v>8384057.472</v>
      </c>
      <c r="J31" s="103">
        <f>'kg per capita calculated'!J36*Pop_Eurostat!J28/1000</f>
        <v>7620470.9</v>
      </c>
      <c r="K31" s="103">
        <f>'kg per capita calculated'!K36*Pop_Eurostat!K28/1000</f>
        <v>7490381.94</v>
      </c>
      <c r="L31" s="103">
        <f>'kg per capita calculated'!L36*Pop_Eurostat!L28/1000</f>
        <v>8186923.584</v>
      </c>
      <c r="M31" s="103">
        <f>'kg per capita calculated'!M36*Pop_Eurostat!M28/1000</f>
        <v>8406372.857</v>
      </c>
      <c r="N31" s="103">
        <f>'kg per capita calculated'!N36*Pop_Eurostat!N28/1000</f>
        <v>8173180.101</v>
      </c>
      <c r="O31" s="103">
        <f>'kg per capita calculated'!O36*Pop_Eurostat!O28/1000</f>
        <v>8439221.784</v>
      </c>
      <c r="P31" s="103">
        <f>'kg per capita calculated'!P36*Pop_Eurostat!P28/1000</f>
        <v>7782498.992</v>
      </c>
      <c r="Q31" s="103">
        <f>'kg per capita calculated'!Q36*Pop_Eurostat!Q28/1000</f>
        <v>7833697.89</v>
      </c>
      <c r="R31" s="104">
        <f>'kg per capita calculated'!R36*Pop_Eurostat!R28/1000</f>
        <v>7816042.475</v>
      </c>
    </row>
    <row r="32" spans="1:18" ht="14.25">
      <c r="A32" s="74" t="s">
        <v>30</v>
      </c>
      <c r="B32" s="103">
        <f>'kg per capita calculated'!B37*Pop_Eurostat!B30/1000</f>
        <v>1580081.065</v>
      </c>
      <c r="C32" s="103">
        <f>'kg per capita calculated'!C37*Pop_Eurostat!C30/1000</f>
        <v>1476142.25</v>
      </c>
      <c r="D32" s="103">
        <f>'kg per capita calculated'!D37*Pop_Eurostat!D30/1000</f>
        <v>1473827.368</v>
      </c>
      <c r="E32" s="103">
        <f>'kg per capita calculated'!E37*Pop_Eurostat!E30/1000</f>
        <v>1395401.35</v>
      </c>
      <c r="F32" s="103">
        <f>'kg per capita calculated'!F37*Pop_Eurostat!F30/1000</f>
        <v>1407672.702</v>
      </c>
      <c r="G32" s="103">
        <f>'kg per capita calculated'!G37*Pop_Eurostat!G30/1000</f>
        <v>1371258.878</v>
      </c>
      <c r="H32" s="103">
        <f>'kg per capita calculated'!H37*Pop_Eurostat!H30/1000</f>
        <v>1285529.137</v>
      </c>
      <c r="I32" s="103">
        <f>'kg per capita calculated'!I37*Pop_Eurostat!I30/1000</f>
        <v>1522243.133</v>
      </c>
      <c r="J32" s="103">
        <f>'kg per capita calculated'!J37*Pop_Eurostat!J30/1000</f>
        <v>1597610.817</v>
      </c>
      <c r="K32" s="103">
        <f>'kg per capita calculated'!K37*Pop_Eurostat!K30/1000</f>
        <v>1474134.522</v>
      </c>
      <c r="L32" s="103">
        <f>'kg per capita calculated'!L37*Pop_Eurostat!L30/1000</f>
        <v>1556213.558</v>
      </c>
      <c r="M32" s="103">
        <f>'kg per capita calculated'!M37*Pop_Eurostat!M30/1000</f>
        <v>1622143.18</v>
      </c>
      <c r="N32" s="103">
        <f>'kg per capita calculated'!N37*Pop_Eurostat!N30/1000</f>
        <v>1666633.833</v>
      </c>
      <c r="O32" s="103">
        <f>'kg per capita calculated'!O37*Pop_Eurostat!O30/1000</f>
        <v>1771527.344</v>
      </c>
      <c r="P32" s="103">
        <f>'kg per capita calculated'!P37*Pop_Eurostat!P30/1000</f>
        <v>1742745.788</v>
      </c>
      <c r="Q32" s="103">
        <f>'kg per capita calculated'!Q37*Pop_Eurostat!Q30/1000</f>
        <v>1806500.025</v>
      </c>
      <c r="R32" s="104">
        <f>'kg per capita calculated'!R37*Pop_Eurostat!R30/1000</f>
        <v>1763329.842</v>
      </c>
    </row>
    <row r="33" spans="1:18" ht="15" thickBot="1">
      <c r="A33" s="75" t="s">
        <v>31</v>
      </c>
      <c r="B33" s="105">
        <f>'kg per capita calculated'!B38*Pop_Eurostat!B29/1000</f>
        <v>1185728.292</v>
      </c>
      <c r="C33" s="105">
        <f>'kg per capita calculated'!C38*Pop_Eurostat!C29/1000</f>
        <v>1176247.206</v>
      </c>
      <c r="D33" s="105">
        <f>'kg per capita calculated'!D38*Pop_Eurostat!D29/1000</f>
        <v>1170336.521</v>
      </c>
      <c r="E33" s="105">
        <f>'kg per capita calculated'!E38*Pop_Eurostat!E29/1000</f>
        <v>1161179.955</v>
      </c>
      <c r="F33" s="105">
        <f>'kg per capita calculated'!F38*Pop_Eurostat!F29/1000</f>
        <v>1088083.7</v>
      </c>
      <c r="G33" s="105">
        <f>'kg per capita calculated'!G38*Pop_Eurostat!G29/1000</f>
        <v>1019718.315</v>
      </c>
      <c r="H33" s="105">
        <f>'kg per capita calculated'!H38*Pop_Eurostat!H29/1000</f>
        <v>951264.932</v>
      </c>
      <c r="I33" s="105">
        <f>'kg per capita calculated'!I38*Pop_Eurostat!I29/1000</f>
        <v>811568.582</v>
      </c>
      <c r="J33" s="105">
        <f>'kg per capita calculated'!J38*Pop_Eurostat!J29/1000</f>
        <v>833923.794</v>
      </c>
      <c r="K33" s="105">
        <f>'kg per capita calculated'!K38*Pop_Eurostat!K29/1000</f>
        <v>832512.561</v>
      </c>
      <c r="L33" s="105">
        <f>'kg per capita calculated'!L38*Pop_Eurostat!L29/1000</f>
        <v>842982.98</v>
      </c>
      <c r="M33" s="105">
        <f>'kg per capita calculated'!M38*Pop_Eurostat!M29/1000</f>
        <v>863447.298</v>
      </c>
      <c r="N33" s="105">
        <f>'kg per capita calculated'!N38*Pop_Eurostat!N29/1000</f>
        <v>882555.503</v>
      </c>
      <c r="O33" s="105">
        <f>'kg per capita calculated'!O38*Pop_Eurostat!O29/1000</f>
        <v>918692.933</v>
      </c>
      <c r="P33" s="105">
        <f>'kg per capita calculated'!P38*Pop_Eurostat!P29/1000</f>
        <v>910498.176</v>
      </c>
      <c r="Q33" s="105">
        <f>'kg per capita calculated'!Q38*Pop_Eurostat!Q29/1000</f>
        <v>863823.872</v>
      </c>
      <c r="R33" s="106">
        <f>'kg per capita calculated'!R38*Pop_Eurostat!R29/1000</f>
        <v>842627.679</v>
      </c>
    </row>
    <row r="34" spans="1:18" ht="14.25">
      <c r="A34" s="89" t="s">
        <v>67</v>
      </c>
      <c r="B34" s="108">
        <f>SUM(B22:B33)</f>
        <v>38532291.625</v>
      </c>
      <c r="C34" s="108">
        <f aca="true" t="shared" si="1" ref="C34:R34">SUM(C22:C33)</f>
        <v>38119319.117</v>
      </c>
      <c r="D34" s="108">
        <f t="shared" si="1"/>
        <v>38609215.372999996</v>
      </c>
      <c r="E34" s="108">
        <f t="shared" si="1"/>
        <v>36106943.5</v>
      </c>
      <c r="F34" s="108">
        <f t="shared" si="1"/>
        <v>37387193.153000005</v>
      </c>
      <c r="G34" s="108">
        <f t="shared" si="1"/>
        <v>37959296.008999996</v>
      </c>
      <c r="H34" s="108">
        <f t="shared" si="1"/>
        <v>35664727.007</v>
      </c>
      <c r="I34" s="108">
        <f t="shared" si="1"/>
        <v>36106765.127000004</v>
      </c>
      <c r="J34" s="108">
        <f t="shared" si="1"/>
        <v>34784189.849</v>
      </c>
      <c r="K34" s="108">
        <f t="shared" si="1"/>
        <v>34176622.243</v>
      </c>
      <c r="L34" s="108">
        <f t="shared" si="1"/>
        <v>37407760.49999999</v>
      </c>
      <c r="M34" s="108">
        <f t="shared" si="1"/>
        <v>38029941.84</v>
      </c>
      <c r="N34" s="108">
        <f t="shared" si="1"/>
        <v>37562288.014</v>
      </c>
      <c r="O34" s="108">
        <f t="shared" si="1"/>
        <v>38171239.26399999</v>
      </c>
      <c r="P34" s="108">
        <f t="shared" si="1"/>
        <v>36953222.13</v>
      </c>
      <c r="Q34" s="108">
        <f t="shared" si="1"/>
        <v>36164393.767</v>
      </c>
      <c r="R34" s="108">
        <f t="shared" si="1"/>
        <v>35762463.807</v>
      </c>
    </row>
    <row r="35" spans="1:18" ht="15" thickBot="1">
      <c r="A35" s="122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</row>
    <row r="36" spans="1:18" ht="14.25">
      <c r="A36" s="86" t="s">
        <v>51</v>
      </c>
      <c r="B36" s="87">
        <v>1995</v>
      </c>
      <c r="C36" s="87">
        <v>1996</v>
      </c>
      <c r="D36" s="87">
        <v>1997</v>
      </c>
      <c r="E36" s="87">
        <v>1998</v>
      </c>
      <c r="F36" s="87">
        <v>1999</v>
      </c>
      <c r="G36" s="87">
        <v>2000</v>
      </c>
      <c r="H36" s="87">
        <v>2001</v>
      </c>
      <c r="I36" s="87">
        <v>2002</v>
      </c>
      <c r="J36" s="87">
        <v>2003</v>
      </c>
      <c r="K36" s="87">
        <v>2004</v>
      </c>
      <c r="L36" s="87">
        <v>2005</v>
      </c>
      <c r="M36" s="87">
        <v>2006</v>
      </c>
      <c r="N36" s="87">
        <v>2007</v>
      </c>
      <c r="O36" s="87">
        <v>2008</v>
      </c>
      <c r="P36" s="87">
        <v>2009</v>
      </c>
      <c r="Q36" s="87">
        <v>2010</v>
      </c>
      <c r="R36" s="88">
        <v>2011</v>
      </c>
    </row>
    <row r="37" spans="1:18" ht="14.25">
      <c r="A37" s="89" t="s">
        <v>67</v>
      </c>
      <c r="B37" s="108">
        <f>B19+B34</f>
        <v>222879477.294</v>
      </c>
      <c r="C37" s="108">
        <f aca="true" t="shared" si="2" ref="C37:R37">C19+C34</f>
        <v>231885395.56800002</v>
      </c>
      <c r="D37" s="108">
        <f t="shared" si="2"/>
        <v>239069630.65999997</v>
      </c>
      <c r="E37" s="108">
        <f t="shared" si="2"/>
        <v>238369781.887</v>
      </c>
      <c r="F37" s="108">
        <f t="shared" si="2"/>
        <v>245446454.402</v>
      </c>
      <c r="G37" s="108">
        <f t="shared" si="2"/>
        <v>251729704.05400002</v>
      </c>
      <c r="H37" s="108">
        <f t="shared" si="2"/>
        <v>251622198.85500005</v>
      </c>
      <c r="I37" s="108">
        <f t="shared" si="2"/>
        <v>254759134.367</v>
      </c>
      <c r="J37" s="108">
        <f t="shared" si="2"/>
        <v>249814231.10200003</v>
      </c>
      <c r="K37" s="108">
        <f t="shared" si="2"/>
        <v>250341738.45399997</v>
      </c>
      <c r="L37" s="108">
        <f t="shared" si="2"/>
        <v>252904606.333</v>
      </c>
      <c r="M37" s="108">
        <f t="shared" si="2"/>
        <v>257037886.04200003</v>
      </c>
      <c r="N37" s="108">
        <f t="shared" si="2"/>
        <v>258344568.447</v>
      </c>
      <c r="O37" s="108">
        <f t="shared" si="2"/>
        <v>258176952.64800003</v>
      </c>
      <c r="P37" s="108">
        <f t="shared" si="2"/>
        <v>254441477.25099996</v>
      </c>
      <c r="Q37" s="108">
        <f t="shared" si="2"/>
        <v>254084124.71399996</v>
      </c>
      <c r="R37" s="108">
        <f t="shared" si="2"/>
        <v>252811856.66599995</v>
      </c>
    </row>
    <row r="38" spans="1:15" ht="15" thickBot="1">
      <c r="A38" s="4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</row>
    <row r="39" spans="1:18" ht="14.25">
      <c r="A39" s="86" t="s">
        <v>41</v>
      </c>
      <c r="B39" s="109">
        <v>1995</v>
      </c>
      <c r="C39" s="109">
        <v>1996</v>
      </c>
      <c r="D39" s="109">
        <v>1997</v>
      </c>
      <c r="E39" s="109">
        <v>1998</v>
      </c>
      <c r="F39" s="109">
        <v>1999</v>
      </c>
      <c r="G39" s="109">
        <v>2000</v>
      </c>
      <c r="H39" s="109">
        <v>2001</v>
      </c>
      <c r="I39" s="109">
        <v>2002</v>
      </c>
      <c r="J39" s="109">
        <v>2003</v>
      </c>
      <c r="K39" s="109">
        <v>2004</v>
      </c>
      <c r="L39" s="109">
        <v>2005</v>
      </c>
      <c r="M39" s="109">
        <v>2006</v>
      </c>
      <c r="N39" s="109">
        <v>2007</v>
      </c>
      <c r="O39" s="109">
        <v>2008</v>
      </c>
      <c r="P39" s="109">
        <v>2009</v>
      </c>
      <c r="Q39" s="109">
        <v>2010</v>
      </c>
      <c r="R39" s="110">
        <v>2011</v>
      </c>
    </row>
    <row r="40" spans="1:18" ht="15" thickBot="1">
      <c r="A40" s="90" t="s">
        <v>33</v>
      </c>
      <c r="B40" s="111">
        <f>'kg per capita calculated'!B41*Pop_Eurostat!B35/1000</f>
        <v>26990780.544</v>
      </c>
      <c r="C40" s="111">
        <f>'kg per capita calculated'!C41*Pop_Eurostat!C35/1000</f>
        <v>29049329.522</v>
      </c>
      <c r="D40" s="111">
        <f>'kg per capita calculated'!D41*Pop_Eurostat!D35/1000</f>
        <v>31678845.839</v>
      </c>
      <c r="E40" s="111">
        <f>'kg per capita calculated'!E41*Pop_Eurostat!E35/1000</f>
        <v>32708687.55</v>
      </c>
      <c r="F40" s="111">
        <f>'kg per capita calculated'!F41*Pop_Eurostat!F35/1000</f>
        <v>30196032.417</v>
      </c>
      <c r="G40" s="111">
        <f>'kg per capita calculated'!G41*Pop_Eurostat!G35/1000</f>
        <v>30367798.95</v>
      </c>
      <c r="H40" s="111">
        <f>'kg per capita calculated'!H41*Pop_Eurostat!H35/1000</f>
        <v>30824593.774</v>
      </c>
      <c r="I40" s="111">
        <f>'kg per capita calculated'!I41*Pop_Eurostat!I35/1000</f>
        <v>30770616.843</v>
      </c>
      <c r="J40" s="111">
        <f>'kg per capita calculated'!J41*Pop_Eurostat!J35/1000</f>
        <v>30908121.518</v>
      </c>
      <c r="K40" s="111">
        <f>'kg per capita calculated'!K41*Pop_Eurostat!K35/1000</f>
        <v>29549259.762</v>
      </c>
      <c r="L40" s="111">
        <f>'kg per capita calculated'!L41*Pop_Eurostat!L35/1000</f>
        <v>31150353.915</v>
      </c>
      <c r="M40" s="111">
        <f>'kg per capita calculated'!M41*Pop_Eurostat!M35/1000</f>
        <v>29878229.288</v>
      </c>
      <c r="N40" s="111">
        <f>'kg per capita calculated'!N41*Pop_Eurostat!N35/1000</f>
        <v>30175447.848</v>
      </c>
      <c r="O40" s="111">
        <f>'kg per capita calculated'!O41*Pop_Eurostat!O35/1000</f>
        <v>28234502.4</v>
      </c>
      <c r="P40" s="111">
        <f>'kg per capita calculated'!P41*Pop_Eurostat!P35/1000</f>
        <v>29965664.9</v>
      </c>
      <c r="Q40" s="111">
        <f>'kg per capita calculated'!Q41*Pop_Eurostat!Q35/1000</f>
        <v>29532453.984</v>
      </c>
      <c r="R40" s="112">
        <f>'kg per capita calculated'!R41*Pop_Eurostat!R35/1000</f>
        <v>29120580.26</v>
      </c>
    </row>
    <row r="41" spans="1:18" ht="15" thickBot="1">
      <c r="A41" s="91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</row>
    <row r="42" spans="1:18" ht="14.25">
      <c r="A42" s="86" t="s">
        <v>16</v>
      </c>
      <c r="B42" s="109">
        <v>1995</v>
      </c>
      <c r="C42" s="109">
        <v>1996</v>
      </c>
      <c r="D42" s="109">
        <v>1997</v>
      </c>
      <c r="E42" s="109">
        <v>1998</v>
      </c>
      <c r="F42" s="109">
        <v>1999</v>
      </c>
      <c r="G42" s="109">
        <v>2000</v>
      </c>
      <c r="H42" s="109">
        <v>2001</v>
      </c>
      <c r="I42" s="109">
        <v>2002</v>
      </c>
      <c r="J42" s="109">
        <v>2003</v>
      </c>
      <c r="K42" s="109">
        <v>2004</v>
      </c>
      <c r="L42" s="109">
        <v>2005</v>
      </c>
      <c r="M42" s="109">
        <v>2006</v>
      </c>
      <c r="N42" s="109">
        <v>2007</v>
      </c>
      <c r="O42" s="109">
        <v>2008</v>
      </c>
      <c r="P42" s="109">
        <v>2009</v>
      </c>
      <c r="Q42" s="109">
        <v>2010</v>
      </c>
      <c r="R42" s="110">
        <v>2011</v>
      </c>
    </row>
    <row r="43" spans="1:18" ht="14.25">
      <c r="A43" s="74" t="s">
        <v>17</v>
      </c>
      <c r="B43" s="103">
        <f>'kg per capita calculated'!B44*Pop_Eurostat!B37/1000</f>
        <v>113732.628</v>
      </c>
      <c r="C43" s="103">
        <f>'kg per capita calculated'!C44*Pop_Eurostat!C37/1000</f>
        <v>116561.73</v>
      </c>
      <c r="D43" s="103">
        <f>'kg per capita calculated'!D44*Pop_Eurostat!D37/1000</f>
        <v>119554.182</v>
      </c>
      <c r="E43" s="103">
        <f>'kg per capita calculated'!E44*Pop_Eurostat!E37/1000</f>
        <v>122299.069</v>
      </c>
      <c r="F43" s="103">
        <f>'kg per capita calculated'!F44*Pop_Eurostat!F37/1000</f>
        <v>125173.248</v>
      </c>
      <c r="G43" s="103">
        <f>'kg per capita calculated'!G44*Pop_Eurostat!G37/1000</f>
        <v>128920.638</v>
      </c>
      <c r="H43" s="103">
        <f>'kg per capita calculated'!H44*Pop_Eurostat!H37/1000</f>
        <v>132329.587</v>
      </c>
      <c r="I43" s="103">
        <f>'kg per capita calculated'!I44*Pop_Eurostat!I37/1000</f>
        <v>136409.7</v>
      </c>
      <c r="J43" s="103">
        <f>'kg per capita calculated'!J44*Pop_Eurostat!J37/1000</f>
        <v>139619.964</v>
      </c>
      <c r="K43" s="103">
        <f>'kg per capita calculated'!K44*Pop_Eurostat!K37/1000</f>
        <v>146156.71</v>
      </c>
      <c r="L43" s="103">
        <f>'kg per capita calculated'!L44*Pop_Eurostat!L37/1000</f>
        <v>151485.732</v>
      </c>
      <c r="M43" s="103">
        <f>'kg per capita calculated'!M44*Pop_Eurostat!M37/1000</f>
        <v>168838.633</v>
      </c>
      <c r="N43" s="103">
        <f>'kg per capita calculated'!N44*Pop_Eurostat!N37/1000</f>
        <v>171680.976</v>
      </c>
      <c r="O43" s="103">
        <f>'kg per capita calculated'!O44*Pop_Eurostat!O37/1000</f>
        <v>173817.909</v>
      </c>
      <c r="P43" s="103">
        <f>'kg per capita calculated'!P44*Pop_Eurostat!P37/1000</f>
        <v>177568.608</v>
      </c>
      <c r="Q43" s="103">
        <f>'kg per capita calculated'!Q44*Pop_Eurostat!Q37/1000</f>
        <v>181684.36</v>
      </c>
      <c r="R43" s="104">
        <f>'kg per capita calculated'!R44*Pop_Eurostat!R37/1000</f>
        <v>181836.092</v>
      </c>
    </row>
    <row r="44" spans="1:18" ht="14.25">
      <c r="A44" s="74" t="s">
        <v>18</v>
      </c>
      <c r="B44" s="103">
        <f>'kg per capita calculated'!B45*Pop_Eurostat!B38/1000</f>
        <v>2713407.84</v>
      </c>
      <c r="C44" s="103">
        <f>'kg per capita calculated'!C45*Pop_Eurostat!C38/1000</f>
        <v>2753072.91</v>
      </c>
      <c r="D44" s="103">
        <f>'kg per capita calculated'!D45*Pop_Eurostat!D38/1000</f>
        <v>2714697.252</v>
      </c>
      <c r="E44" s="103">
        <f>'kg per capita calculated'!E45*Pop_Eurostat!E38/1000</f>
        <v>2849351.355</v>
      </c>
      <c r="F44" s="103">
        <f>'kg per capita calculated'!F45*Pop_Eurostat!F38/1000</f>
        <v>2640525.426</v>
      </c>
      <c r="G44" s="103">
        <f>'kg per capita calculated'!G45*Pop_Eurostat!G38/1000</f>
        <v>2745318.661</v>
      </c>
      <c r="H44" s="103">
        <f>'kg per capita calculated'!H45*Pop_Eurostat!H38/1000</f>
        <v>1625740.396</v>
      </c>
      <c r="I44" s="103">
        <f>'kg per capita calculated'!I45*Pop_Eurostat!I38/1000</f>
        <v>1773433.872</v>
      </c>
      <c r="J44" s="103">
        <f>'kg per capita calculated'!J45*Pop_Eurostat!J38/1000</f>
        <v>1830005.304</v>
      </c>
      <c r="K44" s="103">
        <f>'kg per capita calculated'!K45*Pop_Eurostat!K38/1000</f>
        <v>1895067.198</v>
      </c>
      <c r="L44" s="103">
        <f>'kg per capita calculated'!L45*Pop_Eurostat!L38/1000</f>
        <v>1962310.638</v>
      </c>
      <c r="M44" s="103">
        <f>'kg per capita calculated'!M45*Pop_Eurostat!M38/1000</f>
        <v>2129860.521</v>
      </c>
      <c r="N44" s="103">
        <f>'kg per capita calculated'!N45*Pop_Eurostat!N38/1000</f>
        <v>2298436.794</v>
      </c>
      <c r="O44" s="103">
        <f>'kg per capita calculated'!O45*Pop_Eurostat!O38/1000</f>
        <v>2307002.277</v>
      </c>
      <c r="P44" s="103">
        <f>'kg per capita calculated'!P45*Pop_Eurostat!P38/1000</f>
        <v>2255648.44</v>
      </c>
      <c r="Q44" s="103">
        <f>'kg per capita calculated'!Q45*Pop_Eurostat!Q38/1000</f>
        <v>2278495.331</v>
      </c>
      <c r="R44" s="104">
        <f>'kg per capita calculated'!R45*Pop_Eurostat!R38/1000</f>
        <v>2376507.315</v>
      </c>
    </row>
    <row r="45" spans="1:18" ht="15" thickBot="1">
      <c r="A45" s="75" t="s">
        <v>19</v>
      </c>
      <c r="B45" s="105">
        <f>'kg per capita calculated'!B46*Pop_Eurostat!B39/1000</f>
        <v>4169297.286</v>
      </c>
      <c r="C45" s="105">
        <f>'kg per capita calculated'!C46*Pop_Eurostat!C39/1000</f>
        <v>4223287.692</v>
      </c>
      <c r="D45" s="105">
        <f>'kg per capita calculated'!D46*Pop_Eurostat!D39/1000</f>
        <v>4270051.638</v>
      </c>
      <c r="E45" s="105">
        <f>'kg per capita calculated'!E46*Pop_Eurostat!E39/1000</f>
        <v>4343036.58</v>
      </c>
      <c r="F45" s="105">
        <f>'kg per capita calculated'!F46*Pop_Eurostat!F39/1000</f>
        <v>4523445.995</v>
      </c>
      <c r="G45" s="105">
        <f>'kg per capita calculated'!G46*Pop_Eurostat!G39/1000</f>
        <v>4699875.264</v>
      </c>
      <c r="H45" s="105">
        <f>'kg per capita calculated'!H46*Pop_Eurostat!H39/1000</f>
        <v>4754676.3</v>
      </c>
      <c r="I45" s="105">
        <f>'kg per capita calculated'!I46*Pop_Eurostat!I39/1000</f>
        <v>4890310.122</v>
      </c>
      <c r="J45" s="105">
        <f>'kg per capita calculated'!J46*Pop_Eurostat!J39/1000</f>
        <v>4878339.951</v>
      </c>
      <c r="K45" s="105">
        <f>'kg per capita calculated'!K46*Pop_Eurostat!K39/1000</f>
        <v>4860337.68</v>
      </c>
      <c r="L45" s="105">
        <f>'kg per capita calculated'!L46*Pop_Eurostat!L39/1000</f>
        <v>4901382.422</v>
      </c>
      <c r="M45" s="105">
        <f>'kg per capita calculated'!M46*Pop_Eurostat!M39/1000</f>
        <v>5288521.752</v>
      </c>
      <c r="N45" s="105">
        <f>'kg per capita calculated'!N46*Pop_Eurostat!N39/1000</f>
        <v>5406292.08</v>
      </c>
      <c r="O45" s="105">
        <f>'kg per capita calculated'!O46*Pop_Eurostat!O39/1000</f>
        <v>5588811.584</v>
      </c>
      <c r="P45" s="105">
        <f>'kg per capita calculated'!P46*Pop_Eurostat!P39/1000</f>
        <v>5406702.912</v>
      </c>
      <c r="Q45" s="105">
        <f>'kg per capita calculated'!Q46*Pop_Eurostat!Q39/1000</f>
        <v>5512350.648</v>
      </c>
      <c r="R45" s="106">
        <f>'kg per capita calculated'!R46*Pop_Eurostat!R39/1000</f>
        <v>5422522.326</v>
      </c>
    </row>
    <row r="46" spans="1:18" ht="14.25">
      <c r="A46" s="89" t="s">
        <v>67</v>
      </c>
      <c r="B46" s="108">
        <f>SUM(B43:B45)</f>
        <v>6996437.754</v>
      </c>
      <c r="C46" s="108">
        <f aca="true" t="shared" si="3" ref="C46:R46">SUM(C43:C45)</f>
        <v>7092922.332</v>
      </c>
      <c r="D46" s="108">
        <f t="shared" si="3"/>
        <v>7104303.072000001</v>
      </c>
      <c r="E46" s="108">
        <f t="shared" si="3"/>
        <v>7314687.004000001</v>
      </c>
      <c r="F46" s="108">
        <f t="shared" si="3"/>
        <v>7289144.669</v>
      </c>
      <c r="G46" s="108">
        <f t="shared" si="3"/>
        <v>7574114.563</v>
      </c>
      <c r="H46" s="108">
        <f t="shared" si="3"/>
        <v>6512746.283</v>
      </c>
      <c r="I46" s="108">
        <f t="shared" si="3"/>
        <v>6800153.694</v>
      </c>
      <c r="J46" s="108">
        <f t="shared" si="3"/>
        <v>6847965.2190000005</v>
      </c>
      <c r="K46" s="108">
        <f t="shared" si="3"/>
        <v>6901561.5879999995</v>
      </c>
      <c r="L46" s="108">
        <f t="shared" si="3"/>
        <v>7015178.792</v>
      </c>
      <c r="M46" s="108">
        <f t="shared" si="3"/>
        <v>7587220.906</v>
      </c>
      <c r="N46" s="108">
        <f t="shared" si="3"/>
        <v>7876409.85</v>
      </c>
      <c r="O46" s="108">
        <f t="shared" si="3"/>
        <v>8069631.77</v>
      </c>
      <c r="P46" s="108">
        <f t="shared" si="3"/>
        <v>7839919.959999999</v>
      </c>
      <c r="Q46" s="108">
        <f t="shared" si="3"/>
        <v>7972530.339</v>
      </c>
      <c r="R46" s="108">
        <f t="shared" si="3"/>
        <v>7980865.733000001</v>
      </c>
    </row>
    <row r="47" spans="1:18" ht="15" thickBot="1">
      <c r="A47" s="5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</row>
    <row r="48" spans="1:18" ht="14.25">
      <c r="A48" s="76" t="s">
        <v>39</v>
      </c>
      <c r="B48" s="115">
        <v>1995</v>
      </c>
      <c r="C48" s="115">
        <v>1996</v>
      </c>
      <c r="D48" s="115">
        <v>1997</v>
      </c>
      <c r="E48" s="115">
        <v>1998</v>
      </c>
      <c r="F48" s="115">
        <v>1999</v>
      </c>
      <c r="G48" s="115">
        <v>2000</v>
      </c>
      <c r="H48" s="115">
        <v>2001</v>
      </c>
      <c r="I48" s="115">
        <v>2002</v>
      </c>
      <c r="J48" s="115">
        <v>2003</v>
      </c>
      <c r="K48" s="115">
        <v>2004</v>
      </c>
      <c r="L48" s="115">
        <v>2005</v>
      </c>
      <c r="M48" s="115">
        <v>2006</v>
      </c>
      <c r="N48" s="115">
        <v>2007</v>
      </c>
      <c r="O48" s="115">
        <v>2008</v>
      </c>
      <c r="P48" s="115">
        <v>2009</v>
      </c>
      <c r="Q48" s="115">
        <v>2010</v>
      </c>
      <c r="R48" s="116">
        <v>2011</v>
      </c>
    </row>
    <row r="49" spans="1:18" ht="14.25">
      <c r="A49" s="74" t="s">
        <v>35</v>
      </c>
      <c r="B49" s="103"/>
      <c r="C49" s="103"/>
      <c r="D49" s="103"/>
      <c r="E49" s="103"/>
      <c r="F49" s="103"/>
      <c r="G49" s="103"/>
      <c r="H49" s="103"/>
      <c r="I49" s="103"/>
      <c r="J49" s="103">
        <f>'kg per capita calculated'!J49*Pop_Eurostat!J41/1000</f>
        <v>571214.5021458038</v>
      </c>
      <c r="K49" s="103">
        <f>'kg per capita calculated'!K49*Pop_Eurostat!K41/1000</f>
        <v>622409.576919378</v>
      </c>
      <c r="L49" s="103">
        <f>'kg per capita calculated'!L49*Pop_Eurostat!L41/1000</f>
        <v>622395.0366826156</v>
      </c>
      <c r="M49" s="103">
        <f>'kg per capita calculated'!M49*Pop_Eurostat!M41/1000</f>
        <v>722738.8686440571</v>
      </c>
      <c r="N49" s="103">
        <f>'kg per capita calculated'!N49*Pop_Eurostat!N41/1000</f>
        <v>722736.7312297785</v>
      </c>
      <c r="O49" s="103">
        <f>'kg per capita calculated'!O49*Pop_Eurostat!O41/1000</f>
        <v>762365.0244952681</v>
      </c>
      <c r="P49" s="103">
        <f>'kg per capita calculated'!P49*Pop_Eurostat!P41/1000</f>
        <v>849905.0516171451</v>
      </c>
      <c r="Q49" s="117"/>
      <c r="R49" s="118"/>
    </row>
    <row r="50" spans="1:18" ht="14.25">
      <c r="A50" s="74" t="s">
        <v>36</v>
      </c>
      <c r="B50" s="103"/>
      <c r="C50" s="103"/>
      <c r="D50" s="103"/>
      <c r="E50" s="103"/>
      <c r="F50" s="103"/>
      <c r="G50" s="103"/>
      <c r="H50" s="103"/>
      <c r="I50" s="103"/>
      <c r="J50" s="103">
        <f>'kg per capita calculated'!J50*Pop_Eurostat!J42/1000</f>
        <v>903627.5083332465</v>
      </c>
      <c r="K50" s="103">
        <f>'kg per capita calculated'!K50*Pop_Eurostat!K42/1000</f>
        <v>975165.3536388599</v>
      </c>
      <c r="L50" s="103">
        <f>'kg per capita calculated'!L50*Pop_Eurostat!L42/1000</f>
        <v>1006093.6291366932</v>
      </c>
      <c r="M50" s="103">
        <f>'kg per capita calculated'!M50*Pop_Eurostat!M42/1000</f>
        <v>981512.1009562842</v>
      </c>
      <c r="N50" s="103">
        <f>'kg per capita calculated'!N50*Pop_Eurostat!N42/1000</f>
        <v>1218959.6021447163</v>
      </c>
      <c r="O50" s="103">
        <f>'kg per capita calculated'!O50*Pop_Eurostat!O42/1000</f>
        <v>1367659.5276645417</v>
      </c>
      <c r="P50" s="103">
        <f>'kg per capita calculated'!P50*Pop_Eurostat!P42/1000</f>
        <v>1491471.224</v>
      </c>
      <c r="Q50" s="103">
        <f>'kg per capita calculated'!Q50*Pop_Eurostat!Q42/1000</f>
        <v>1549150.538</v>
      </c>
      <c r="R50" s="104">
        <f>'kg per capita calculated'!R50*Pop_Eurostat!R42/1000</f>
        <v>1575705.03</v>
      </c>
    </row>
    <row r="51" spans="1:18" ht="14.25">
      <c r="A51" s="74" t="s">
        <v>32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>
        <f>'kg per capita calculated'!K51*Pop_Eurostat!K43/1000</f>
        <v>1311449.9356429374</v>
      </c>
      <c r="L51" s="103">
        <f>'kg per capita calculated'!L51*Pop_Eurostat!L43/1000</f>
        <v>1450001.2776409278</v>
      </c>
      <c r="M51" s="103">
        <f>'kg per capita calculated'!M51*Pop_Eurostat!M43/1000</f>
        <v>1655179.4231576577</v>
      </c>
      <c r="N51" s="103">
        <f>'kg per capita calculated'!N51*Pop_Eurostat!N43/1000</f>
        <v>1720726.4262592427</v>
      </c>
      <c r="O51" s="103">
        <f>'kg per capita calculated'!O51*Pop_Eurostat!O43/1000</f>
        <v>1789279.3659700046</v>
      </c>
      <c r="P51" s="103">
        <f>'kg per capita calculated'!P51*Pop_Eurostat!P43/1000</f>
        <v>1742977.008</v>
      </c>
      <c r="Q51" s="103">
        <f>'kg per capita calculated'!Q51*Pop_Eurostat!Q43/1000</f>
        <v>1633100.643</v>
      </c>
      <c r="R51" s="104">
        <f>'kg per capita calculated'!R51*Pop_Eurostat!R43/1000</f>
        <v>1645727.101</v>
      </c>
    </row>
    <row r="52" spans="1:18" ht="14.25">
      <c r="A52" s="74" t="s">
        <v>54</v>
      </c>
      <c r="B52" s="103"/>
      <c r="C52" s="103"/>
      <c r="D52" s="103"/>
      <c r="E52" s="103"/>
      <c r="F52" s="103"/>
      <c r="G52" s="103"/>
      <c r="H52" s="103"/>
      <c r="I52" s="103"/>
      <c r="J52" s="103">
        <f>'kg per capita calculated'!J52*Pop_Eurostat!J44/1000</f>
        <v>399427.95831116446</v>
      </c>
      <c r="K52" s="103">
        <f>'kg per capita calculated'!K52*Pop_Eurostat!K44/1000</f>
        <v>463465.5893571517</v>
      </c>
      <c r="L52" s="103">
        <f>'kg per capita calculated'!L52*Pop_Eurostat!L44/1000</f>
        <v>571890.076</v>
      </c>
      <c r="M52" s="103">
        <f>'kg per capita calculated'!M52*Pop_Eurostat!M44/1000</f>
        <v>589130.546</v>
      </c>
      <c r="N52" s="103">
        <f>'kg per capita calculated'!N52*Pop_Eurostat!N44/1000</f>
        <v>608498.418</v>
      </c>
      <c r="O52" s="103">
        <f>'kg per capita calculated'!O52*Pop_Eurostat!O44/1000</f>
        <v>712964.0464879052</v>
      </c>
      <c r="P52" s="103">
        <f>'kg per capita calculated'!P52*Pop_Eurostat!P44/1000</f>
        <v>725249.553509071</v>
      </c>
      <c r="Q52" s="103">
        <f>'kg per capita calculated'!Q52*Pop_Eurostat!Q44/1000</f>
        <v>720505.422</v>
      </c>
      <c r="R52" s="103">
        <f>'kg per capita calculated'!R52*Pop_Eurostat!R44/1000</f>
        <v>734450.388</v>
      </c>
    </row>
    <row r="53" spans="1:18" ht="14.25">
      <c r="A53" s="74" t="s">
        <v>55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>
        <f>'kg per capita calculated'!N53*Pop_Eurostat!N45/1000</f>
        <v>330109.89651928504</v>
      </c>
      <c r="O53" s="103">
        <f>'kg per capita calculated'!O53*Pop_Eurostat!O45/1000</f>
        <v>351022.66093822574</v>
      </c>
      <c r="P53" s="103">
        <f>'kg per capita calculated'!P53*Pop_Eurostat!P45/1000</f>
        <v>404941.6918844566</v>
      </c>
      <c r="Q53" s="103"/>
      <c r="R53" s="104"/>
    </row>
    <row r="54" spans="1:18" ht="14.25">
      <c r="A54" s="74" t="s">
        <v>40</v>
      </c>
      <c r="B54" s="103"/>
      <c r="C54" s="103"/>
      <c r="D54" s="103"/>
      <c r="E54" s="103"/>
      <c r="F54" s="103"/>
      <c r="G54" s="103"/>
      <c r="H54" s="103"/>
      <c r="I54" s="103"/>
      <c r="J54" s="103"/>
      <c r="K54" s="79"/>
      <c r="L54" s="79"/>
      <c r="M54" s="79"/>
      <c r="N54" s="79"/>
      <c r="O54" s="79"/>
      <c r="P54" s="103">
        <f>'kg per capita calculated'!P54*Pop_Eurostat!P46/1000</f>
        <v>182967.52962860334</v>
      </c>
      <c r="Q54" s="103"/>
      <c r="R54" s="104"/>
    </row>
    <row r="55" spans="1:18" ht="15" thickBot="1">
      <c r="A55" s="75" t="s">
        <v>37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>
        <f>'kg per capita calculated'!M55*Pop_Eurostat!M47/1000</f>
        <v>1707862.01</v>
      </c>
      <c r="N55" s="105">
        <f>'kg per capita calculated'!N55*Pop_Eurostat!N47/1000</f>
        <v>2071342.28</v>
      </c>
      <c r="O55" s="105">
        <f>'kg per capita calculated'!O55*Pop_Eurostat!O47/1000</f>
        <v>2577927.45</v>
      </c>
      <c r="P55" s="105">
        <f>'kg per capita calculated'!P55*Pop_Eurostat!P47/1000</f>
        <v>2640577.32</v>
      </c>
      <c r="Q55" s="105">
        <f>'kg per capita calculated'!Q55*Pop_Eurostat!Q47/1000</f>
        <v>2630403.72</v>
      </c>
      <c r="R55" s="106">
        <f>'kg per capita calculated'!R55*Pop_Eurostat!R47/1000</f>
        <v>2626706.395</v>
      </c>
    </row>
    <row r="56" spans="1:18" ht="15" thickBot="1">
      <c r="A56" s="90" t="s">
        <v>68</v>
      </c>
      <c r="B56" s="119"/>
      <c r="C56" s="119"/>
      <c r="D56" s="119"/>
      <c r="E56" s="119"/>
      <c r="F56" s="119"/>
      <c r="G56" s="119"/>
      <c r="H56" s="119"/>
      <c r="I56" s="119"/>
      <c r="J56" s="111">
        <f>SUM(J49:J55)</f>
        <v>1874269.9687902147</v>
      </c>
      <c r="K56" s="111">
        <f aca="true" t="shared" si="4" ref="K56:R56">SUM(K49:K55)</f>
        <v>3372490.455558327</v>
      </c>
      <c r="L56" s="111">
        <f t="shared" si="4"/>
        <v>3650380.019460236</v>
      </c>
      <c r="M56" s="111">
        <f t="shared" si="4"/>
        <v>5656422.948757999</v>
      </c>
      <c r="N56" s="111">
        <f t="shared" si="4"/>
        <v>6672373.354153022</v>
      </c>
      <c r="O56" s="111">
        <f t="shared" si="4"/>
        <v>7561218.075555946</v>
      </c>
      <c r="P56" s="111">
        <f t="shared" si="4"/>
        <v>8038089.378639275</v>
      </c>
      <c r="Q56" s="111">
        <f t="shared" si="4"/>
        <v>6533160.323000001</v>
      </c>
      <c r="R56" s="112">
        <f t="shared" si="4"/>
        <v>6582588.914000001</v>
      </c>
    </row>
    <row r="57" ht="13.5" thickBot="1"/>
    <row r="58" spans="1:18" ht="12.75">
      <c r="A58" s="80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2"/>
    </row>
    <row r="59" spans="1:18" ht="27.75" thickBot="1">
      <c r="A59" s="83" t="s">
        <v>64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5"/>
    </row>
    <row r="61" spans="2:23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2:23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2:23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2:23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2:23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2:23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2:23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2:23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2:23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2:23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2:23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2:23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2:23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2:23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2"/>
  <sheetViews>
    <sheetView zoomScale="70" zoomScaleNormal="70" zoomScalePageLayoutView="0" workbookViewId="0" topLeftCell="A1">
      <selection activeCell="B53" sqref="B53"/>
    </sheetView>
  </sheetViews>
  <sheetFormatPr defaultColWidth="9.00390625" defaultRowHeight="12.75"/>
  <cols>
    <col min="1" max="1" width="52.125" style="7" customWidth="1"/>
    <col min="2" max="2" width="15.75390625" style="7" customWidth="1"/>
    <col min="3" max="3" width="11.25390625" style="7" customWidth="1"/>
    <col min="4" max="4" width="10.375" style="7" customWidth="1"/>
    <col min="5" max="5" width="12.25390625" style="7" customWidth="1"/>
    <col min="6" max="6" width="10.375" style="7" customWidth="1"/>
    <col min="7" max="7" width="9.75390625" style="7" customWidth="1"/>
    <col min="8" max="8" width="10.75390625" style="7" customWidth="1"/>
    <col min="9" max="9" width="10.125" style="7" customWidth="1"/>
    <col min="10" max="10" width="10.50390625" style="7" customWidth="1"/>
    <col min="11" max="11" width="9.625" style="7" customWidth="1"/>
    <col min="12" max="12" width="9.75390625" style="7" customWidth="1"/>
    <col min="13" max="13" width="9.625" style="7" customWidth="1"/>
    <col min="14" max="14" width="10.50390625" style="7" customWidth="1"/>
    <col min="15" max="15" width="10.25390625" style="7" customWidth="1"/>
    <col min="16" max="16" width="9.625" style="7" customWidth="1"/>
    <col min="17" max="17" width="9.50390625" style="7" customWidth="1"/>
    <col min="18" max="18" width="10.125" style="7" customWidth="1"/>
    <col min="19" max="16384" width="9.00390625" style="7" customWidth="1"/>
  </cols>
  <sheetData>
    <row r="1" spans="1:3" ht="14.25">
      <c r="A1" s="35" t="s">
        <v>42</v>
      </c>
      <c r="B1" s="100">
        <v>41376.42634259259</v>
      </c>
      <c r="C1" s="34"/>
    </row>
    <row r="2" spans="1:3" ht="14.25">
      <c r="A2" s="35" t="s">
        <v>43</v>
      </c>
      <c r="B2" s="100">
        <v>41376.42634259259</v>
      </c>
      <c r="C2" s="34"/>
    </row>
    <row r="3" spans="1:3" ht="14.25">
      <c r="A3" s="35" t="s">
        <v>57</v>
      </c>
      <c r="B3" s="35" t="s">
        <v>44</v>
      </c>
      <c r="C3" s="34"/>
    </row>
    <row r="4" spans="1:3" ht="14.25">
      <c r="A4" s="35" t="s">
        <v>58</v>
      </c>
      <c r="B4" s="35" t="s">
        <v>59</v>
      </c>
      <c r="C4" s="34"/>
    </row>
    <row r="6" spans="1:18" ht="12.75">
      <c r="A6" s="8" t="s">
        <v>45</v>
      </c>
      <c r="B6" s="55">
        <v>1995</v>
      </c>
      <c r="C6" s="55">
        <v>1996</v>
      </c>
      <c r="D6" s="55">
        <v>1997</v>
      </c>
      <c r="E6" s="55">
        <v>1998</v>
      </c>
      <c r="F6" s="55">
        <v>1999</v>
      </c>
      <c r="G6" s="55">
        <v>2000</v>
      </c>
      <c r="H6" s="55">
        <v>2001</v>
      </c>
      <c r="I6" s="55">
        <v>2002</v>
      </c>
      <c r="J6" s="55">
        <v>2003</v>
      </c>
      <c r="K6" s="55">
        <v>2004</v>
      </c>
      <c r="L6" s="55">
        <v>2005</v>
      </c>
      <c r="M6" s="55">
        <v>2006</v>
      </c>
      <c r="N6" s="55">
        <v>2007</v>
      </c>
      <c r="O6" s="55">
        <v>2008</v>
      </c>
      <c r="P6" s="55">
        <v>2009</v>
      </c>
      <c r="Q6" s="55">
        <v>2010</v>
      </c>
      <c r="R6" s="55">
        <v>2011</v>
      </c>
    </row>
    <row r="7" spans="1:18" ht="12.75">
      <c r="A7" s="8" t="s">
        <v>2</v>
      </c>
      <c r="B7" s="120">
        <v>10130574</v>
      </c>
      <c r="C7" s="120">
        <v>10143047</v>
      </c>
      <c r="D7" s="120">
        <v>10170226</v>
      </c>
      <c r="E7" s="120">
        <v>10192264</v>
      </c>
      <c r="F7" s="120">
        <v>10213752</v>
      </c>
      <c r="G7" s="120">
        <v>10239085</v>
      </c>
      <c r="H7" s="120">
        <v>10263414</v>
      </c>
      <c r="I7" s="120">
        <v>10309725</v>
      </c>
      <c r="J7" s="120">
        <v>10355844</v>
      </c>
      <c r="K7" s="120">
        <v>10396421</v>
      </c>
      <c r="L7" s="120">
        <v>10445852</v>
      </c>
      <c r="M7" s="120">
        <v>10511382</v>
      </c>
      <c r="N7" s="120">
        <v>10584534</v>
      </c>
      <c r="O7" s="120">
        <v>10666866</v>
      </c>
      <c r="P7" s="120">
        <v>10753080</v>
      </c>
      <c r="Q7" s="120">
        <v>10839905</v>
      </c>
      <c r="R7" s="120">
        <v>11000638</v>
      </c>
    </row>
    <row r="8" spans="1:18" ht="12.75">
      <c r="A8" s="8" t="s">
        <v>20</v>
      </c>
      <c r="B8" s="120">
        <v>8427418</v>
      </c>
      <c r="C8" s="120">
        <v>8384715</v>
      </c>
      <c r="D8" s="120">
        <v>8340936</v>
      </c>
      <c r="E8" s="120">
        <v>8283200</v>
      </c>
      <c r="F8" s="120">
        <v>8230371</v>
      </c>
      <c r="G8" s="120">
        <v>8190876</v>
      </c>
      <c r="H8" s="120">
        <v>8149468</v>
      </c>
      <c r="I8" s="120">
        <v>7891095</v>
      </c>
      <c r="J8" s="120">
        <v>7845841</v>
      </c>
      <c r="K8" s="120">
        <v>7801273</v>
      </c>
      <c r="L8" s="120">
        <v>7761049</v>
      </c>
      <c r="M8" s="120">
        <v>7718750</v>
      </c>
      <c r="N8" s="120">
        <v>7679290</v>
      </c>
      <c r="O8" s="120">
        <v>7640238</v>
      </c>
      <c r="P8" s="120">
        <v>7606551</v>
      </c>
      <c r="Q8" s="120">
        <v>7563710</v>
      </c>
      <c r="R8" s="120">
        <v>7369431</v>
      </c>
    </row>
    <row r="9" spans="1:18" ht="12.75">
      <c r="A9" s="8" t="s">
        <v>22</v>
      </c>
      <c r="B9" s="120">
        <v>10333161</v>
      </c>
      <c r="C9" s="120">
        <v>10321344</v>
      </c>
      <c r="D9" s="120">
        <v>10309137</v>
      </c>
      <c r="E9" s="120">
        <v>10299125</v>
      </c>
      <c r="F9" s="120">
        <v>10289621</v>
      </c>
      <c r="G9" s="120">
        <v>10278098</v>
      </c>
      <c r="H9" s="120">
        <v>10266546</v>
      </c>
      <c r="I9" s="120">
        <v>10206436</v>
      </c>
      <c r="J9" s="120">
        <v>10203269</v>
      </c>
      <c r="K9" s="120">
        <v>10211455</v>
      </c>
      <c r="L9" s="120">
        <v>10220577</v>
      </c>
      <c r="M9" s="120">
        <v>10251079</v>
      </c>
      <c r="N9" s="120">
        <v>10287189</v>
      </c>
      <c r="O9" s="120">
        <v>10381130</v>
      </c>
      <c r="P9" s="120">
        <v>10467542</v>
      </c>
      <c r="Q9" s="120">
        <v>10506813</v>
      </c>
      <c r="R9" s="120">
        <v>10486731</v>
      </c>
    </row>
    <row r="10" spans="1:18" ht="12.75">
      <c r="A10" s="8" t="s">
        <v>3</v>
      </c>
      <c r="B10" s="120">
        <v>5215718</v>
      </c>
      <c r="C10" s="120">
        <v>5251027</v>
      </c>
      <c r="D10" s="120">
        <v>5275121</v>
      </c>
      <c r="E10" s="120">
        <v>5294860</v>
      </c>
      <c r="F10" s="120">
        <v>5313577</v>
      </c>
      <c r="G10" s="120">
        <v>5330020</v>
      </c>
      <c r="H10" s="120">
        <v>5349212</v>
      </c>
      <c r="I10" s="120">
        <v>5368354</v>
      </c>
      <c r="J10" s="120">
        <v>5383507</v>
      </c>
      <c r="K10" s="120">
        <v>5397640</v>
      </c>
      <c r="L10" s="120">
        <v>5411405</v>
      </c>
      <c r="M10" s="120">
        <v>5427459</v>
      </c>
      <c r="N10" s="120">
        <v>5447084</v>
      </c>
      <c r="O10" s="120">
        <v>5475791</v>
      </c>
      <c r="P10" s="120">
        <v>5511451</v>
      </c>
      <c r="Q10" s="120">
        <v>5534738</v>
      </c>
      <c r="R10" s="120">
        <v>5560628</v>
      </c>
    </row>
    <row r="11" spans="1:18" ht="12.75">
      <c r="A11" s="8" t="s">
        <v>6</v>
      </c>
      <c r="B11" s="120">
        <v>81538603</v>
      </c>
      <c r="C11" s="120">
        <v>81817499</v>
      </c>
      <c r="D11" s="120">
        <v>82012162</v>
      </c>
      <c r="E11" s="120">
        <v>82057379</v>
      </c>
      <c r="F11" s="120">
        <v>82037011</v>
      </c>
      <c r="G11" s="120">
        <v>82163475</v>
      </c>
      <c r="H11" s="120">
        <v>82259540</v>
      </c>
      <c r="I11" s="120">
        <v>82440309</v>
      </c>
      <c r="J11" s="120">
        <v>82536680</v>
      </c>
      <c r="K11" s="120">
        <v>82531671</v>
      </c>
      <c r="L11" s="120">
        <v>82500849</v>
      </c>
      <c r="M11" s="120">
        <v>82437995</v>
      </c>
      <c r="N11" s="120">
        <v>82314906</v>
      </c>
      <c r="O11" s="120">
        <v>82217837</v>
      </c>
      <c r="P11" s="120">
        <v>82002356</v>
      </c>
      <c r="Q11" s="120">
        <v>81802257</v>
      </c>
      <c r="R11" s="120">
        <v>81751602</v>
      </c>
    </row>
    <row r="12" spans="1:18" ht="12.75">
      <c r="A12" s="8" t="s">
        <v>23</v>
      </c>
      <c r="B12" s="120">
        <v>1448075</v>
      </c>
      <c r="C12" s="120">
        <v>1425192</v>
      </c>
      <c r="D12" s="120">
        <v>1405996</v>
      </c>
      <c r="E12" s="120">
        <v>1393074</v>
      </c>
      <c r="F12" s="120">
        <v>1379237</v>
      </c>
      <c r="G12" s="120">
        <v>1372071</v>
      </c>
      <c r="H12" s="120">
        <v>1366959</v>
      </c>
      <c r="I12" s="120">
        <v>1361242</v>
      </c>
      <c r="J12" s="120">
        <v>1356045</v>
      </c>
      <c r="K12" s="120">
        <v>1351069</v>
      </c>
      <c r="L12" s="120">
        <v>1347510</v>
      </c>
      <c r="M12" s="120">
        <v>1344684</v>
      </c>
      <c r="N12" s="120">
        <v>1342409</v>
      </c>
      <c r="O12" s="120">
        <v>1340935</v>
      </c>
      <c r="P12" s="120">
        <v>1340415</v>
      </c>
      <c r="Q12" s="120">
        <v>1340127</v>
      </c>
      <c r="R12" s="120">
        <v>1340194</v>
      </c>
    </row>
    <row r="13" spans="1:18" ht="12.75">
      <c r="A13" s="8" t="s">
        <v>8</v>
      </c>
      <c r="B13" s="120">
        <v>3597617</v>
      </c>
      <c r="C13" s="120">
        <v>3620065</v>
      </c>
      <c r="D13" s="120">
        <v>3654955</v>
      </c>
      <c r="E13" s="120">
        <v>3693386</v>
      </c>
      <c r="F13" s="120">
        <v>3732006</v>
      </c>
      <c r="G13" s="120">
        <v>3777565</v>
      </c>
      <c r="H13" s="120">
        <v>3832783</v>
      </c>
      <c r="I13" s="120">
        <v>3899702</v>
      </c>
      <c r="J13" s="120">
        <v>3964191</v>
      </c>
      <c r="K13" s="120">
        <v>4028851</v>
      </c>
      <c r="L13" s="120">
        <v>4111672</v>
      </c>
      <c r="M13" s="120">
        <v>4208156</v>
      </c>
      <c r="N13" s="120">
        <v>4312526</v>
      </c>
      <c r="O13" s="120">
        <v>4401335</v>
      </c>
      <c r="P13" s="120">
        <v>4450030</v>
      </c>
      <c r="Q13" s="120">
        <v>4467854</v>
      </c>
      <c r="R13" s="120">
        <v>4570727</v>
      </c>
    </row>
    <row r="14" spans="1:18" ht="12.75">
      <c r="A14" s="8" t="s">
        <v>7</v>
      </c>
      <c r="B14" s="120"/>
      <c r="C14" s="120">
        <v>10673696</v>
      </c>
      <c r="D14" s="120">
        <v>10744649</v>
      </c>
      <c r="E14" s="120">
        <v>10808358</v>
      </c>
      <c r="F14" s="120">
        <v>10861402</v>
      </c>
      <c r="G14" s="120">
        <v>10903757</v>
      </c>
      <c r="H14" s="120">
        <v>10931206</v>
      </c>
      <c r="I14" s="120">
        <v>10968708</v>
      </c>
      <c r="J14" s="120">
        <v>11006377</v>
      </c>
      <c r="K14" s="120">
        <v>11040650</v>
      </c>
      <c r="L14" s="120">
        <v>11082751</v>
      </c>
      <c r="M14" s="120">
        <v>11125179</v>
      </c>
      <c r="N14" s="120">
        <v>11171740</v>
      </c>
      <c r="O14" s="120">
        <v>11213785</v>
      </c>
      <c r="P14" s="120">
        <v>11260402</v>
      </c>
      <c r="Q14" s="120">
        <v>11305118</v>
      </c>
      <c r="R14" s="120">
        <v>11309885</v>
      </c>
    </row>
    <row r="15" spans="1:18" ht="12.75">
      <c r="A15" s="8" t="s">
        <v>13</v>
      </c>
      <c r="B15" s="120">
        <v>39343100</v>
      </c>
      <c r="C15" s="120">
        <v>39430933</v>
      </c>
      <c r="D15" s="120">
        <v>39525438</v>
      </c>
      <c r="E15" s="120">
        <v>39639388</v>
      </c>
      <c r="F15" s="120">
        <v>39802827</v>
      </c>
      <c r="G15" s="120">
        <v>40049708</v>
      </c>
      <c r="H15" s="120">
        <v>40476723</v>
      </c>
      <c r="I15" s="120">
        <v>40964244</v>
      </c>
      <c r="J15" s="120">
        <v>41663702</v>
      </c>
      <c r="K15" s="120">
        <v>42345342</v>
      </c>
      <c r="L15" s="120">
        <v>43038035</v>
      </c>
      <c r="M15" s="120">
        <v>43758250</v>
      </c>
      <c r="N15" s="120">
        <v>44474631</v>
      </c>
      <c r="O15" s="120">
        <v>45283259</v>
      </c>
      <c r="P15" s="120">
        <v>45828172</v>
      </c>
      <c r="Q15" s="120">
        <v>45989016</v>
      </c>
      <c r="R15" s="120">
        <v>46152926</v>
      </c>
    </row>
    <row r="16" spans="1:18" ht="12.75">
      <c r="A16" s="8" t="s">
        <v>5</v>
      </c>
      <c r="B16" s="120">
        <v>59315139</v>
      </c>
      <c r="C16" s="120">
        <v>59522297</v>
      </c>
      <c r="D16" s="120">
        <v>59726386</v>
      </c>
      <c r="E16" s="120">
        <v>59934884</v>
      </c>
      <c r="F16" s="120">
        <v>60158533</v>
      </c>
      <c r="G16" s="120">
        <v>60545022</v>
      </c>
      <c r="H16" s="120">
        <v>60979315</v>
      </c>
      <c r="I16" s="120">
        <v>61424036</v>
      </c>
      <c r="J16" s="120">
        <v>61864088</v>
      </c>
      <c r="K16" s="120">
        <v>62292241</v>
      </c>
      <c r="L16" s="120">
        <v>62772870</v>
      </c>
      <c r="M16" s="120">
        <v>63229635</v>
      </c>
      <c r="N16" s="120">
        <v>63645065</v>
      </c>
      <c r="O16" s="120">
        <v>64007193</v>
      </c>
      <c r="P16" s="120">
        <v>64350226</v>
      </c>
      <c r="Q16" s="120">
        <v>64658856</v>
      </c>
      <c r="R16" s="120">
        <v>64994907</v>
      </c>
    </row>
    <row r="17" spans="1:18" ht="12.75">
      <c r="A17" s="8" t="s">
        <v>9</v>
      </c>
      <c r="B17" s="120">
        <v>56844408</v>
      </c>
      <c r="C17" s="120">
        <v>56844197</v>
      </c>
      <c r="D17" s="120">
        <v>56876364</v>
      </c>
      <c r="E17" s="120">
        <v>56904379</v>
      </c>
      <c r="F17" s="120">
        <v>56909109</v>
      </c>
      <c r="G17" s="120">
        <v>56923524</v>
      </c>
      <c r="H17" s="120">
        <v>56960692</v>
      </c>
      <c r="I17" s="120">
        <v>56993742</v>
      </c>
      <c r="J17" s="120">
        <v>57321070</v>
      </c>
      <c r="K17" s="120">
        <v>57888245</v>
      </c>
      <c r="L17" s="120">
        <v>58462375</v>
      </c>
      <c r="M17" s="120">
        <v>58751711</v>
      </c>
      <c r="N17" s="120">
        <v>59131287</v>
      </c>
      <c r="O17" s="120">
        <v>59619290</v>
      </c>
      <c r="P17" s="120">
        <v>60045068</v>
      </c>
      <c r="Q17" s="120">
        <v>60340328</v>
      </c>
      <c r="R17" s="120">
        <v>60626442</v>
      </c>
    </row>
    <row r="18" spans="1:18" ht="12.75">
      <c r="A18" s="8" t="s">
        <v>21</v>
      </c>
      <c r="B18" s="120">
        <v>645399</v>
      </c>
      <c r="C18" s="120">
        <v>656333</v>
      </c>
      <c r="D18" s="120">
        <v>666313</v>
      </c>
      <c r="E18" s="120">
        <v>675215</v>
      </c>
      <c r="F18" s="120">
        <v>682862</v>
      </c>
      <c r="G18" s="120">
        <v>690497</v>
      </c>
      <c r="H18" s="120">
        <v>697549</v>
      </c>
      <c r="I18" s="120">
        <v>705539</v>
      </c>
      <c r="J18" s="120">
        <v>715137</v>
      </c>
      <c r="K18" s="120">
        <v>730367</v>
      </c>
      <c r="L18" s="120">
        <v>749175</v>
      </c>
      <c r="M18" s="120">
        <v>766414</v>
      </c>
      <c r="N18" s="120">
        <v>778684</v>
      </c>
      <c r="O18" s="120">
        <v>789269</v>
      </c>
      <c r="P18" s="120">
        <v>796875</v>
      </c>
      <c r="Q18" s="120">
        <v>819140</v>
      </c>
      <c r="R18" s="120">
        <v>839751</v>
      </c>
    </row>
    <row r="19" spans="1:18" ht="12.75">
      <c r="A19" s="8" t="s">
        <v>25</v>
      </c>
      <c r="B19" s="120">
        <v>2500580</v>
      </c>
      <c r="C19" s="120">
        <v>2469531</v>
      </c>
      <c r="D19" s="120">
        <v>2444912</v>
      </c>
      <c r="E19" s="120">
        <v>2420789</v>
      </c>
      <c r="F19" s="120">
        <v>2399248</v>
      </c>
      <c r="G19" s="120">
        <v>2381715</v>
      </c>
      <c r="H19" s="120">
        <v>2364254</v>
      </c>
      <c r="I19" s="120">
        <v>2345768</v>
      </c>
      <c r="J19" s="120">
        <v>2331480</v>
      </c>
      <c r="K19" s="120">
        <v>2319203</v>
      </c>
      <c r="L19" s="120">
        <v>2306434</v>
      </c>
      <c r="M19" s="120">
        <v>2294590</v>
      </c>
      <c r="N19" s="120">
        <v>2281305</v>
      </c>
      <c r="O19" s="120">
        <v>2270894</v>
      </c>
      <c r="P19" s="120">
        <v>2261294</v>
      </c>
      <c r="Q19" s="120">
        <v>2248374</v>
      </c>
      <c r="R19" s="120">
        <v>2074605</v>
      </c>
    </row>
    <row r="20" spans="1:18" ht="12.75">
      <c r="A20" s="8" t="s">
        <v>26</v>
      </c>
      <c r="B20" s="120">
        <v>3642991</v>
      </c>
      <c r="C20" s="120">
        <v>3615212</v>
      </c>
      <c r="D20" s="120">
        <v>3588013</v>
      </c>
      <c r="E20" s="120">
        <v>3562261</v>
      </c>
      <c r="F20" s="120">
        <v>3536401</v>
      </c>
      <c r="G20" s="120">
        <v>3512074</v>
      </c>
      <c r="H20" s="120">
        <v>3486998</v>
      </c>
      <c r="I20" s="120">
        <v>3475586</v>
      </c>
      <c r="J20" s="120">
        <v>3462553</v>
      </c>
      <c r="K20" s="120">
        <v>3445857</v>
      </c>
      <c r="L20" s="120">
        <v>3425324</v>
      </c>
      <c r="M20" s="120">
        <v>3403284</v>
      </c>
      <c r="N20" s="120">
        <v>3384879</v>
      </c>
      <c r="O20" s="120">
        <v>3366357</v>
      </c>
      <c r="P20" s="120">
        <v>3349872</v>
      </c>
      <c r="Q20" s="120">
        <v>3329039</v>
      </c>
      <c r="R20" s="120">
        <v>3052588</v>
      </c>
    </row>
    <row r="21" spans="1:18" ht="12.75">
      <c r="A21" s="8" t="s">
        <v>47</v>
      </c>
      <c r="B21" s="120">
        <v>405650</v>
      </c>
      <c r="C21" s="120">
        <v>411600</v>
      </c>
      <c r="D21" s="120">
        <v>416850</v>
      </c>
      <c r="E21" s="120">
        <v>422050</v>
      </c>
      <c r="F21" s="120">
        <v>427350</v>
      </c>
      <c r="G21" s="120">
        <v>433600</v>
      </c>
      <c r="H21" s="120">
        <v>439000</v>
      </c>
      <c r="I21" s="120">
        <v>444050</v>
      </c>
      <c r="J21" s="120">
        <v>448300</v>
      </c>
      <c r="K21" s="120">
        <v>454960</v>
      </c>
      <c r="L21" s="120">
        <v>461230</v>
      </c>
      <c r="M21" s="120">
        <v>469086</v>
      </c>
      <c r="N21" s="120">
        <v>476187</v>
      </c>
      <c r="O21" s="120">
        <v>483799</v>
      </c>
      <c r="P21" s="120">
        <v>493500</v>
      </c>
      <c r="Q21" s="120">
        <v>502066</v>
      </c>
      <c r="R21" s="120">
        <v>511840</v>
      </c>
    </row>
    <row r="22" spans="1:18" ht="12.75">
      <c r="A22" s="8" t="s">
        <v>24</v>
      </c>
      <c r="B22" s="120">
        <v>10336700</v>
      </c>
      <c r="C22" s="120">
        <v>10321229</v>
      </c>
      <c r="D22" s="120">
        <v>10301247</v>
      </c>
      <c r="E22" s="120">
        <v>10279724</v>
      </c>
      <c r="F22" s="120">
        <v>10253416</v>
      </c>
      <c r="G22" s="120">
        <v>10221644</v>
      </c>
      <c r="H22" s="120">
        <v>10200298</v>
      </c>
      <c r="I22" s="120">
        <v>10174853</v>
      </c>
      <c r="J22" s="120">
        <v>10142362</v>
      </c>
      <c r="K22" s="120">
        <v>10116742</v>
      </c>
      <c r="L22" s="120">
        <v>10097549</v>
      </c>
      <c r="M22" s="120">
        <v>10076581</v>
      </c>
      <c r="N22" s="120">
        <v>10066158</v>
      </c>
      <c r="O22" s="120">
        <v>10045401</v>
      </c>
      <c r="P22" s="120">
        <v>10030975</v>
      </c>
      <c r="Q22" s="120">
        <v>10014324</v>
      </c>
      <c r="R22" s="120">
        <v>9985722</v>
      </c>
    </row>
    <row r="23" spans="1:18" ht="12.75">
      <c r="A23" s="8" t="s">
        <v>27</v>
      </c>
      <c r="B23" s="120">
        <v>369451</v>
      </c>
      <c r="C23" s="120">
        <v>371415</v>
      </c>
      <c r="D23" s="120">
        <v>373958</v>
      </c>
      <c r="E23" s="120">
        <v>376513</v>
      </c>
      <c r="F23" s="120">
        <v>378518</v>
      </c>
      <c r="G23" s="120">
        <v>380201</v>
      </c>
      <c r="H23" s="120">
        <v>391415</v>
      </c>
      <c r="I23" s="120">
        <v>394641</v>
      </c>
      <c r="J23" s="120">
        <v>397296</v>
      </c>
      <c r="K23" s="120">
        <v>399867</v>
      </c>
      <c r="L23" s="120">
        <v>402668</v>
      </c>
      <c r="M23" s="120">
        <v>405006</v>
      </c>
      <c r="N23" s="120">
        <v>407810</v>
      </c>
      <c r="O23" s="120">
        <v>410290</v>
      </c>
      <c r="P23" s="120">
        <v>413609</v>
      </c>
      <c r="Q23" s="120">
        <v>414372</v>
      </c>
      <c r="R23" s="120">
        <v>415832</v>
      </c>
    </row>
    <row r="24" spans="1:18" ht="12.75">
      <c r="A24" s="8" t="s">
        <v>11</v>
      </c>
      <c r="B24" s="120">
        <v>15424122</v>
      </c>
      <c r="C24" s="120">
        <v>15493889</v>
      </c>
      <c r="D24" s="120">
        <v>15567107</v>
      </c>
      <c r="E24" s="120">
        <v>15654192</v>
      </c>
      <c r="F24" s="120">
        <v>15760225</v>
      </c>
      <c r="G24" s="120">
        <v>15863950</v>
      </c>
      <c r="H24" s="120">
        <v>15987075</v>
      </c>
      <c r="I24" s="120">
        <v>16105285</v>
      </c>
      <c r="J24" s="120">
        <v>16192572</v>
      </c>
      <c r="K24" s="120">
        <v>16258032</v>
      </c>
      <c r="L24" s="120">
        <v>16305526</v>
      </c>
      <c r="M24" s="120">
        <v>16334210</v>
      </c>
      <c r="N24" s="120">
        <v>16357992</v>
      </c>
      <c r="O24" s="120">
        <v>16405399</v>
      </c>
      <c r="P24" s="120">
        <v>16485787</v>
      </c>
      <c r="Q24" s="120">
        <v>16574989</v>
      </c>
      <c r="R24" s="120">
        <v>16655799</v>
      </c>
    </row>
    <row r="25" spans="1:18" ht="12.75">
      <c r="A25" s="8" t="s">
        <v>1</v>
      </c>
      <c r="B25" s="120">
        <v>7943489</v>
      </c>
      <c r="C25" s="120">
        <v>7953067</v>
      </c>
      <c r="D25" s="120">
        <v>7964966</v>
      </c>
      <c r="E25" s="120">
        <v>7971116</v>
      </c>
      <c r="F25" s="120">
        <v>7982461</v>
      </c>
      <c r="G25" s="120">
        <v>8002186</v>
      </c>
      <c r="H25" s="120">
        <v>8020946</v>
      </c>
      <c r="I25" s="120">
        <v>8063640</v>
      </c>
      <c r="J25" s="120">
        <v>8100273</v>
      </c>
      <c r="K25" s="120">
        <v>8142573</v>
      </c>
      <c r="L25" s="120">
        <v>8201359</v>
      </c>
      <c r="M25" s="120">
        <v>8254298</v>
      </c>
      <c r="N25" s="120">
        <v>8282984</v>
      </c>
      <c r="O25" s="120">
        <v>8318592</v>
      </c>
      <c r="P25" s="120">
        <v>8355260</v>
      </c>
      <c r="Q25" s="120">
        <v>8375290</v>
      </c>
      <c r="R25" s="120">
        <v>8404252</v>
      </c>
    </row>
    <row r="26" spans="1:18" ht="12.75">
      <c r="A26" s="8" t="s">
        <v>28</v>
      </c>
      <c r="B26" s="120">
        <v>38580597</v>
      </c>
      <c r="C26" s="120">
        <v>38609399</v>
      </c>
      <c r="D26" s="120">
        <v>38639341</v>
      </c>
      <c r="E26" s="120">
        <v>38659979</v>
      </c>
      <c r="F26" s="120">
        <v>38666983</v>
      </c>
      <c r="G26" s="120">
        <v>38263303</v>
      </c>
      <c r="H26" s="120">
        <v>38253955</v>
      </c>
      <c r="I26" s="120">
        <v>38242197</v>
      </c>
      <c r="J26" s="120">
        <v>38218531</v>
      </c>
      <c r="K26" s="120">
        <v>38190608</v>
      </c>
      <c r="L26" s="120">
        <v>38173835</v>
      </c>
      <c r="M26" s="120">
        <v>38157055</v>
      </c>
      <c r="N26" s="120">
        <v>38125479</v>
      </c>
      <c r="O26" s="120">
        <v>38115641</v>
      </c>
      <c r="P26" s="120">
        <v>38135876</v>
      </c>
      <c r="Q26" s="120">
        <v>38167329</v>
      </c>
      <c r="R26" s="120">
        <v>38529866</v>
      </c>
    </row>
    <row r="27" spans="1:18" ht="12.75">
      <c r="A27" s="8" t="s">
        <v>12</v>
      </c>
      <c r="B27" s="120">
        <v>10017571</v>
      </c>
      <c r="C27" s="120">
        <v>10043180</v>
      </c>
      <c r="D27" s="120">
        <v>10072542</v>
      </c>
      <c r="E27" s="120">
        <v>10109697</v>
      </c>
      <c r="F27" s="120">
        <v>10148883</v>
      </c>
      <c r="G27" s="120">
        <v>10195014</v>
      </c>
      <c r="H27" s="120">
        <v>10256658</v>
      </c>
      <c r="I27" s="120">
        <v>10329340</v>
      </c>
      <c r="J27" s="120">
        <v>10407465</v>
      </c>
      <c r="K27" s="120">
        <v>10474685</v>
      </c>
      <c r="L27" s="120">
        <v>10529255</v>
      </c>
      <c r="M27" s="120">
        <v>10569592</v>
      </c>
      <c r="N27" s="120">
        <v>10599095</v>
      </c>
      <c r="O27" s="120">
        <v>10617575</v>
      </c>
      <c r="P27" s="120">
        <v>10627250</v>
      </c>
      <c r="Q27" s="120">
        <v>10637713</v>
      </c>
      <c r="R27" s="120">
        <v>10572157</v>
      </c>
    </row>
    <row r="28" spans="1:18" ht="12.75">
      <c r="A28" s="8" t="s">
        <v>29</v>
      </c>
      <c r="B28" s="120">
        <v>22712394</v>
      </c>
      <c r="C28" s="120">
        <v>22656145</v>
      </c>
      <c r="D28" s="120">
        <v>22581862</v>
      </c>
      <c r="E28" s="120">
        <v>22526093</v>
      </c>
      <c r="F28" s="120">
        <v>22488595</v>
      </c>
      <c r="G28" s="120">
        <v>22455485</v>
      </c>
      <c r="H28" s="120">
        <v>22430457</v>
      </c>
      <c r="I28" s="120">
        <v>21833483</v>
      </c>
      <c r="J28" s="120">
        <v>21772774</v>
      </c>
      <c r="K28" s="120">
        <v>21711252</v>
      </c>
      <c r="L28" s="120">
        <v>21658528</v>
      </c>
      <c r="M28" s="120">
        <v>21610213</v>
      </c>
      <c r="N28" s="120">
        <v>21565119</v>
      </c>
      <c r="O28" s="120">
        <v>21528627</v>
      </c>
      <c r="P28" s="120">
        <v>21498616</v>
      </c>
      <c r="Q28" s="120">
        <v>21462186</v>
      </c>
      <c r="R28" s="120">
        <v>21413815</v>
      </c>
    </row>
    <row r="29" spans="1:18" ht="12.75">
      <c r="A29" s="8" t="s">
        <v>31</v>
      </c>
      <c r="B29" s="120">
        <v>1989477</v>
      </c>
      <c r="C29" s="120">
        <v>1990266</v>
      </c>
      <c r="D29" s="120">
        <v>1986989</v>
      </c>
      <c r="E29" s="120">
        <v>1984923</v>
      </c>
      <c r="F29" s="120">
        <v>1978334</v>
      </c>
      <c r="G29" s="120">
        <v>1987755</v>
      </c>
      <c r="H29" s="120">
        <v>1990094</v>
      </c>
      <c r="I29" s="120">
        <v>1994026</v>
      </c>
      <c r="J29" s="120">
        <v>1995033</v>
      </c>
      <c r="K29" s="120">
        <v>1996433</v>
      </c>
      <c r="L29" s="120">
        <v>1997590</v>
      </c>
      <c r="M29" s="120">
        <v>2003358</v>
      </c>
      <c r="N29" s="120">
        <v>2010377</v>
      </c>
      <c r="O29" s="120">
        <v>2010269</v>
      </c>
      <c r="P29" s="120">
        <v>2032362</v>
      </c>
      <c r="Q29" s="120">
        <v>2046976</v>
      </c>
      <c r="R29" s="120">
        <v>2050189</v>
      </c>
    </row>
    <row r="30" spans="1:18" ht="12.75">
      <c r="A30" s="8" t="s">
        <v>48</v>
      </c>
      <c r="B30" s="120">
        <v>5356207</v>
      </c>
      <c r="C30" s="120">
        <v>5367790</v>
      </c>
      <c r="D30" s="120">
        <v>5378932</v>
      </c>
      <c r="E30" s="120">
        <v>5387650</v>
      </c>
      <c r="F30" s="120">
        <v>5393382</v>
      </c>
      <c r="G30" s="120">
        <v>5398657</v>
      </c>
      <c r="H30" s="120">
        <v>5378783</v>
      </c>
      <c r="I30" s="120">
        <v>5378951</v>
      </c>
      <c r="J30" s="120">
        <v>5379161</v>
      </c>
      <c r="K30" s="120">
        <v>5380053</v>
      </c>
      <c r="L30" s="120">
        <v>5384822</v>
      </c>
      <c r="M30" s="120">
        <v>5389180</v>
      </c>
      <c r="N30" s="120">
        <v>5393637</v>
      </c>
      <c r="O30" s="120">
        <v>5400998</v>
      </c>
      <c r="P30" s="120">
        <v>5412254</v>
      </c>
      <c r="Q30" s="120">
        <v>5424925</v>
      </c>
      <c r="R30" s="120">
        <v>5392446</v>
      </c>
    </row>
    <row r="31" spans="1:18" ht="12.75">
      <c r="A31" s="8" t="s">
        <v>4</v>
      </c>
      <c r="B31" s="120">
        <v>5098754</v>
      </c>
      <c r="C31" s="120">
        <v>5116826</v>
      </c>
      <c r="D31" s="120">
        <v>5132320</v>
      </c>
      <c r="E31" s="120">
        <v>5147349</v>
      </c>
      <c r="F31" s="120">
        <v>5159646</v>
      </c>
      <c r="G31" s="120">
        <v>5171302</v>
      </c>
      <c r="H31" s="120">
        <v>5181115</v>
      </c>
      <c r="I31" s="120">
        <v>5194901</v>
      </c>
      <c r="J31" s="120">
        <v>5206295</v>
      </c>
      <c r="K31" s="120">
        <v>5219732</v>
      </c>
      <c r="L31" s="120">
        <v>5236611</v>
      </c>
      <c r="M31" s="120">
        <v>5255580</v>
      </c>
      <c r="N31" s="120">
        <v>5276955</v>
      </c>
      <c r="O31" s="120">
        <v>5300484</v>
      </c>
      <c r="P31" s="120">
        <v>5326314</v>
      </c>
      <c r="Q31" s="120">
        <v>5351427</v>
      </c>
      <c r="R31" s="120">
        <v>5375276</v>
      </c>
    </row>
    <row r="32" spans="1:18" ht="12.75">
      <c r="A32" s="8" t="s">
        <v>14</v>
      </c>
      <c r="B32" s="120">
        <v>8816381</v>
      </c>
      <c r="C32" s="120">
        <v>8837496</v>
      </c>
      <c r="D32" s="120">
        <v>8844499</v>
      </c>
      <c r="E32" s="120">
        <v>8847625</v>
      </c>
      <c r="F32" s="120">
        <v>8854322</v>
      </c>
      <c r="G32" s="120">
        <v>8861426</v>
      </c>
      <c r="H32" s="120">
        <v>8882792</v>
      </c>
      <c r="I32" s="120">
        <v>8909128</v>
      </c>
      <c r="J32" s="120">
        <v>8940788</v>
      </c>
      <c r="K32" s="120">
        <v>8975670</v>
      </c>
      <c r="L32" s="120">
        <v>9011392</v>
      </c>
      <c r="M32" s="120">
        <v>9047752</v>
      </c>
      <c r="N32" s="120">
        <v>9113257</v>
      </c>
      <c r="O32" s="120">
        <v>9182927</v>
      </c>
      <c r="P32" s="120">
        <v>9256347</v>
      </c>
      <c r="Q32" s="120">
        <v>9340682</v>
      </c>
      <c r="R32" s="120">
        <v>9415570</v>
      </c>
    </row>
    <row r="33" spans="1:18" ht="12.75">
      <c r="A33" s="8" t="s">
        <v>15</v>
      </c>
      <c r="B33" s="120">
        <v>57943472</v>
      </c>
      <c r="C33" s="120">
        <v>58094587</v>
      </c>
      <c r="D33" s="120">
        <v>58239312</v>
      </c>
      <c r="E33" s="120">
        <v>58394596</v>
      </c>
      <c r="F33" s="120">
        <v>58579685</v>
      </c>
      <c r="G33" s="120">
        <v>58785246</v>
      </c>
      <c r="H33" s="120">
        <v>58999781</v>
      </c>
      <c r="I33" s="120">
        <v>59216138</v>
      </c>
      <c r="J33" s="120">
        <v>59435480</v>
      </c>
      <c r="K33" s="120">
        <v>59697037</v>
      </c>
      <c r="L33" s="120">
        <v>60038695</v>
      </c>
      <c r="M33" s="120">
        <v>60409918</v>
      </c>
      <c r="N33" s="120">
        <v>60781346</v>
      </c>
      <c r="O33" s="120">
        <v>61191951</v>
      </c>
      <c r="P33" s="120">
        <v>61595091</v>
      </c>
      <c r="Q33" s="120">
        <v>62026962</v>
      </c>
      <c r="R33" s="120">
        <v>62515392</v>
      </c>
    </row>
    <row r="34" spans="2:18" ht="12.75"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</row>
    <row r="35" spans="1:18" ht="12.75">
      <c r="A35" s="8" t="s">
        <v>33</v>
      </c>
      <c r="B35" s="120">
        <v>61203584</v>
      </c>
      <c r="C35" s="120">
        <v>62337617</v>
      </c>
      <c r="D35" s="120">
        <v>63484661</v>
      </c>
      <c r="E35" s="120">
        <v>64641675</v>
      </c>
      <c r="F35" s="120">
        <v>65786563</v>
      </c>
      <c r="G35" s="120">
        <v>66889425</v>
      </c>
      <c r="H35" s="120">
        <v>67895581</v>
      </c>
      <c r="I35" s="120">
        <v>68838069</v>
      </c>
      <c r="J35" s="120">
        <v>69770026</v>
      </c>
      <c r="K35" s="120">
        <v>70692009</v>
      </c>
      <c r="L35" s="120">
        <v>71610009</v>
      </c>
      <c r="M35" s="120">
        <v>72519974</v>
      </c>
      <c r="N35" s="120">
        <v>69689256</v>
      </c>
      <c r="O35" s="120">
        <v>70586256</v>
      </c>
      <c r="P35" s="120">
        <v>71517100</v>
      </c>
      <c r="Q35" s="120">
        <v>72561312</v>
      </c>
      <c r="R35" s="120">
        <v>73722988</v>
      </c>
    </row>
    <row r="36" spans="2:18" ht="12.75"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</row>
    <row r="37" spans="1:18" ht="12.75">
      <c r="A37" s="8" t="s">
        <v>17</v>
      </c>
      <c r="B37" s="120">
        <v>266978</v>
      </c>
      <c r="C37" s="120">
        <v>267958</v>
      </c>
      <c r="D37" s="120">
        <v>269874</v>
      </c>
      <c r="E37" s="120">
        <v>272381</v>
      </c>
      <c r="F37" s="120">
        <v>275712</v>
      </c>
      <c r="G37" s="120">
        <v>279049</v>
      </c>
      <c r="H37" s="120">
        <v>283361</v>
      </c>
      <c r="I37" s="120">
        <v>286575</v>
      </c>
      <c r="J37" s="120">
        <v>288471</v>
      </c>
      <c r="K37" s="120">
        <v>290570</v>
      </c>
      <c r="L37" s="120">
        <v>293577</v>
      </c>
      <c r="M37" s="120">
        <v>299891</v>
      </c>
      <c r="N37" s="120">
        <v>307672</v>
      </c>
      <c r="O37" s="120">
        <v>315459</v>
      </c>
      <c r="P37" s="120">
        <v>319368</v>
      </c>
      <c r="Q37" s="120">
        <v>317630</v>
      </c>
      <c r="R37" s="120">
        <v>318452</v>
      </c>
    </row>
    <row r="38" spans="1:18" ht="12.75">
      <c r="A38" s="8" t="s">
        <v>18</v>
      </c>
      <c r="B38" s="120">
        <v>4348410</v>
      </c>
      <c r="C38" s="120">
        <v>4369957</v>
      </c>
      <c r="D38" s="120">
        <v>4392714</v>
      </c>
      <c r="E38" s="120">
        <v>4417599</v>
      </c>
      <c r="F38" s="120">
        <v>4445329</v>
      </c>
      <c r="G38" s="120">
        <v>4478497</v>
      </c>
      <c r="H38" s="120">
        <v>4503436</v>
      </c>
      <c r="I38" s="120">
        <v>4524066</v>
      </c>
      <c r="J38" s="120">
        <v>4552252</v>
      </c>
      <c r="K38" s="120">
        <v>4577457</v>
      </c>
      <c r="L38" s="120">
        <v>4606363</v>
      </c>
      <c r="M38" s="120">
        <v>4640219</v>
      </c>
      <c r="N38" s="120">
        <v>4681134</v>
      </c>
      <c r="O38" s="120">
        <v>4737171</v>
      </c>
      <c r="P38" s="120">
        <v>4799252</v>
      </c>
      <c r="Q38" s="120">
        <v>4858199</v>
      </c>
      <c r="R38" s="120">
        <v>4920305</v>
      </c>
    </row>
    <row r="39" spans="1:18" ht="12.75">
      <c r="A39" s="8" t="s">
        <v>19</v>
      </c>
      <c r="B39" s="120">
        <v>7019019</v>
      </c>
      <c r="C39" s="120">
        <v>7062354</v>
      </c>
      <c r="D39" s="120">
        <v>7081346</v>
      </c>
      <c r="E39" s="120">
        <v>7096465</v>
      </c>
      <c r="F39" s="120">
        <v>7123537</v>
      </c>
      <c r="G39" s="120">
        <v>7164444</v>
      </c>
      <c r="H39" s="120">
        <v>7204055</v>
      </c>
      <c r="I39" s="120">
        <v>7255653</v>
      </c>
      <c r="J39" s="120">
        <v>7313853</v>
      </c>
      <c r="K39" s="120">
        <v>7364148</v>
      </c>
      <c r="L39" s="120">
        <v>7415102</v>
      </c>
      <c r="M39" s="120">
        <v>7459128</v>
      </c>
      <c r="N39" s="120">
        <v>7508739</v>
      </c>
      <c r="O39" s="120">
        <v>7593494</v>
      </c>
      <c r="P39" s="120">
        <v>7701856</v>
      </c>
      <c r="Q39" s="120">
        <v>7785806</v>
      </c>
      <c r="R39" s="120">
        <v>7870134</v>
      </c>
    </row>
    <row r="40" spans="2:18" ht="12.75"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</row>
    <row r="41" spans="1:18" ht="12.75">
      <c r="A41" s="8" t="s">
        <v>35</v>
      </c>
      <c r="B41" s="120"/>
      <c r="C41" s="120"/>
      <c r="D41" s="120"/>
      <c r="E41" s="120"/>
      <c r="F41" s="120"/>
      <c r="G41" s="120"/>
      <c r="H41" s="120"/>
      <c r="I41" s="120"/>
      <c r="J41" s="120">
        <v>3102781</v>
      </c>
      <c r="K41" s="120">
        <v>3119548</v>
      </c>
      <c r="L41" s="120">
        <v>3134975</v>
      </c>
      <c r="M41" s="120">
        <v>3149143</v>
      </c>
      <c r="N41" s="120">
        <v>3152625</v>
      </c>
      <c r="O41" s="120">
        <v>3170050</v>
      </c>
      <c r="P41" s="120">
        <v>3184701</v>
      </c>
      <c r="Q41" s="120"/>
      <c r="R41" s="120"/>
    </row>
    <row r="42" spans="1:18" ht="12.75">
      <c r="A42" s="8" t="s">
        <v>36</v>
      </c>
      <c r="B42" s="120"/>
      <c r="C42" s="120"/>
      <c r="D42" s="120"/>
      <c r="E42" s="120"/>
      <c r="F42" s="120"/>
      <c r="G42" s="120"/>
      <c r="H42" s="120"/>
      <c r="I42" s="120"/>
      <c r="J42" s="120">
        <v>3830349</v>
      </c>
      <c r="K42" s="120">
        <v>3837414</v>
      </c>
      <c r="L42" s="120">
        <v>3842532</v>
      </c>
      <c r="M42" s="120">
        <v>3842650</v>
      </c>
      <c r="N42" s="120">
        <v>3844017</v>
      </c>
      <c r="O42" s="120">
        <v>3843846</v>
      </c>
      <c r="P42" s="120">
        <v>3843998</v>
      </c>
      <c r="Q42" s="120">
        <v>3844046</v>
      </c>
      <c r="R42" s="120">
        <v>3843183</v>
      </c>
    </row>
    <row r="43" spans="1:18" ht="12.75">
      <c r="A43" s="8" t="s">
        <v>32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>
        <v>4441733</v>
      </c>
      <c r="L43" s="120">
        <v>4443901</v>
      </c>
      <c r="M43" s="120">
        <v>4442884</v>
      </c>
      <c r="N43" s="120">
        <v>4441238</v>
      </c>
      <c r="O43" s="120">
        <v>4436401</v>
      </c>
      <c r="P43" s="120">
        <v>4435056</v>
      </c>
      <c r="Q43" s="120">
        <v>4425747</v>
      </c>
      <c r="R43" s="120">
        <v>4412137</v>
      </c>
    </row>
    <row r="44" spans="1:18" ht="12.75">
      <c r="A44" s="8" t="s">
        <v>49</v>
      </c>
      <c r="B44" s="120"/>
      <c r="C44" s="120"/>
      <c r="D44" s="120"/>
      <c r="E44" s="120"/>
      <c r="F44" s="120"/>
      <c r="G44" s="120"/>
      <c r="H44" s="120"/>
      <c r="I44" s="120"/>
      <c r="J44" s="120">
        <v>2023654</v>
      </c>
      <c r="K44" s="120">
        <v>2029892</v>
      </c>
      <c r="L44" s="120">
        <v>2035196</v>
      </c>
      <c r="M44" s="120">
        <v>2038514</v>
      </c>
      <c r="N44" s="120">
        <v>2041941</v>
      </c>
      <c r="O44" s="120">
        <v>2045177</v>
      </c>
      <c r="P44" s="120">
        <v>2048619</v>
      </c>
      <c r="Q44" s="120">
        <v>2052722</v>
      </c>
      <c r="R44" s="120">
        <v>2057284</v>
      </c>
    </row>
    <row r="45" spans="1:18" ht="12.75">
      <c r="A45" s="8" t="s">
        <v>50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>
        <v>2126708</v>
      </c>
      <c r="O45" s="120">
        <v>2153139</v>
      </c>
      <c r="P45" s="120">
        <v>2180686</v>
      </c>
      <c r="Q45" s="120"/>
      <c r="R45" s="120"/>
    </row>
    <row r="46" spans="1:18" ht="12.75">
      <c r="A46" s="8" t="s">
        <v>40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>
        <v>630142</v>
      </c>
      <c r="Q46" s="120"/>
      <c r="R46" s="120"/>
    </row>
    <row r="47" spans="1:18" ht="12.75">
      <c r="A47" s="8" t="s">
        <v>37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>
        <v>7425487</v>
      </c>
      <c r="N47" s="120">
        <v>7397651</v>
      </c>
      <c r="O47" s="120">
        <v>7365507</v>
      </c>
      <c r="P47" s="120">
        <v>7334937</v>
      </c>
      <c r="Q47" s="120">
        <v>7306677</v>
      </c>
      <c r="R47" s="120">
        <v>7276195</v>
      </c>
    </row>
    <row r="48" spans="1:18" ht="12.75">
      <c r="A48" s="72"/>
      <c r="B48" s="72"/>
      <c r="C48" s="72"/>
      <c r="D48" s="72"/>
      <c r="E48" s="72"/>
      <c r="F48" s="72"/>
      <c r="G48" s="72"/>
      <c r="H48" s="72"/>
      <c r="I48" s="72"/>
      <c r="J48" s="73"/>
      <c r="K48" s="73"/>
      <c r="L48" s="73"/>
      <c r="M48" s="73"/>
      <c r="N48" s="73"/>
      <c r="O48" s="73"/>
      <c r="P48" s="73"/>
      <c r="Q48" s="73"/>
      <c r="R48" s="73"/>
    </row>
    <row r="49" spans="1:18" ht="12.75">
      <c r="A49" s="72"/>
      <c r="B49" s="72"/>
      <c r="C49" s="72"/>
      <c r="D49" s="72"/>
      <c r="E49" s="72"/>
      <c r="F49" s="72"/>
      <c r="G49" s="72"/>
      <c r="H49" s="72"/>
      <c r="I49" s="72"/>
      <c r="J49" s="73"/>
      <c r="K49" s="73"/>
      <c r="L49" s="73"/>
      <c r="M49" s="73"/>
      <c r="N49" s="73"/>
      <c r="O49" s="73"/>
      <c r="P49" s="73"/>
      <c r="Q49" s="73"/>
      <c r="R49" s="73"/>
    </row>
    <row r="50" spans="1:18" ht="12.75">
      <c r="A50" s="168" t="s">
        <v>70</v>
      </c>
      <c r="B50" s="55">
        <v>1995</v>
      </c>
      <c r="C50" s="55">
        <v>1996</v>
      </c>
      <c r="D50" s="55">
        <v>1997</v>
      </c>
      <c r="E50" s="55">
        <v>1998</v>
      </c>
      <c r="F50" s="55">
        <v>1999</v>
      </c>
      <c r="G50" s="55">
        <v>2000</v>
      </c>
      <c r="H50" s="55">
        <v>2001</v>
      </c>
      <c r="I50" s="55">
        <v>2002</v>
      </c>
      <c r="J50" s="55">
        <v>2003</v>
      </c>
      <c r="K50" s="55">
        <v>2004</v>
      </c>
      <c r="L50" s="55">
        <v>2005</v>
      </c>
      <c r="M50" s="55">
        <v>2006</v>
      </c>
      <c r="N50" s="55">
        <v>2007</v>
      </c>
      <c r="O50" s="55">
        <v>2008</v>
      </c>
      <c r="P50" s="55">
        <v>2009</v>
      </c>
      <c r="Q50" s="55">
        <v>2010</v>
      </c>
      <c r="R50" s="55">
        <v>2011</v>
      </c>
    </row>
    <row r="51" spans="1:18" ht="12.75">
      <c r="A51" s="8" t="s">
        <v>69</v>
      </c>
      <c r="B51" s="68">
        <f>B8+B9+B12+B18+B19+B20+B22+B23+B26+B28+B29+B30</f>
        <v>106342450</v>
      </c>
      <c r="C51" s="68">
        <f aca="true" t="shared" si="0" ref="C51:R51">C8+C9+C12+C18+C19+C20+C22+C23+C26+C28+C29+C30</f>
        <v>106188571</v>
      </c>
      <c r="D51" s="68">
        <f t="shared" si="0"/>
        <v>106017636</v>
      </c>
      <c r="E51" s="68">
        <f t="shared" si="0"/>
        <v>105848546</v>
      </c>
      <c r="F51" s="68">
        <f t="shared" si="0"/>
        <v>105676968</v>
      </c>
      <c r="G51" s="68">
        <f t="shared" si="0"/>
        <v>105132376</v>
      </c>
      <c r="H51" s="68">
        <f t="shared" si="0"/>
        <v>104976776</v>
      </c>
      <c r="I51" s="68">
        <f t="shared" si="0"/>
        <v>104003817</v>
      </c>
      <c r="J51" s="68">
        <f t="shared" si="0"/>
        <v>103819482</v>
      </c>
      <c r="K51" s="68">
        <f t="shared" si="0"/>
        <v>103654179</v>
      </c>
      <c r="L51" s="68">
        <f t="shared" si="0"/>
        <v>103525061</v>
      </c>
      <c r="M51" s="68">
        <f t="shared" si="0"/>
        <v>103420194</v>
      </c>
      <c r="N51" s="68">
        <f t="shared" si="0"/>
        <v>103322336</v>
      </c>
      <c r="O51" s="68">
        <f t="shared" si="0"/>
        <v>103300049</v>
      </c>
      <c r="P51" s="68">
        <f t="shared" si="0"/>
        <v>103346241</v>
      </c>
      <c r="Q51" s="68">
        <f t="shared" si="0"/>
        <v>103337315</v>
      </c>
      <c r="R51" s="68">
        <f t="shared" si="0"/>
        <v>102951170</v>
      </c>
    </row>
    <row r="52" spans="1:18" ht="12.75">
      <c r="A52" s="8" t="s">
        <v>60</v>
      </c>
      <c r="B52" s="68">
        <f aca="true" t="shared" si="1" ref="B52:R52">SUM(B7:B33)</f>
        <v>467977048</v>
      </c>
      <c r="C52" s="68">
        <f t="shared" si="1"/>
        <v>479441977</v>
      </c>
      <c r="D52" s="68">
        <f t="shared" si="1"/>
        <v>480240533</v>
      </c>
      <c r="E52" s="68">
        <f t="shared" si="1"/>
        <v>480920069</v>
      </c>
      <c r="F52" s="68">
        <f t="shared" si="1"/>
        <v>481617757</v>
      </c>
      <c r="G52" s="68">
        <f t="shared" si="1"/>
        <v>482377256</v>
      </c>
      <c r="H52" s="68">
        <f t="shared" si="1"/>
        <v>483797028</v>
      </c>
      <c r="I52" s="68">
        <f t="shared" si="1"/>
        <v>484635119</v>
      </c>
      <c r="J52" s="68">
        <f t="shared" si="1"/>
        <v>486646114</v>
      </c>
      <c r="K52" s="68">
        <f t="shared" si="1"/>
        <v>488797929</v>
      </c>
      <c r="L52" s="68">
        <f t="shared" si="1"/>
        <v>491134938</v>
      </c>
      <c r="M52" s="68">
        <f t="shared" si="1"/>
        <v>493210397</v>
      </c>
      <c r="N52" s="68">
        <f t="shared" si="1"/>
        <v>495291925</v>
      </c>
      <c r="O52" s="68">
        <f t="shared" si="1"/>
        <v>497686132</v>
      </c>
      <c r="P52" s="68">
        <f t="shared" si="1"/>
        <v>499686575</v>
      </c>
      <c r="Q52" s="68">
        <f t="shared" si="1"/>
        <v>501084516</v>
      </c>
      <c r="R52" s="68">
        <f t="shared" si="1"/>
        <v>502369211</v>
      </c>
    </row>
    <row r="53" spans="1:18" ht="12.75">
      <c r="A53" s="8" t="s">
        <v>65</v>
      </c>
      <c r="B53" s="68">
        <f>B52-B51</f>
        <v>361634598</v>
      </c>
      <c r="C53" s="68">
        <f aca="true" t="shared" si="2" ref="C53:R53">C52-C51</f>
        <v>373253406</v>
      </c>
      <c r="D53" s="68">
        <f t="shared" si="2"/>
        <v>374222897</v>
      </c>
      <c r="E53" s="68">
        <f t="shared" si="2"/>
        <v>375071523</v>
      </c>
      <c r="F53" s="68">
        <f t="shared" si="2"/>
        <v>375940789</v>
      </c>
      <c r="G53" s="68">
        <f t="shared" si="2"/>
        <v>377244880</v>
      </c>
      <c r="H53" s="68">
        <f t="shared" si="2"/>
        <v>378820252</v>
      </c>
      <c r="I53" s="68">
        <f t="shared" si="2"/>
        <v>380631302</v>
      </c>
      <c r="J53" s="68">
        <f t="shared" si="2"/>
        <v>382826632</v>
      </c>
      <c r="K53" s="68">
        <f t="shared" si="2"/>
        <v>385143750</v>
      </c>
      <c r="L53" s="68">
        <f t="shared" si="2"/>
        <v>387609877</v>
      </c>
      <c r="M53" s="68">
        <f t="shared" si="2"/>
        <v>389790203</v>
      </c>
      <c r="N53" s="68">
        <f t="shared" si="2"/>
        <v>391969589</v>
      </c>
      <c r="O53" s="68">
        <f t="shared" si="2"/>
        <v>394386083</v>
      </c>
      <c r="P53" s="68">
        <f t="shared" si="2"/>
        <v>396340334</v>
      </c>
      <c r="Q53" s="68">
        <f t="shared" si="2"/>
        <v>397747201</v>
      </c>
      <c r="R53" s="68">
        <f t="shared" si="2"/>
        <v>399418041</v>
      </c>
    </row>
    <row r="54" spans="1:18" ht="12.75">
      <c r="A54" s="8" t="s">
        <v>61</v>
      </c>
      <c r="B54" s="68">
        <f aca="true" t="shared" si="3" ref="B54:R54">B39+B38+B37</f>
        <v>11634407</v>
      </c>
      <c r="C54" s="68">
        <f t="shared" si="3"/>
        <v>11700269</v>
      </c>
      <c r="D54" s="68">
        <f t="shared" si="3"/>
        <v>11743934</v>
      </c>
      <c r="E54" s="68">
        <f t="shared" si="3"/>
        <v>11786445</v>
      </c>
      <c r="F54" s="68">
        <f t="shared" si="3"/>
        <v>11844578</v>
      </c>
      <c r="G54" s="68">
        <f t="shared" si="3"/>
        <v>11921990</v>
      </c>
      <c r="H54" s="68">
        <f t="shared" si="3"/>
        <v>11990852</v>
      </c>
      <c r="I54" s="68">
        <f t="shared" si="3"/>
        <v>12066294</v>
      </c>
      <c r="J54" s="68">
        <f t="shared" si="3"/>
        <v>12154576</v>
      </c>
      <c r="K54" s="68">
        <f t="shared" si="3"/>
        <v>12232175</v>
      </c>
      <c r="L54" s="68">
        <f t="shared" si="3"/>
        <v>12315042</v>
      </c>
      <c r="M54" s="68">
        <f t="shared" si="3"/>
        <v>12399238</v>
      </c>
      <c r="N54" s="68">
        <f t="shared" si="3"/>
        <v>12497545</v>
      </c>
      <c r="O54" s="68">
        <f t="shared" si="3"/>
        <v>12646124</v>
      </c>
      <c r="P54" s="68">
        <f t="shared" si="3"/>
        <v>12820476</v>
      </c>
      <c r="Q54" s="68">
        <f t="shared" si="3"/>
        <v>12961635</v>
      </c>
      <c r="R54" s="68">
        <f t="shared" si="3"/>
        <v>13108891</v>
      </c>
    </row>
    <row r="55" spans="1:18" ht="12.75">
      <c r="A55" s="8" t="s">
        <v>62</v>
      </c>
      <c r="B55" s="68">
        <f>B35</f>
        <v>61203584</v>
      </c>
      <c r="C55" s="68">
        <f aca="true" t="shared" si="4" ref="C55:R55">C35</f>
        <v>62337617</v>
      </c>
      <c r="D55" s="68">
        <f t="shared" si="4"/>
        <v>63484661</v>
      </c>
      <c r="E55" s="68">
        <f t="shared" si="4"/>
        <v>64641675</v>
      </c>
      <c r="F55" s="68">
        <f t="shared" si="4"/>
        <v>65786563</v>
      </c>
      <c r="G55" s="68">
        <f t="shared" si="4"/>
        <v>66889425</v>
      </c>
      <c r="H55" s="68">
        <f t="shared" si="4"/>
        <v>67895581</v>
      </c>
      <c r="I55" s="68">
        <f t="shared" si="4"/>
        <v>68838069</v>
      </c>
      <c r="J55" s="68">
        <f t="shared" si="4"/>
        <v>69770026</v>
      </c>
      <c r="K55" s="68">
        <f t="shared" si="4"/>
        <v>70692009</v>
      </c>
      <c r="L55" s="68">
        <f t="shared" si="4"/>
        <v>71610009</v>
      </c>
      <c r="M55" s="68">
        <f t="shared" si="4"/>
        <v>72519974</v>
      </c>
      <c r="N55" s="68">
        <f t="shared" si="4"/>
        <v>69689256</v>
      </c>
      <c r="O55" s="68">
        <f t="shared" si="4"/>
        <v>70586256</v>
      </c>
      <c r="P55" s="68">
        <f t="shared" si="4"/>
        <v>71517100</v>
      </c>
      <c r="Q55" s="68">
        <f t="shared" si="4"/>
        <v>72561312</v>
      </c>
      <c r="R55" s="68">
        <f t="shared" si="4"/>
        <v>73722988</v>
      </c>
    </row>
    <row r="56" spans="1:18" ht="12.75">
      <c r="A56" s="8" t="s">
        <v>63</v>
      </c>
      <c r="B56" s="68"/>
      <c r="C56" s="68"/>
      <c r="D56" s="68"/>
      <c r="E56" s="68"/>
      <c r="F56" s="68"/>
      <c r="G56" s="68"/>
      <c r="H56" s="68"/>
      <c r="I56" s="68"/>
      <c r="J56" s="68">
        <f>SUM(J41:J47)</f>
        <v>8956784</v>
      </c>
      <c r="K56" s="68">
        <f aca="true" t="shared" si="5" ref="K56:R56">SUM(K41:K47)</f>
        <v>13428587</v>
      </c>
      <c r="L56" s="68">
        <f t="shared" si="5"/>
        <v>13456604</v>
      </c>
      <c r="M56" s="68">
        <f t="shared" si="5"/>
        <v>20898678</v>
      </c>
      <c r="N56" s="68">
        <f t="shared" si="5"/>
        <v>23004180</v>
      </c>
      <c r="O56" s="68">
        <f t="shared" si="5"/>
        <v>23014120</v>
      </c>
      <c r="P56" s="68">
        <f t="shared" si="5"/>
        <v>23658139</v>
      </c>
      <c r="Q56" s="68">
        <f t="shared" si="5"/>
        <v>17629192</v>
      </c>
      <c r="R56" s="68">
        <f t="shared" si="5"/>
        <v>17588799</v>
      </c>
    </row>
    <row r="57" spans="1:18" ht="13.5" thickBot="1">
      <c r="A57" s="9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</row>
    <row r="58" spans="1:18" ht="12.75">
      <c r="A58" s="80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2"/>
    </row>
    <row r="59" spans="1:18" ht="27.75" thickBot="1">
      <c r="A59" s="83" t="s">
        <v>64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5"/>
    </row>
    <row r="60" spans="1:17" ht="12.75">
      <c r="A60" s="1"/>
      <c r="J60" s="11"/>
      <c r="K60" s="11"/>
      <c r="L60" s="11"/>
      <c r="M60" s="11"/>
      <c r="N60" s="11"/>
      <c r="O60" s="11"/>
      <c r="P60" s="11"/>
      <c r="Q60" s="11"/>
    </row>
    <row r="61" spans="1:16" ht="12.75">
      <c r="A61" s="1"/>
      <c r="J61" s="21"/>
      <c r="K61" s="21"/>
      <c r="L61" s="21"/>
      <c r="M61" s="21"/>
      <c r="N61" s="12"/>
      <c r="O61" s="21"/>
      <c r="P61" s="12"/>
    </row>
    <row r="62" spans="1:16" ht="12.75">
      <c r="A62" s="1"/>
      <c r="J62" s="21"/>
      <c r="K62" s="21"/>
      <c r="L62" s="21"/>
      <c r="M62" s="21"/>
      <c r="N62" s="22"/>
      <c r="O62" s="22"/>
      <c r="P62" s="21"/>
    </row>
    <row r="63" spans="1:16" ht="12.75">
      <c r="A63" s="16"/>
      <c r="J63" s="1"/>
      <c r="K63" s="1"/>
      <c r="L63" s="1"/>
      <c r="M63" s="1"/>
      <c r="N63" s="23"/>
      <c r="O63" s="22"/>
      <c r="P63" s="22"/>
    </row>
    <row r="64" spans="1:19" ht="12.75">
      <c r="A64" s="92" t="s">
        <v>66</v>
      </c>
      <c r="B64" s="93"/>
      <c r="C64" s="93"/>
      <c r="D64" s="93"/>
      <c r="E64" s="93"/>
      <c r="F64" s="93"/>
      <c r="G64" s="93"/>
      <c r="H64" s="93"/>
      <c r="I64" s="93"/>
      <c r="J64" s="94"/>
      <c r="K64" s="94"/>
      <c r="L64" s="94"/>
      <c r="M64" s="94"/>
      <c r="N64" s="94"/>
      <c r="O64" s="95"/>
      <c r="P64" s="95"/>
      <c r="Q64" s="93"/>
      <c r="R64" s="93"/>
      <c r="S64" s="93"/>
    </row>
    <row r="65" spans="1:19" ht="12.75">
      <c r="A65" s="96" t="s">
        <v>35</v>
      </c>
      <c r="B65" s="97">
        <v>3248836</v>
      </c>
      <c r="C65" s="97">
        <v>3283000</v>
      </c>
      <c r="D65" s="97">
        <v>3324317</v>
      </c>
      <c r="E65" s="97">
        <v>3354341</v>
      </c>
      <c r="F65" s="97">
        <v>3373445</v>
      </c>
      <c r="G65" s="97">
        <v>3058497</v>
      </c>
      <c r="H65" s="97">
        <v>3063318</v>
      </c>
      <c r="I65" s="97">
        <v>3084148</v>
      </c>
      <c r="J65" s="97">
        <v>3102781</v>
      </c>
      <c r="K65" s="97">
        <v>3119548</v>
      </c>
      <c r="L65" s="97">
        <v>3134975</v>
      </c>
      <c r="M65" s="97">
        <v>3149143</v>
      </c>
      <c r="N65" s="97">
        <v>3152625</v>
      </c>
      <c r="O65" s="97">
        <v>3170050</v>
      </c>
      <c r="P65" s="97">
        <v>3184701</v>
      </c>
      <c r="Q65" s="98">
        <v>3008221</v>
      </c>
      <c r="R65" s="97">
        <v>2831741</v>
      </c>
      <c r="S65" s="93"/>
    </row>
    <row r="66" spans="1:19" ht="12.75">
      <c r="A66" s="96" t="s">
        <v>36</v>
      </c>
      <c r="B66" s="99" t="s">
        <v>46</v>
      </c>
      <c r="C66" s="99" t="s">
        <v>46</v>
      </c>
      <c r="D66" s="97">
        <v>3727439</v>
      </c>
      <c r="E66" s="97">
        <v>3549736</v>
      </c>
      <c r="F66" s="99" t="s">
        <v>46</v>
      </c>
      <c r="G66" s="97">
        <v>3753085</v>
      </c>
      <c r="H66" s="97">
        <v>3789717</v>
      </c>
      <c r="I66" s="97">
        <v>3813167</v>
      </c>
      <c r="J66" s="97">
        <v>3830349</v>
      </c>
      <c r="K66" s="97">
        <v>3837414</v>
      </c>
      <c r="L66" s="97">
        <v>3842532</v>
      </c>
      <c r="M66" s="97">
        <v>3842650</v>
      </c>
      <c r="N66" s="97">
        <v>3844017</v>
      </c>
      <c r="O66" s="97">
        <v>3843846</v>
      </c>
      <c r="P66" s="97">
        <v>3843998</v>
      </c>
      <c r="Q66" s="97">
        <v>3844046</v>
      </c>
      <c r="R66" s="97">
        <v>3843183</v>
      </c>
      <c r="S66" s="93"/>
    </row>
    <row r="67" spans="1:19" ht="12.75">
      <c r="A67" s="96" t="s">
        <v>32</v>
      </c>
      <c r="B67" s="97">
        <v>4658893</v>
      </c>
      <c r="C67" s="97">
        <v>4581167</v>
      </c>
      <c r="D67" s="97">
        <v>4533028</v>
      </c>
      <c r="E67" s="97">
        <v>4536812</v>
      </c>
      <c r="F67" s="97">
        <v>4527459</v>
      </c>
      <c r="G67" s="97">
        <v>4497735</v>
      </c>
      <c r="H67" s="97">
        <v>4438868</v>
      </c>
      <c r="I67" s="97">
        <v>4444608</v>
      </c>
      <c r="J67" s="97">
        <v>4442744</v>
      </c>
      <c r="K67" s="97">
        <v>4441733</v>
      </c>
      <c r="L67" s="97">
        <v>4443901</v>
      </c>
      <c r="M67" s="97">
        <v>4442884</v>
      </c>
      <c r="N67" s="97">
        <v>4441238</v>
      </c>
      <c r="O67" s="97">
        <v>4436401</v>
      </c>
      <c r="P67" s="97">
        <v>4435056</v>
      </c>
      <c r="Q67" s="97">
        <v>4425747</v>
      </c>
      <c r="R67" s="97">
        <v>4412137</v>
      </c>
      <c r="S67" s="93"/>
    </row>
    <row r="68" spans="1:19" ht="12.75">
      <c r="A68" s="96" t="s">
        <v>49</v>
      </c>
      <c r="B68" s="97">
        <v>1957265</v>
      </c>
      <c r="C68" s="97">
        <v>1971687</v>
      </c>
      <c r="D68" s="97">
        <v>1991398</v>
      </c>
      <c r="E68" s="97">
        <v>2002340</v>
      </c>
      <c r="F68" s="97">
        <v>2012705</v>
      </c>
      <c r="G68" s="97">
        <v>2021578</v>
      </c>
      <c r="H68" s="97">
        <v>2031112</v>
      </c>
      <c r="I68" s="97">
        <v>2038651</v>
      </c>
      <c r="J68" s="97">
        <v>2023654</v>
      </c>
      <c r="K68" s="97">
        <v>2029892</v>
      </c>
      <c r="L68" s="97">
        <v>2035196</v>
      </c>
      <c r="M68" s="97">
        <v>2038514</v>
      </c>
      <c r="N68" s="97">
        <v>2041941</v>
      </c>
      <c r="O68" s="97">
        <v>2045177</v>
      </c>
      <c r="P68" s="97">
        <v>2048619</v>
      </c>
      <c r="Q68" s="97">
        <v>2052722</v>
      </c>
      <c r="R68" s="97">
        <v>2057284</v>
      </c>
      <c r="S68" s="93"/>
    </row>
    <row r="69" spans="1:19" ht="12.75">
      <c r="A69" s="96" t="s">
        <v>50</v>
      </c>
      <c r="B69" s="99" t="s">
        <v>46</v>
      </c>
      <c r="C69" s="99" t="s">
        <v>46</v>
      </c>
      <c r="D69" s="99" t="s">
        <v>46</v>
      </c>
      <c r="E69" s="99" t="s">
        <v>46</v>
      </c>
      <c r="F69" s="99" t="s">
        <v>46</v>
      </c>
      <c r="G69" s="99" t="s">
        <v>46</v>
      </c>
      <c r="H69" s="99" t="s">
        <v>46</v>
      </c>
      <c r="I69" s="99" t="s">
        <v>46</v>
      </c>
      <c r="J69" s="97">
        <v>1985000</v>
      </c>
      <c r="K69" s="97">
        <v>2016000</v>
      </c>
      <c r="L69" s="97">
        <v>2041000</v>
      </c>
      <c r="M69" s="97">
        <v>2100000</v>
      </c>
      <c r="N69" s="97">
        <v>2126708</v>
      </c>
      <c r="O69" s="97">
        <v>2153139</v>
      </c>
      <c r="P69" s="97">
        <v>2180686</v>
      </c>
      <c r="Q69" s="97">
        <v>2208107</v>
      </c>
      <c r="R69" s="97">
        <v>1794180</v>
      </c>
      <c r="S69" s="93"/>
    </row>
    <row r="70" spans="1:19" ht="12.75">
      <c r="A70" s="96" t="s">
        <v>40</v>
      </c>
      <c r="B70" s="99" t="s">
        <v>46</v>
      </c>
      <c r="C70" s="99" t="s">
        <v>46</v>
      </c>
      <c r="D70" s="99" t="s">
        <v>46</v>
      </c>
      <c r="E70" s="99" t="s">
        <v>46</v>
      </c>
      <c r="F70" s="99" t="s">
        <v>46</v>
      </c>
      <c r="G70" s="97">
        <v>612496</v>
      </c>
      <c r="H70" s="97">
        <v>614791</v>
      </c>
      <c r="I70" s="97">
        <v>617085</v>
      </c>
      <c r="J70" s="97">
        <v>619300</v>
      </c>
      <c r="K70" s="97">
        <v>621258</v>
      </c>
      <c r="L70" s="97">
        <v>622978</v>
      </c>
      <c r="M70" s="97">
        <v>623576</v>
      </c>
      <c r="N70" s="97">
        <v>624896</v>
      </c>
      <c r="O70" s="97">
        <v>627508</v>
      </c>
      <c r="P70" s="97">
        <v>630142</v>
      </c>
      <c r="Q70" s="97">
        <v>616411</v>
      </c>
      <c r="R70" s="97">
        <v>619872</v>
      </c>
      <c r="S70" s="93"/>
    </row>
    <row r="71" spans="1:19" ht="12.75">
      <c r="A71" s="96" t="s">
        <v>37</v>
      </c>
      <c r="B71" s="99" t="s">
        <v>46</v>
      </c>
      <c r="C71" s="99" t="s">
        <v>46</v>
      </c>
      <c r="D71" s="99" t="s">
        <v>46</v>
      </c>
      <c r="E71" s="99" t="s">
        <v>46</v>
      </c>
      <c r="F71" s="97">
        <v>7552850</v>
      </c>
      <c r="G71" s="97">
        <v>7527952</v>
      </c>
      <c r="H71" s="97">
        <v>7504739</v>
      </c>
      <c r="I71" s="97">
        <v>7502126</v>
      </c>
      <c r="J71" s="97">
        <v>7490918</v>
      </c>
      <c r="K71" s="97">
        <v>7470263</v>
      </c>
      <c r="L71" s="97">
        <v>7456050</v>
      </c>
      <c r="M71" s="97">
        <v>7425487</v>
      </c>
      <c r="N71" s="97">
        <v>7397651</v>
      </c>
      <c r="O71" s="97">
        <v>7365507</v>
      </c>
      <c r="P71" s="97">
        <v>7334937</v>
      </c>
      <c r="Q71" s="97">
        <v>7306677</v>
      </c>
      <c r="R71" s="97">
        <v>7276195</v>
      </c>
      <c r="S71" s="93"/>
    </row>
    <row r="72" spans="1:19" ht="12.75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1"/>
  <ignoredErrors>
    <ignoredError sqref="B52:C5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CSI016 MSW</dc:title>
  <dc:subject/>
  <dc:creator>Márton Herczeg ETC/SCP</dc:creator>
  <cp:keywords/>
  <dc:description/>
  <cp:lastModifiedBy>Carsten Iversen</cp:lastModifiedBy>
  <cp:lastPrinted>2013-09-24T09:17:12Z</cp:lastPrinted>
  <dcterms:created xsi:type="dcterms:W3CDTF">2007-06-15T13:20:26Z</dcterms:created>
  <dcterms:modified xsi:type="dcterms:W3CDTF">2013-09-24T09:46:43Z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