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\\cwsfileserver.eea.dmz1\papermaps\AMP2024\TICKETS-2024\Indicators\2024-073-266637-INDP006-Federico-Antognazza\4_Figures\FIG2-266641\Data-package\"/>
    </mc:Choice>
  </mc:AlternateContent>
  <xr:revisionPtr revIDLastSave="0" documentId="13_ncr:1_{45A983FA-A4A9-4F7D-9385-B78616B8A7FF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ORIGINAL DATA" sheetId="2" r:id="rId1"/>
    <sheet name="DATA AND CHART" sheetId="7" r:id="rId2"/>
    <sheet name="Draft" sheetId="5" r:id="rId3"/>
    <sheet name="CountryCoal" sheetId="6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2" l="1"/>
  <c r="D22" i="2"/>
  <c r="C22" i="2"/>
  <c r="C29" i="2"/>
  <c r="D29" i="2"/>
  <c r="E29" i="2"/>
  <c r="F29" i="2"/>
  <c r="B29" i="2"/>
  <c r="J16" i="2"/>
  <c r="J17" i="2"/>
  <c r="J18" i="2"/>
  <c r="J19" i="2"/>
  <c r="J20" i="2"/>
  <c r="J21" i="2"/>
  <c r="J15" i="2"/>
  <c r="C28" i="2"/>
  <c r="D28" i="2"/>
  <c r="E28" i="2"/>
  <c r="F28" i="2"/>
  <c r="B28" i="2"/>
  <c r="C27" i="2"/>
  <c r="D27" i="2"/>
  <c r="E27" i="2"/>
  <c r="F27" i="2"/>
  <c r="B27" i="2"/>
  <c r="I27" i="2"/>
  <c r="I21" i="2"/>
  <c r="H21" i="2"/>
  <c r="G21" i="2"/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G20" i="2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3" i="6"/>
  <c r="G3" i="6"/>
  <c r="H3" i="6"/>
  <c r="I3" i="6" s="1"/>
  <c r="G4" i="6"/>
  <c r="H4" i="6"/>
  <c r="I4" i="6"/>
  <c r="G5" i="6"/>
  <c r="H5" i="6"/>
  <c r="I5" i="6" s="1"/>
  <c r="G6" i="6"/>
  <c r="H6" i="6"/>
  <c r="I6" i="6"/>
  <c r="G7" i="6"/>
  <c r="H7" i="6"/>
  <c r="I7" i="6" s="1"/>
  <c r="G8" i="6"/>
  <c r="H8" i="6"/>
  <c r="I8" i="6"/>
  <c r="G9" i="6"/>
  <c r="H9" i="6"/>
  <c r="I9" i="6" s="1"/>
  <c r="G10" i="6"/>
  <c r="H10" i="6"/>
  <c r="I10" i="6"/>
  <c r="G11" i="6"/>
  <c r="H11" i="6"/>
  <c r="I11" i="6" s="1"/>
  <c r="G12" i="6"/>
  <c r="H12" i="6"/>
  <c r="I12" i="6"/>
  <c r="G13" i="6"/>
  <c r="H13" i="6"/>
  <c r="I13" i="6" s="1"/>
  <c r="G14" i="6"/>
  <c r="H14" i="6"/>
  <c r="I14" i="6"/>
  <c r="G15" i="6"/>
  <c r="H15" i="6"/>
  <c r="I15" i="6" s="1"/>
  <c r="G16" i="6"/>
  <c r="H16" i="6"/>
  <c r="I16" i="6"/>
  <c r="G17" i="6"/>
  <c r="H17" i="6"/>
  <c r="I17" i="6" s="1"/>
  <c r="G18" i="6"/>
  <c r="H18" i="6"/>
  <c r="I18" i="6"/>
  <c r="G19" i="6"/>
  <c r="H19" i="6"/>
  <c r="I19" i="6" s="1"/>
  <c r="G20" i="6"/>
  <c r="H20" i="6"/>
  <c r="I20" i="6"/>
  <c r="G21" i="6"/>
  <c r="H21" i="6"/>
  <c r="I21" i="6" s="1"/>
  <c r="G22" i="6"/>
  <c r="H22" i="6"/>
  <c r="I22" i="6"/>
  <c r="G23" i="6"/>
  <c r="H23" i="6"/>
  <c r="I23" i="6" s="1"/>
  <c r="G24" i="6"/>
  <c r="H24" i="6"/>
  <c r="I24" i="6"/>
  <c r="G3" i="2"/>
  <c r="G19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28" i="2" l="1"/>
  <c r="C26" i="2"/>
  <c r="H20" i="2"/>
  <c r="E26" i="2"/>
  <c r="G18" i="2"/>
  <c r="G17" i="2"/>
</calcChain>
</file>

<file path=xl/sharedStrings.xml><?xml version="1.0" encoding="utf-8"?>
<sst xmlns="http://schemas.openxmlformats.org/spreadsheetml/2006/main" count="59" uniqueCount="45">
  <si>
    <t>Biomass</t>
  </si>
  <si>
    <t>Coal</t>
  </si>
  <si>
    <t>Liquid Fuels</t>
  </si>
  <si>
    <t>Natural Gas</t>
  </si>
  <si>
    <t>Other gases</t>
  </si>
  <si>
    <t>Year</t>
  </si>
  <si>
    <t>Spain</t>
  </si>
  <si>
    <t>Austria</t>
  </si>
  <si>
    <t>Belgium</t>
  </si>
  <si>
    <t>Bulgaria</t>
  </si>
  <si>
    <t>Croatia</t>
  </si>
  <si>
    <t>Cyprus</t>
  </si>
  <si>
    <t>Czechia</t>
  </si>
  <si>
    <t>Denmark</t>
  </si>
  <si>
    <t>Estonia</t>
  </si>
  <si>
    <t>Finland</t>
  </si>
  <si>
    <t>France</t>
  </si>
  <si>
    <t>Greece</t>
  </si>
  <si>
    <t>Hungary</t>
  </si>
  <si>
    <t>Ireland</t>
  </si>
  <si>
    <t>Latvia</t>
  </si>
  <si>
    <t>Luxembourg</t>
  </si>
  <si>
    <t>Malta</t>
  </si>
  <si>
    <t>Netherlands</t>
  </si>
  <si>
    <t>Poland</t>
  </si>
  <si>
    <t>Portugal</t>
  </si>
  <si>
    <t>Romania</t>
  </si>
  <si>
    <t>Slovakia</t>
  </si>
  <si>
    <t>Slovenia</t>
  </si>
  <si>
    <t>Sweden</t>
  </si>
  <si>
    <t>Total</t>
  </si>
  <si>
    <t>countryName</t>
  </si>
  <si>
    <t>Coal Share</t>
  </si>
  <si>
    <t>Above 50%</t>
  </si>
  <si>
    <t>20 - 50</t>
  </si>
  <si>
    <t>Below 20%</t>
  </si>
  <si>
    <t>Natural gas</t>
  </si>
  <si>
    <t>Fossil</t>
  </si>
  <si>
    <t>2020 values used to gap fill 2021-2022</t>
  </si>
  <si>
    <t>2019 values used to gap fill 2020-2022</t>
  </si>
  <si>
    <t>2018 values used to gap fill 2019-2022</t>
  </si>
  <si>
    <t>Gap filled information</t>
  </si>
  <si>
    <t>2022/2021</t>
  </si>
  <si>
    <t>2022/201</t>
  </si>
  <si>
    <t>2021 used to gap fill 2022 due to late reporting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</si>
</sst>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theme="1"/>
      <name val="Aptos"/>
      <family val="2"/>
    </font>
    <font>
      <b/>
      <sz val="11"/>
      <name val="Aptos"/>
      <family val="2"/>
    </font>
    <font>
      <b/>
      <sz val="9"/>
      <color rgb="FFFF0000"/>
      <name val="Aptos"/>
      <family val="2"/>
    </font>
    <font>
      <sz val="9"/>
      <color theme="1"/>
      <name val="Aptos"/>
      <family val="2"/>
    </font>
    <font>
      <sz val="11"/>
      <color theme="1"/>
      <name val="Aptos"/>
      <family val="2"/>
    </font>
    <font>
      <sz val="9"/>
      <color rgb="FFFF0000"/>
      <name val="Aptos"/>
      <family val="2"/>
    </font>
    <font>
      <b/>
      <sz val="11"/>
      <color indexed="8"/>
      <name val="Aptos"/>
      <family val="2"/>
    </font>
    <font>
      <sz val="11"/>
      <color indexed="8"/>
      <name val="Aptos"/>
      <family val="2"/>
    </font>
    <font>
      <sz val="11"/>
      <name val="Aptos"/>
      <family val="2"/>
    </font>
    <font>
      <b/>
      <sz val="9"/>
      <name val="Aptos"/>
      <family val="2"/>
    </font>
    <font>
      <sz val="11"/>
      <color rgb="FFFF0000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9BC2E6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4">
    <xf numFmtId="0" fontId="0" fillId="0" borderId="0" xfId="0"/>
    <xf numFmtId="0" fontId="3" fillId="0" borderId="0" xfId="0" applyFont="1"/>
    <xf numFmtId="0" fontId="4" fillId="3" borderId="2" xfId="0" applyFont="1" applyFill="1" applyBorder="1"/>
    <xf numFmtId="0" fontId="4" fillId="3" borderId="0" xfId="0" applyFont="1" applyFill="1"/>
    <xf numFmtId="1" fontId="3" fillId="0" borderId="0" xfId="0" applyNumberFormat="1" applyFont="1"/>
    <xf numFmtId="9" fontId="3" fillId="0" borderId="0" xfId="0" applyNumberFormat="1" applyFont="1" applyAlignment="1">
      <alignment horizontal="center"/>
    </xf>
    <xf numFmtId="0" fontId="5" fillId="2" borderId="0" xfId="0" applyFont="1" applyFill="1"/>
    <xf numFmtId="164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9" fontId="9" fillId="0" borderId="0" xfId="1" applyFont="1"/>
    <xf numFmtId="1" fontId="11" fillId="0" borderId="0" xfId="0" applyNumberFormat="1" applyFont="1"/>
    <xf numFmtId="0" fontId="9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9" fontId="9" fillId="0" borderId="0" xfId="1" applyFont="1" applyAlignment="1">
      <alignment horizontal="center"/>
    </xf>
    <xf numFmtId="0" fontId="12" fillId="0" borderId="2" xfId="0" applyFont="1" applyBorder="1"/>
    <xf numFmtId="0" fontId="13" fillId="0" borderId="0" xfId="0" applyFont="1"/>
    <xf numFmtId="3" fontId="13" fillId="0" borderId="0" xfId="0" applyNumberFormat="1" applyFont="1"/>
    <xf numFmtId="0" fontId="14" fillId="0" borderId="0" xfId="0" applyFont="1"/>
    <xf numFmtId="1" fontId="10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6" fillId="0" borderId="0" xfId="0" applyFont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2" xr:uid="{5CDD0509-2591-4609-8BB4-3E41681C22BB}"/>
    <cellStyle name="Percent" xfId="1" builtinId="5"/>
  </cellStyles>
  <dxfs count="6">
    <dxf>
      <fill>
        <patternFill>
          <bgColor rgb="FFABD8C8"/>
        </patternFill>
      </fill>
    </dxf>
    <dxf>
      <fill>
        <patternFill>
          <bgColor rgb="FF75C9DA"/>
        </patternFill>
      </fill>
    </dxf>
    <dxf>
      <fill>
        <patternFill>
          <bgColor rgb="FFFED372"/>
        </patternFill>
      </fill>
    </dxf>
    <dxf>
      <fill>
        <patternFill>
          <bgColor rgb="FFABD8C8"/>
        </patternFill>
      </fill>
    </dxf>
    <dxf>
      <fill>
        <patternFill>
          <bgColor rgb="FF75C9DA"/>
        </patternFill>
      </fill>
    </dxf>
    <dxf>
      <fill>
        <patternFill>
          <bgColor rgb="FFFED372"/>
        </patternFill>
      </fill>
    </dxf>
  </dxfs>
  <tableStyles count="0" defaultTableStyle="TableStyleMedium2" defaultPivotStyle="PivotStyleLight16"/>
  <colors>
    <mruColors>
      <color rgb="FFFED372"/>
      <color rgb="FF75C9DA"/>
      <color rgb="FFABD8C8"/>
      <color rgb="FFE5556A"/>
      <color rgb="FFE2D3C1"/>
      <color rgb="FF004B7F"/>
      <color rgb="FF6D235C"/>
      <color rgb="FFE28C31"/>
      <color rgb="FF0078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203125000000004E-2"/>
          <c:y val="4.7071223107152234E-2"/>
          <c:w val="0.89317569444444445"/>
          <c:h val="0.83892619047619044"/>
        </c:manualLayout>
      </c:layout>
      <c:lineChart>
        <c:grouping val="standard"/>
        <c:varyColors val="0"/>
        <c:ser>
          <c:idx val="1"/>
          <c:order val="0"/>
          <c:tx>
            <c:strRef>
              <c:f>'ORIGINAL DATA'!$B$2</c:f>
              <c:strCache>
                <c:ptCount val="1"/>
                <c:pt idx="0">
                  <c:v>Biomass</c:v>
                </c:pt>
              </c:strCache>
            </c:strRef>
          </c:tx>
          <c:spPr>
            <a:ln w="28575" cap="rnd">
              <a:solidFill>
                <a:srgbClr val="ABD8C8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DATA'!$A$3:$A$21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'ORIGINAL DATA'!$B$3:$B$21</c:f>
              <c:numCache>
                <c:formatCode>0</c:formatCode>
                <c:ptCount val="19"/>
                <c:pt idx="0">
                  <c:v>225691.67755899607</c:v>
                </c:pt>
                <c:pt idx="1">
                  <c:v>263116.51750680548</c:v>
                </c:pt>
                <c:pt idx="2">
                  <c:v>398112.12878767418</c:v>
                </c:pt>
                <c:pt idx="3">
                  <c:v>365758.31622980908</c:v>
                </c:pt>
                <c:pt idx="4">
                  <c:v>393330.68490169267</c:v>
                </c:pt>
                <c:pt idx="5">
                  <c:v>442076.72957457899</c:v>
                </c:pt>
                <c:pt idx="6">
                  <c:v>503130.96229240124</c:v>
                </c:pt>
                <c:pt idx="7">
                  <c:v>513725.71100569813</c:v>
                </c:pt>
                <c:pt idx="8">
                  <c:v>537761.30853874597</c:v>
                </c:pt>
                <c:pt idx="9">
                  <c:v>526202.81667758105</c:v>
                </c:pt>
                <c:pt idx="10">
                  <c:v>527960.23966686754</c:v>
                </c:pt>
                <c:pt idx="11">
                  <c:v>538341.34794950043</c:v>
                </c:pt>
                <c:pt idx="12">
                  <c:v>634054.22205656802</c:v>
                </c:pt>
                <c:pt idx="13">
                  <c:v>693562.57743913191</c:v>
                </c:pt>
                <c:pt idx="14">
                  <c:v>686819.45473633159</c:v>
                </c:pt>
                <c:pt idx="15">
                  <c:v>749482.63486276381</c:v>
                </c:pt>
                <c:pt idx="16">
                  <c:v>808643.08715640719</c:v>
                </c:pt>
                <c:pt idx="17">
                  <c:v>881523.7514025002</c:v>
                </c:pt>
                <c:pt idx="18">
                  <c:v>940767.40990293119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C-40ED-93B2-6D1AB12F0CEA}"/>
            </c:ext>
          </c:extLst>
        </c:ser>
        <c:ser>
          <c:idx val="2"/>
          <c:order val="1"/>
          <c:tx>
            <c:strRef>
              <c:f>'ORIGINAL DATA'!$C$2</c:f>
              <c:strCache>
                <c:ptCount val="1"/>
                <c:pt idx="0">
                  <c:v>Coal</c:v>
                </c:pt>
              </c:strCache>
            </c:strRef>
          </c:tx>
          <c:spPr>
            <a:ln w="28575" cap="rnd">
              <a:solidFill>
                <a:srgbClr val="004B7F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DATA'!$A$3:$A$21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'ORIGINAL DATA'!$C$3:$C$21</c:f>
              <c:numCache>
                <c:formatCode>0</c:formatCode>
                <c:ptCount val="19"/>
                <c:pt idx="0">
                  <c:v>8764143.645743059</c:v>
                </c:pt>
                <c:pt idx="1">
                  <c:v>8521171.6582465395</c:v>
                </c:pt>
                <c:pt idx="2">
                  <c:v>8518991.8497004434</c:v>
                </c:pt>
                <c:pt idx="3">
                  <c:v>8494020.8677487094</c:v>
                </c:pt>
                <c:pt idx="4">
                  <c:v>7947877.1832547719</c:v>
                </c:pt>
                <c:pt idx="5">
                  <c:v>7367658.9293728936</c:v>
                </c:pt>
                <c:pt idx="6">
                  <c:v>7459702.7400762895</c:v>
                </c:pt>
                <c:pt idx="7">
                  <c:v>7647105.8247301094</c:v>
                </c:pt>
                <c:pt idx="8">
                  <c:v>7730832.6945631783</c:v>
                </c:pt>
                <c:pt idx="9">
                  <c:v>7589201.8816325394</c:v>
                </c:pt>
                <c:pt idx="10">
                  <c:v>7154545.0070903338</c:v>
                </c:pt>
                <c:pt idx="11">
                  <c:v>7138740.4458394321</c:v>
                </c:pt>
                <c:pt idx="12">
                  <c:v>5982782.0851806933</c:v>
                </c:pt>
                <c:pt idx="13">
                  <c:v>5914250.63307741</c:v>
                </c:pt>
                <c:pt idx="14">
                  <c:v>5527680.6016220003</c:v>
                </c:pt>
                <c:pt idx="15">
                  <c:v>4369732.5899329996</c:v>
                </c:pt>
                <c:pt idx="16">
                  <c:v>3358770.8266550004</c:v>
                </c:pt>
                <c:pt idx="17">
                  <c:v>3895933.5365595003</c:v>
                </c:pt>
                <c:pt idx="18">
                  <c:v>4018494.5817939998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0C-40ED-93B2-6D1AB12F0CEA}"/>
            </c:ext>
          </c:extLst>
        </c:ser>
        <c:ser>
          <c:idx val="3"/>
          <c:order val="2"/>
          <c:tx>
            <c:strRef>
              <c:f>'ORIGINAL DATA'!$D$2</c:f>
              <c:strCache>
                <c:ptCount val="1"/>
                <c:pt idx="0">
                  <c:v>Liquid Fuels</c:v>
                </c:pt>
              </c:strCache>
            </c:strRef>
          </c:tx>
          <c:spPr>
            <a:ln w="28575" cap="rnd">
              <a:solidFill>
                <a:srgbClr val="FED37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DATA'!$A$3:$A$21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'ORIGINAL DATA'!$D$3:$D$21</c:f>
              <c:numCache>
                <c:formatCode>0</c:formatCode>
                <c:ptCount val="19"/>
                <c:pt idx="0">
                  <c:v>1462954.6072771263</c:v>
                </c:pt>
                <c:pt idx="1">
                  <c:v>1378517.5313870439</c:v>
                </c:pt>
                <c:pt idx="2">
                  <c:v>1363452.7954542495</c:v>
                </c:pt>
                <c:pt idx="3">
                  <c:v>1170439.6880446593</c:v>
                </c:pt>
                <c:pt idx="4">
                  <c:v>1089096.8261331683</c:v>
                </c:pt>
                <c:pt idx="5">
                  <c:v>971693.05952301517</c:v>
                </c:pt>
                <c:pt idx="6">
                  <c:v>820004.54933856102</c:v>
                </c:pt>
                <c:pt idx="7">
                  <c:v>672085.29040216911</c:v>
                </c:pt>
                <c:pt idx="8">
                  <c:v>601987.21424074192</c:v>
                </c:pt>
                <c:pt idx="9">
                  <c:v>483851.52748842817</c:v>
                </c:pt>
                <c:pt idx="10">
                  <c:v>421936.5711511072</c:v>
                </c:pt>
                <c:pt idx="11">
                  <c:v>432952.5219426378</c:v>
                </c:pt>
                <c:pt idx="12">
                  <c:v>464163.42483706301</c:v>
                </c:pt>
                <c:pt idx="13">
                  <c:v>461017.95011054445</c:v>
                </c:pt>
                <c:pt idx="14">
                  <c:v>644154.63282317587</c:v>
                </c:pt>
                <c:pt idx="15">
                  <c:v>456462.54855814204</c:v>
                </c:pt>
                <c:pt idx="16">
                  <c:v>393184.87276898645</c:v>
                </c:pt>
                <c:pt idx="17">
                  <c:v>458339.8564665881</c:v>
                </c:pt>
                <c:pt idx="18">
                  <c:v>523196.72448216262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0C-40ED-93B2-6D1AB12F0CEA}"/>
            </c:ext>
          </c:extLst>
        </c:ser>
        <c:ser>
          <c:idx val="4"/>
          <c:order val="3"/>
          <c:tx>
            <c:strRef>
              <c:f>'ORIGINAL DATA'!$E$2</c:f>
              <c:strCache>
                <c:ptCount val="1"/>
                <c:pt idx="0">
                  <c:v>Natural gas</c:v>
                </c:pt>
              </c:strCache>
            </c:strRef>
          </c:tx>
          <c:spPr>
            <a:ln w="28575" cap="rnd">
              <a:solidFill>
                <a:srgbClr val="75C9DA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DATA'!$A$3:$A$21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'ORIGINAL DATA'!$E$3:$E$21</c:f>
              <c:numCache>
                <c:formatCode>0</c:formatCode>
                <c:ptCount val="19"/>
                <c:pt idx="0">
                  <c:v>3448962.6614552015</c:v>
                </c:pt>
                <c:pt idx="1">
                  <c:v>3824670.4440112025</c:v>
                </c:pt>
                <c:pt idx="2">
                  <c:v>3920531.4469795749</c:v>
                </c:pt>
                <c:pt idx="3">
                  <c:v>4242792.318148708</c:v>
                </c:pt>
                <c:pt idx="4">
                  <c:v>4398368.7131593972</c:v>
                </c:pt>
                <c:pt idx="5">
                  <c:v>4138292.0365398987</c:v>
                </c:pt>
                <c:pt idx="6">
                  <c:v>4423653.2958052205</c:v>
                </c:pt>
                <c:pt idx="7">
                  <c:v>4097525.6012174473</c:v>
                </c:pt>
                <c:pt idx="8">
                  <c:v>3491297.3979402543</c:v>
                </c:pt>
                <c:pt idx="9">
                  <c:v>3067349.3324702317</c:v>
                </c:pt>
                <c:pt idx="10">
                  <c:v>2702517.8482627678</c:v>
                </c:pt>
                <c:pt idx="11">
                  <c:v>2977343.7621724121</c:v>
                </c:pt>
                <c:pt idx="12">
                  <c:v>3503594.4193709358</c:v>
                </c:pt>
                <c:pt idx="13">
                  <c:v>3924859.3915931145</c:v>
                </c:pt>
                <c:pt idx="14">
                  <c:v>3710220.5831140401</c:v>
                </c:pt>
                <c:pt idx="15">
                  <c:v>4519068.9708400406</c:v>
                </c:pt>
                <c:pt idx="16">
                  <c:v>4270761.2285144292</c:v>
                </c:pt>
                <c:pt idx="17">
                  <c:v>4058148.9634548393</c:v>
                </c:pt>
                <c:pt idx="18">
                  <c:v>3917371.1199264731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0C-40ED-93B2-6D1AB12F0CEA}"/>
            </c:ext>
          </c:extLst>
        </c:ser>
        <c:ser>
          <c:idx val="5"/>
          <c:order val="4"/>
          <c:tx>
            <c:strRef>
              <c:f>'ORIGINAL DATA'!$F$2</c:f>
              <c:strCache>
                <c:ptCount val="1"/>
                <c:pt idx="0">
                  <c:v>Other gases</c:v>
                </c:pt>
              </c:strCache>
            </c:strRef>
          </c:tx>
          <c:spPr>
            <a:ln w="28575" cap="rnd">
              <a:solidFill>
                <a:srgbClr val="E2D3C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DATA'!$A$3:$A$21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'ORIGINAL DATA'!$F$3:$F$21</c:f>
              <c:numCache>
                <c:formatCode>0</c:formatCode>
                <c:ptCount val="19"/>
                <c:pt idx="0">
                  <c:v>1399584.3558981901</c:v>
                </c:pt>
                <c:pt idx="1">
                  <c:v>1409798.2659756506</c:v>
                </c:pt>
                <c:pt idx="2">
                  <c:v>1373999.2009534244</c:v>
                </c:pt>
                <c:pt idx="3">
                  <c:v>1488212.2254610041</c:v>
                </c:pt>
                <c:pt idx="4">
                  <c:v>1435045.8482060414</c:v>
                </c:pt>
                <c:pt idx="5">
                  <c:v>1330704.5142911589</c:v>
                </c:pt>
                <c:pt idx="6">
                  <c:v>1441723.1454329968</c:v>
                </c:pt>
                <c:pt idx="7">
                  <c:v>1415519.771252621</c:v>
                </c:pt>
                <c:pt idx="8">
                  <c:v>1461436.2235288394</c:v>
                </c:pt>
                <c:pt idx="9">
                  <c:v>1453929.1267112806</c:v>
                </c:pt>
                <c:pt idx="10">
                  <c:v>1460386.0888239825</c:v>
                </c:pt>
                <c:pt idx="11">
                  <c:v>1422254.5121736601</c:v>
                </c:pt>
                <c:pt idx="12">
                  <c:v>1533901.3672563327</c:v>
                </c:pt>
                <c:pt idx="13">
                  <c:v>1508405.5118424308</c:v>
                </c:pt>
                <c:pt idx="14">
                  <c:v>1472491.9735841902</c:v>
                </c:pt>
                <c:pt idx="15">
                  <c:v>1593510.9104724901</c:v>
                </c:pt>
                <c:pt idx="16">
                  <c:v>1384820.4225380255</c:v>
                </c:pt>
                <c:pt idx="17">
                  <c:v>1405657.59633409</c:v>
                </c:pt>
                <c:pt idx="18">
                  <c:v>1354153.7035344953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50C-40ED-93B2-6D1AB12F0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0986719"/>
        <c:axId val="660994207"/>
      </c:lineChart>
      <c:catAx>
        <c:axId val="6609867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994207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66099420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Million</a:t>
                </a:r>
                <a:r>
                  <a:rPr lang="en-GB" baseline="0"/>
                  <a:t> TJ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7.8075231481481502E-3"/>
              <c:y val="0.347767857142857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0986719"/>
        <c:crosses val="autoZero"/>
        <c:crossBetween val="midCat"/>
        <c:majorUnit val="2000000"/>
        <c:dispUnits>
          <c:builtInUnit val="millions"/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="1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'DATA AND CHART'!$C$1</c:f>
              <c:strCache>
                <c:ptCount val="1"/>
                <c:pt idx="0">
                  <c:v>Coal</c:v>
                </c:pt>
              </c:strCache>
            </c:strRef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CHART'!$A$2:$A$20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'DATA AND CHART'!$C$2:$C$20</c:f>
              <c:numCache>
                <c:formatCode>0</c:formatCode>
                <c:ptCount val="19"/>
                <c:pt idx="0">
                  <c:v>8764143.645743059</c:v>
                </c:pt>
                <c:pt idx="1">
                  <c:v>8521171.6582465395</c:v>
                </c:pt>
                <c:pt idx="2">
                  <c:v>8518991.8497004434</c:v>
                </c:pt>
                <c:pt idx="3">
                  <c:v>8494020.8677487094</c:v>
                </c:pt>
                <c:pt idx="4">
                  <c:v>7947877.1832547719</c:v>
                </c:pt>
                <c:pt idx="5">
                  <c:v>7367658.9293728936</c:v>
                </c:pt>
                <c:pt idx="6">
                  <c:v>7459702.7400762895</c:v>
                </c:pt>
                <c:pt idx="7">
                  <c:v>7647105.8247301094</c:v>
                </c:pt>
                <c:pt idx="8">
                  <c:v>7730832.6945631783</c:v>
                </c:pt>
                <c:pt idx="9">
                  <c:v>7589201.8816325394</c:v>
                </c:pt>
                <c:pt idx="10">
                  <c:v>7154545.0070903338</c:v>
                </c:pt>
                <c:pt idx="11">
                  <c:v>7138740.4458394321</c:v>
                </c:pt>
                <c:pt idx="12">
                  <c:v>5982782.0851806933</c:v>
                </c:pt>
                <c:pt idx="13">
                  <c:v>5914250.63307741</c:v>
                </c:pt>
                <c:pt idx="14">
                  <c:v>5527680.6016220003</c:v>
                </c:pt>
                <c:pt idx="15">
                  <c:v>4369732.5899329996</c:v>
                </c:pt>
                <c:pt idx="16">
                  <c:v>3358770.8266550004</c:v>
                </c:pt>
                <c:pt idx="17">
                  <c:v>3895933.5365595003</c:v>
                </c:pt>
                <c:pt idx="18">
                  <c:v>4018494.5817939998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AA-409B-9829-830FBAF52911}"/>
            </c:ext>
          </c:extLst>
        </c:ser>
        <c:ser>
          <c:idx val="3"/>
          <c:order val="1"/>
          <c:tx>
            <c:strRef>
              <c:f>'DATA AND CHART'!$E$1</c:f>
              <c:strCache>
                <c:ptCount val="1"/>
                <c:pt idx="0">
                  <c:v>Natural gas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CHART'!$A$2:$A$20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'DATA AND CHART'!$E$2:$E$20</c:f>
              <c:numCache>
                <c:formatCode>0</c:formatCode>
                <c:ptCount val="19"/>
                <c:pt idx="0">
                  <c:v>3448962.6614552015</c:v>
                </c:pt>
                <c:pt idx="1">
                  <c:v>3824670.4440112025</c:v>
                </c:pt>
                <c:pt idx="2">
                  <c:v>3920531.4469795749</c:v>
                </c:pt>
                <c:pt idx="3">
                  <c:v>4242792.318148708</c:v>
                </c:pt>
                <c:pt idx="4">
                  <c:v>4398368.7131593972</c:v>
                </c:pt>
                <c:pt idx="5">
                  <c:v>4138292.0365398987</c:v>
                </c:pt>
                <c:pt idx="6">
                  <c:v>4423653.2958052205</c:v>
                </c:pt>
                <c:pt idx="7">
                  <c:v>4097525.6012174473</c:v>
                </c:pt>
                <c:pt idx="8">
                  <c:v>3491297.3979402543</c:v>
                </c:pt>
                <c:pt idx="9">
                  <c:v>3067349.3324702317</c:v>
                </c:pt>
                <c:pt idx="10">
                  <c:v>2702517.8482627678</c:v>
                </c:pt>
                <c:pt idx="11">
                  <c:v>2977343.7621724121</c:v>
                </c:pt>
                <c:pt idx="12">
                  <c:v>3503594.4193709358</c:v>
                </c:pt>
                <c:pt idx="13">
                  <c:v>3924859.3915931145</c:v>
                </c:pt>
                <c:pt idx="14">
                  <c:v>3710220.5831140401</c:v>
                </c:pt>
                <c:pt idx="15">
                  <c:v>4519068.9708400406</c:v>
                </c:pt>
                <c:pt idx="16">
                  <c:v>4270761.2285144292</c:v>
                </c:pt>
                <c:pt idx="17">
                  <c:v>4058148.9634548393</c:v>
                </c:pt>
                <c:pt idx="18">
                  <c:v>3917371.1199264731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AA-409B-9829-830FBAF52911}"/>
            </c:ext>
          </c:extLst>
        </c:ser>
        <c:ser>
          <c:idx val="4"/>
          <c:order val="2"/>
          <c:tx>
            <c:strRef>
              <c:f>'DATA AND CHART'!$F$1</c:f>
              <c:strCache>
                <c:ptCount val="1"/>
                <c:pt idx="0">
                  <c:v>Other gases</c:v>
                </c:pt>
              </c:strCache>
            </c:strRef>
          </c:tx>
          <c:spPr>
            <a:ln w="28575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CHART'!$A$2:$A$20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'DATA AND CHART'!$F$2:$F$20</c:f>
              <c:numCache>
                <c:formatCode>0</c:formatCode>
                <c:ptCount val="19"/>
                <c:pt idx="0">
                  <c:v>1399584.3558981901</c:v>
                </c:pt>
                <c:pt idx="1">
                  <c:v>1409798.2659756506</c:v>
                </c:pt>
                <c:pt idx="2">
                  <c:v>1373999.2009534244</c:v>
                </c:pt>
                <c:pt idx="3">
                  <c:v>1488212.2254610041</c:v>
                </c:pt>
                <c:pt idx="4">
                  <c:v>1435045.8482060414</c:v>
                </c:pt>
                <c:pt idx="5">
                  <c:v>1330704.5142911589</c:v>
                </c:pt>
                <c:pt idx="6">
                  <c:v>1441723.1454329968</c:v>
                </c:pt>
                <c:pt idx="7">
                  <c:v>1415519.771252621</c:v>
                </c:pt>
                <c:pt idx="8">
                  <c:v>1461436.2235288394</c:v>
                </c:pt>
                <c:pt idx="9">
                  <c:v>1453929.1267112806</c:v>
                </c:pt>
                <c:pt idx="10">
                  <c:v>1460386.0888239825</c:v>
                </c:pt>
                <c:pt idx="11">
                  <c:v>1422254.5121736601</c:v>
                </c:pt>
                <c:pt idx="12">
                  <c:v>1533901.3672563327</c:v>
                </c:pt>
                <c:pt idx="13">
                  <c:v>1508405.5118424308</c:v>
                </c:pt>
                <c:pt idx="14">
                  <c:v>1472491.9735841902</c:v>
                </c:pt>
                <c:pt idx="15">
                  <c:v>1593510.9104724901</c:v>
                </c:pt>
                <c:pt idx="16">
                  <c:v>1384820.4225380255</c:v>
                </c:pt>
                <c:pt idx="17">
                  <c:v>1405657.59633409</c:v>
                </c:pt>
                <c:pt idx="18">
                  <c:v>1354153.7035344953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DAA-409B-9829-830FBAF52911}"/>
            </c:ext>
          </c:extLst>
        </c:ser>
        <c:ser>
          <c:idx val="0"/>
          <c:order val="3"/>
          <c:tx>
            <c:strRef>
              <c:f>'DATA AND CHART'!$B$1</c:f>
              <c:strCache>
                <c:ptCount val="1"/>
                <c:pt idx="0">
                  <c:v>Biomass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CHART'!$A$2:$A$20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'DATA AND CHART'!$B$2:$B$20</c:f>
              <c:numCache>
                <c:formatCode>0</c:formatCode>
                <c:ptCount val="19"/>
                <c:pt idx="0">
                  <c:v>225691.67755899607</c:v>
                </c:pt>
                <c:pt idx="1">
                  <c:v>263116.51750680548</c:v>
                </c:pt>
                <c:pt idx="2">
                  <c:v>398112.12878767418</c:v>
                </c:pt>
                <c:pt idx="3">
                  <c:v>365758.31622980908</c:v>
                </c:pt>
                <c:pt idx="4">
                  <c:v>393330.68490169267</c:v>
                </c:pt>
                <c:pt idx="5">
                  <c:v>442076.72957457899</c:v>
                </c:pt>
                <c:pt idx="6">
                  <c:v>503130.96229240124</c:v>
                </c:pt>
                <c:pt idx="7">
                  <c:v>513725.71100569813</c:v>
                </c:pt>
                <c:pt idx="8">
                  <c:v>537761.30853874597</c:v>
                </c:pt>
                <c:pt idx="9">
                  <c:v>526202.81667758105</c:v>
                </c:pt>
                <c:pt idx="10">
                  <c:v>527960.23966686754</c:v>
                </c:pt>
                <c:pt idx="11">
                  <c:v>538341.34794950043</c:v>
                </c:pt>
                <c:pt idx="12">
                  <c:v>634054.22205656802</c:v>
                </c:pt>
                <c:pt idx="13">
                  <c:v>693562.57743913191</c:v>
                </c:pt>
                <c:pt idx="14">
                  <c:v>686819.45473633159</c:v>
                </c:pt>
                <c:pt idx="15">
                  <c:v>749482.63486276381</c:v>
                </c:pt>
                <c:pt idx="16">
                  <c:v>808643.08715640719</c:v>
                </c:pt>
                <c:pt idx="17">
                  <c:v>881523.7514025002</c:v>
                </c:pt>
                <c:pt idx="18">
                  <c:v>940767.40990293119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A-409B-9829-830FBAF52911}"/>
            </c:ext>
          </c:extLst>
        </c:ser>
        <c:ser>
          <c:idx val="2"/>
          <c:order val="4"/>
          <c:tx>
            <c:strRef>
              <c:f>'DATA AND CHART'!$D$1</c:f>
              <c:strCache>
                <c:ptCount val="1"/>
                <c:pt idx="0">
                  <c:v>Liquid Fuels</c:v>
                </c:pt>
              </c:strCache>
            </c:strRef>
          </c:tx>
          <c:spPr>
            <a:ln w="28575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CHART'!$A$2:$A$20</c:f>
              <c:numCache>
                <c:formatCode>General</c:formatCode>
                <c:ptCount val="19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  <c:pt idx="18">
                  <c:v>2022</c:v>
                </c:pt>
              </c:numCache>
            </c:numRef>
          </c:cat>
          <c:val>
            <c:numRef>
              <c:f>'DATA AND CHART'!$D$2:$D$20</c:f>
              <c:numCache>
                <c:formatCode>0</c:formatCode>
                <c:ptCount val="19"/>
                <c:pt idx="0">
                  <c:v>1462954.6072771263</c:v>
                </c:pt>
                <c:pt idx="1">
                  <c:v>1378517.5313870439</c:v>
                </c:pt>
                <c:pt idx="2">
                  <c:v>1363452.7954542495</c:v>
                </c:pt>
                <c:pt idx="3">
                  <c:v>1170439.6880446593</c:v>
                </c:pt>
                <c:pt idx="4">
                  <c:v>1089096.8261331683</c:v>
                </c:pt>
                <c:pt idx="5">
                  <c:v>971693.05952301517</c:v>
                </c:pt>
                <c:pt idx="6">
                  <c:v>820004.54933856102</c:v>
                </c:pt>
                <c:pt idx="7">
                  <c:v>672085.29040216911</c:v>
                </c:pt>
                <c:pt idx="8">
                  <c:v>601987.21424074192</c:v>
                </c:pt>
                <c:pt idx="9">
                  <c:v>483851.52748842817</c:v>
                </c:pt>
                <c:pt idx="10">
                  <c:v>421936.5711511072</c:v>
                </c:pt>
                <c:pt idx="11">
                  <c:v>432952.5219426378</c:v>
                </c:pt>
                <c:pt idx="12">
                  <c:v>464163.42483706301</c:v>
                </c:pt>
                <c:pt idx="13">
                  <c:v>461017.95011054445</c:v>
                </c:pt>
                <c:pt idx="14">
                  <c:v>644154.63282317587</c:v>
                </c:pt>
                <c:pt idx="15">
                  <c:v>456462.54855814204</c:v>
                </c:pt>
                <c:pt idx="16">
                  <c:v>393184.87276898645</c:v>
                </c:pt>
                <c:pt idx="17">
                  <c:v>458339.8564665881</c:v>
                </c:pt>
                <c:pt idx="18">
                  <c:v>523196.72448216262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AA-409B-9829-830FBAF52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5529344"/>
        <c:axId val="1102557856"/>
      </c:lineChart>
      <c:catAx>
        <c:axId val="76552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1102557856"/>
        <c:crosses val="autoZero"/>
        <c:auto val="1"/>
        <c:lblAlgn val="ctr"/>
        <c:lblOffset val="100"/>
        <c:noMultiLvlLbl val="0"/>
      </c:catAx>
      <c:valAx>
        <c:axId val="110255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765529344"/>
        <c:crosses val="autoZero"/>
        <c:crossBetween val="between"/>
        <c:majorUnit val="2000000"/>
        <c:dispUnits>
          <c:builtInUnit val="millions"/>
          <c:dispUnitsLbl>
            <c:layout>
              <c:manualLayout>
                <c:xMode val="edge"/>
                <c:yMode val="edge"/>
                <c:x val="1.2728717577945543E-2"/>
                <c:y val="0.41824244281427392"/>
              </c:manualLayout>
            </c:layout>
            <c:tx>
              <c:rich>
                <a:bodyPr rot="-540000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Roboto" panose="02000000000000000000" pitchFamily="2" charset="0"/>
                      <a:ea typeface="Roboto" panose="02000000000000000000" pitchFamily="2" charset="0"/>
                      <a:cs typeface="Roboto" panose="02000000000000000000" pitchFamily="2" charset="0"/>
                    </a:defRPr>
                  </a:pPr>
                  <a:r>
                    <a:rPr lang="en-GB" sz="1400">
                      <a:latin typeface="Roboto" panose="02000000000000000000" pitchFamily="2" charset="0"/>
                      <a:ea typeface="Roboto" panose="02000000000000000000" pitchFamily="2" charset="0"/>
                      <a:cs typeface="Roboto" panose="02000000000000000000" pitchFamily="2" charset="0"/>
                    </a:rPr>
                    <a:t>Million</a:t>
                  </a:r>
                  <a:r>
                    <a:rPr lang="en-GB" sz="1400" baseline="0">
                      <a:latin typeface="Roboto" panose="02000000000000000000" pitchFamily="2" charset="0"/>
                      <a:ea typeface="Roboto" panose="02000000000000000000" pitchFamily="2" charset="0"/>
                      <a:cs typeface="Roboto" panose="02000000000000000000" pitchFamily="2" charset="0"/>
                    </a:rPr>
                    <a:t> TJ</a:t>
                  </a:r>
                  <a:endParaRPr lang="en-GB" sz="1400">
                    <a:latin typeface="Roboto" panose="02000000000000000000" pitchFamily="2" charset="0"/>
                    <a:ea typeface="Roboto" panose="02000000000000000000" pitchFamily="2" charset="0"/>
                    <a:cs typeface="Roboto" panose="02000000000000000000" pitchFamily="2" charset="0"/>
                  </a:endParaRP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Roboto" panose="02000000000000000000" pitchFamily="2" charset="0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266698</xdr:colOff>
      <xdr:row>0</xdr:row>
      <xdr:rowOff>147269</xdr:rowOff>
    </xdr:from>
    <xdr:to>
      <xdr:col>24</xdr:col>
      <xdr:colOff>392814</xdr:colOff>
      <xdr:row>28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0.8712</cdr:x>
      <cdr:y>0.5725</cdr:y>
    </cdr:from>
    <cdr:to>
      <cdr:x>0.99158</cdr:x>
      <cdr:y>0.66928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D10C4A9-9FD4-4904-83F3-326EF2097BF6}"/>
            </a:ext>
          </a:extLst>
        </cdr:cNvPr>
        <cdr:cNvSpPr txBox="1"/>
      </cdr:nvSpPr>
      <cdr:spPr>
        <a:xfrm xmlns:a="http://schemas.openxmlformats.org/drawingml/2006/main">
          <a:off x="7545076" y="2811280"/>
          <a:ext cx="1042553" cy="4752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400" b="1">
              <a:solidFill>
                <a:srgbClr val="004B7F"/>
              </a:solidFill>
            </a:rPr>
            <a:t>Coal</a:t>
          </a:r>
          <a:endParaRPr lang="en-DK" sz="1400" b="1">
            <a:solidFill>
              <a:srgbClr val="004B7F"/>
            </a:solidFill>
          </a:endParaRPr>
        </a:p>
      </cdr:txBody>
    </cdr:sp>
  </cdr:relSizeAnchor>
  <cdr:relSizeAnchor xmlns:cdr="http://schemas.openxmlformats.org/drawingml/2006/chartDrawing">
    <cdr:from>
      <cdr:x>0.80398</cdr:x>
      <cdr:y>0.44404</cdr:y>
    </cdr:from>
    <cdr:to>
      <cdr:x>1</cdr:x>
      <cdr:y>0.54082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921BC557-9DDC-4DE3-9441-5FB6F4BF88FB}"/>
            </a:ext>
          </a:extLst>
        </cdr:cNvPr>
        <cdr:cNvSpPr txBox="1"/>
      </cdr:nvSpPr>
      <cdr:spPr>
        <a:xfrm xmlns:a="http://schemas.openxmlformats.org/drawingml/2006/main">
          <a:off x="6962882" y="2180463"/>
          <a:ext cx="1697634" cy="4752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rgbClr val="75C9DA"/>
              </a:solidFill>
            </a:rPr>
            <a:t>Natural Gas</a:t>
          </a:r>
          <a:endParaRPr lang="en-DK" sz="1400" b="1">
            <a:solidFill>
              <a:srgbClr val="75C9DA"/>
            </a:solidFill>
          </a:endParaRPr>
        </a:p>
      </cdr:txBody>
    </cdr:sp>
  </cdr:relSizeAnchor>
  <cdr:relSizeAnchor xmlns:cdr="http://schemas.openxmlformats.org/drawingml/2006/chartDrawing">
    <cdr:from>
      <cdr:x>0.67779</cdr:x>
      <cdr:y>0.69279</cdr:y>
    </cdr:from>
    <cdr:to>
      <cdr:x>0.83676</cdr:x>
      <cdr:y>0.78956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921BC557-9DDC-4DE3-9441-5FB6F4BF88FB}"/>
            </a:ext>
          </a:extLst>
        </cdr:cNvPr>
        <cdr:cNvSpPr txBox="1"/>
      </cdr:nvSpPr>
      <cdr:spPr>
        <a:xfrm xmlns:a="http://schemas.openxmlformats.org/drawingml/2006/main">
          <a:off x="5856141" y="3491664"/>
          <a:ext cx="1373501" cy="4877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rgbClr val="E2D3C1"/>
              </a:solidFill>
            </a:rPr>
            <a:t>Other gases</a:t>
          </a:r>
          <a:endParaRPr lang="en-DK" sz="1400" b="1">
            <a:solidFill>
              <a:srgbClr val="E2D3C1"/>
            </a:solidFill>
          </a:endParaRPr>
        </a:p>
      </cdr:txBody>
    </cdr:sp>
  </cdr:relSizeAnchor>
  <cdr:relSizeAnchor xmlns:cdr="http://schemas.openxmlformats.org/drawingml/2006/chartDrawing">
    <cdr:from>
      <cdr:x>0.8431</cdr:x>
      <cdr:y>0.76192</cdr:y>
    </cdr:from>
    <cdr:to>
      <cdr:x>0.96348</cdr:x>
      <cdr:y>0.8587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921BC557-9DDC-4DE3-9441-5FB6F4BF88FB}"/>
            </a:ext>
          </a:extLst>
        </cdr:cNvPr>
        <cdr:cNvSpPr txBox="1"/>
      </cdr:nvSpPr>
      <cdr:spPr>
        <a:xfrm xmlns:a="http://schemas.openxmlformats.org/drawingml/2006/main">
          <a:off x="7301700" y="3799472"/>
          <a:ext cx="1042553" cy="4826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rgbClr val="ABD8C8"/>
              </a:solidFill>
            </a:rPr>
            <a:t>Biomass</a:t>
          </a:r>
          <a:endParaRPr lang="en-DK" sz="1400" b="1">
            <a:solidFill>
              <a:srgbClr val="ABD8C8"/>
            </a:solidFill>
          </a:endParaRPr>
        </a:p>
      </cdr:txBody>
    </cdr:sp>
  </cdr:relSizeAnchor>
  <cdr:relSizeAnchor xmlns:cdr="http://schemas.openxmlformats.org/drawingml/2006/chartDrawing">
    <cdr:from>
      <cdr:x>0.15502</cdr:x>
      <cdr:y>0.78359</cdr:y>
    </cdr:from>
    <cdr:to>
      <cdr:x>0.3464</cdr:x>
      <cdr:y>0.88037</cdr:y>
    </cdr:to>
    <cdr:sp macro="" textlink="">
      <cdr:nvSpPr>
        <cdr:cNvPr id="6" name="TextBox 1">
          <a:extLst xmlns:a="http://schemas.openxmlformats.org/drawingml/2006/main">
            <a:ext uri="{FF2B5EF4-FFF2-40B4-BE49-F238E27FC236}">
              <a16:creationId xmlns:a16="http://schemas.microsoft.com/office/drawing/2014/main" id="{921BC557-9DDC-4DE3-9441-5FB6F4BF88FB}"/>
            </a:ext>
          </a:extLst>
        </cdr:cNvPr>
        <cdr:cNvSpPr txBox="1"/>
      </cdr:nvSpPr>
      <cdr:spPr>
        <a:xfrm xmlns:a="http://schemas.openxmlformats.org/drawingml/2006/main">
          <a:off x="1339360" y="3949270"/>
          <a:ext cx="1653523" cy="487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400" b="1">
              <a:solidFill>
                <a:srgbClr val="FED372"/>
              </a:solidFill>
            </a:rPr>
            <a:t>Liquid fuels</a:t>
          </a:r>
          <a:endParaRPr lang="en-DK" sz="1400" b="1">
            <a:solidFill>
              <a:srgbClr val="FED372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0</xdr:row>
      <xdr:rowOff>157162</xdr:rowOff>
    </xdr:from>
    <xdr:to>
      <xdr:col>28</xdr:col>
      <xdr:colOff>250371</xdr:colOff>
      <xdr:row>34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BA4616-15E0-4CDE-8FA5-F2108673FC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117928</xdr:colOff>
      <xdr:row>0</xdr:row>
      <xdr:rowOff>72571</xdr:rowOff>
    </xdr:from>
    <xdr:to>
      <xdr:col>13</xdr:col>
      <xdr:colOff>112635</xdr:colOff>
      <xdr:row>29</xdr:row>
      <xdr:rowOff>163285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A012C14-19FB-4779-BF4A-471175EB7D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28" y="72571"/>
          <a:ext cx="8131778" cy="53521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Z56"/>
  <sheetViews>
    <sheetView zoomScaleNormal="100" workbookViewId="0">
      <selection activeCell="A40" sqref="A40"/>
    </sheetView>
  </sheetViews>
  <sheetFormatPr defaultColWidth="9.08984375" defaultRowHeight="11.5"/>
  <cols>
    <col min="1" max="1" width="8.54296875" style="16" bestFit="1" customWidth="1"/>
    <col min="2" max="6" width="12.08984375" style="12" bestFit="1" customWidth="1"/>
    <col min="7" max="7" width="9.08984375" style="16" bestFit="1" customWidth="1"/>
    <col min="8" max="8" width="10.453125" style="16" bestFit="1" customWidth="1"/>
    <col min="9" max="9" width="7.90625" style="16" bestFit="1" customWidth="1"/>
    <col min="10" max="16384" width="9.08984375" style="16"/>
  </cols>
  <sheetData>
    <row r="2" spans="1:10" s="10" customFormat="1" ht="14">
      <c r="A2" s="8" t="s">
        <v>5</v>
      </c>
      <c r="B2" s="9" t="s">
        <v>0</v>
      </c>
      <c r="C2" s="9" t="s">
        <v>1</v>
      </c>
      <c r="D2" s="9" t="s">
        <v>2</v>
      </c>
      <c r="E2" s="9" t="s">
        <v>36</v>
      </c>
      <c r="F2" s="9" t="s">
        <v>4</v>
      </c>
      <c r="G2" s="10" t="s">
        <v>30</v>
      </c>
      <c r="I2" s="11" t="s">
        <v>37</v>
      </c>
    </row>
    <row r="3" spans="1:10" ht="14">
      <c r="A3" s="12">
        <v>2004</v>
      </c>
      <c r="B3" s="24">
        <v>225691.67755899607</v>
      </c>
      <c r="C3" s="24">
        <v>8764143.645743059</v>
      </c>
      <c r="D3" s="24">
        <v>1462954.6072771263</v>
      </c>
      <c r="E3" s="24">
        <v>3448962.6614552015</v>
      </c>
      <c r="F3" s="24">
        <v>1399584.3558981901</v>
      </c>
      <c r="G3" s="25">
        <f>SUM(B3:F3)</f>
        <v>15301336.947932573</v>
      </c>
      <c r="H3" s="14"/>
      <c r="I3" s="15">
        <f>SUM(C3:F3)</f>
        <v>15075645.270373577</v>
      </c>
      <c r="J3" s="14"/>
    </row>
    <row r="4" spans="1:10" ht="14">
      <c r="A4" s="12">
        <v>2005</v>
      </c>
      <c r="B4" s="24">
        <v>263116.51750680548</v>
      </c>
      <c r="C4" s="24">
        <v>8521171.6582465395</v>
      </c>
      <c r="D4" s="24">
        <v>1378517.5313870439</v>
      </c>
      <c r="E4" s="24">
        <v>3824670.4440112025</v>
      </c>
      <c r="F4" s="24">
        <v>1409798.2659756506</v>
      </c>
      <c r="G4" s="25">
        <f t="shared" ref="G4:G21" si="0">SUM(B4:F4)</f>
        <v>15397274.417127242</v>
      </c>
      <c r="H4" s="14"/>
      <c r="I4" s="15">
        <f t="shared" ref="I4:I20" si="1">SUM(C4:F4)</f>
        <v>15134157.899620436</v>
      </c>
      <c r="J4" s="14"/>
    </row>
    <row r="5" spans="1:10" ht="14">
      <c r="A5" s="12">
        <v>2006</v>
      </c>
      <c r="B5" s="24">
        <v>398112.12878767418</v>
      </c>
      <c r="C5" s="24">
        <v>8518991.8497004434</v>
      </c>
      <c r="D5" s="24">
        <v>1363452.7954542495</v>
      </c>
      <c r="E5" s="24">
        <v>3920531.4469795749</v>
      </c>
      <c r="F5" s="24">
        <v>1373999.2009534244</v>
      </c>
      <c r="G5" s="25">
        <f t="shared" si="0"/>
        <v>15575087.421875365</v>
      </c>
      <c r="H5" s="14"/>
      <c r="I5" s="15">
        <f t="shared" si="1"/>
        <v>15176975.293087691</v>
      </c>
      <c r="J5" s="14"/>
    </row>
    <row r="6" spans="1:10" ht="14">
      <c r="A6" s="12">
        <v>2007</v>
      </c>
      <c r="B6" s="24">
        <v>365758.31622980908</v>
      </c>
      <c r="C6" s="24">
        <v>8494020.8677487094</v>
      </c>
      <c r="D6" s="24">
        <v>1170439.6880446593</v>
      </c>
      <c r="E6" s="24">
        <v>4242792.318148708</v>
      </c>
      <c r="F6" s="24">
        <v>1488212.2254610041</v>
      </c>
      <c r="G6" s="25">
        <f t="shared" si="0"/>
        <v>15761223.415632891</v>
      </c>
      <c r="H6" s="14"/>
      <c r="I6" s="15">
        <f t="shared" si="1"/>
        <v>15395465.099403081</v>
      </c>
      <c r="J6" s="14"/>
    </row>
    <row r="7" spans="1:10" ht="14">
      <c r="A7" s="12">
        <v>2008</v>
      </c>
      <c r="B7" s="24">
        <v>393330.68490169267</v>
      </c>
      <c r="C7" s="24">
        <v>7947877.1832547719</v>
      </c>
      <c r="D7" s="24">
        <v>1089096.8261331683</v>
      </c>
      <c r="E7" s="24">
        <v>4398368.7131593972</v>
      </c>
      <c r="F7" s="24">
        <v>1435045.8482060414</v>
      </c>
      <c r="G7" s="25">
        <f t="shared" si="0"/>
        <v>15263719.255655071</v>
      </c>
      <c r="H7" s="14"/>
      <c r="I7" s="15">
        <f t="shared" si="1"/>
        <v>14870388.570753379</v>
      </c>
      <c r="J7" s="14"/>
    </row>
    <row r="8" spans="1:10" ht="14">
      <c r="A8" s="12">
        <v>2009</v>
      </c>
      <c r="B8" s="24">
        <v>442076.72957457899</v>
      </c>
      <c r="C8" s="24">
        <v>7367658.9293728936</v>
      </c>
      <c r="D8" s="24">
        <v>971693.05952301517</v>
      </c>
      <c r="E8" s="24">
        <v>4138292.0365398987</v>
      </c>
      <c r="F8" s="24">
        <v>1330704.5142911589</v>
      </c>
      <c r="G8" s="25">
        <f t="shared" si="0"/>
        <v>14250425.269301545</v>
      </c>
      <c r="H8" s="14"/>
      <c r="I8" s="15">
        <f t="shared" si="1"/>
        <v>13808348.539726965</v>
      </c>
      <c r="J8" s="14"/>
    </row>
    <row r="9" spans="1:10" ht="14">
      <c r="A9" s="12">
        <v>2010</v>
      </c>
      <c r="B9" s="24">
        <v>503130.96229240124</v>
      </c>
      <c r="C9" s="24">
        <v>7459702.7400762895</v>
      </c>
      <c r="D9" s="24">
        <v>820004.54933856102</v>
      </c>
      <c r="E9" s="24">
        <v>4423653.2958052205</v>
      </c>
      <c r="F9" s="24">
        <v>1441723.1454329968</v>
      </c>
      <c r="G9" s="25">
        <f t="shared" si="0"/>
        <v>14648214.692945469</v>
      </c>
      <c r="H9" s="14"/>
      <c r="I9" s="15">
        <f t="shared" si="1"/>
        <v>14145083.73065307</v>
      </c>
      <c r="J9" s="14"/>
    </row>
    <row r="10" spans="1:10" ht="14">
      <c r="A10" s="12">
        <v>2011</v>
      </c>
      <c r="B10" s="24">
        <v>513725.71100569813</v>
      </c>
      <c r="C10" s="24">
        <v>7647105.8247301094</v>
      </c>
      <c r="D10" s="24">
        <v>672085.29040216911</v>
      </c>
      <c r="E10" s="24">
        <v>4097525.6012174473</v>
      </c>
      <c r="F10" s="24">
        <v>1415519.771252621</v>
      </c>
      <c r="G10" s="25">
        <f t="shared" si="0"/>
        <v>14345962.198608045</v>
      </c>
      <c r="H10" s="14"/>
      <c r="I10" s="15">
        <f t="shared" si="1"/>
        <v>13832236.487602348</v>
      </c>
      <c r="J10" s="14"/>
    </row>
    <row r="11" spans="1:10" ht="14">
      <c r="A11" s="12">
        <v>2012</v>
      </c>
      <c r="B11" s="24">
        <v>537761.30853874597</v>
      </c>
      <c r="C11" s="24">
        <v>7730832.6945631783</v>
      </c>
      <c r="D11" s="24">
        <v>601987.21424074192</v>
      </c>
      <c r="E11" s="24">
        <v>3491297.3979402543</v>
      </c>
      <c r="F11" s="24">
        <v>1461436.2235288394</v>
      </c>
      <c r="G11" s="25">
        <f t="shared" si="0"/>
        <v>13823314.838811761</v>
      </c>
      <c r="H11" s="14"/>
      <c r="I11" s="15">
        <f t="shared" si="1"/>
        <v>13285553.530273015</v>
      </c>
      <c r="J11" s="14"/>
    </row>
    <row r="12" spans="1:10" ht="14">
      <c r="A12" s="12">
        <v>2013</v>
      </c>
      <c r="B12" s="24">
        <v>526202.81667758105</v>
      </c>
      <c r="C12" s="24">
        <v>7589201.8816325394</v>
      </c>
      <c r="D12" s="24">
        <v>483851.52748842817</v>
      </c>
      <c r="E12" s="24">
        <v>3067349.3324702317</v>
      </c>
      <c r="F12" s="24">
        <v>1453929.1267112806</v>
      </c>
      <c r="G12" s="25">
        <f t="shared" si="0"/>
        <v>13120534.684980059</v>
      </c>
      <c r="H12" s="14"/>
      <c r="I12" s="15">
        <f t="shared" si="1"/>
        <v>12594331.868302481</v>
      </c>
      <c r="J12" s="14"/>
    </row>
    <row r="13" spans="1:10" ht="14">
      <c r="A13" s="12">
        <v>2014</v>
      </c>
      <c r="B13" s="24">
        <v>527960.23966686754</v>
      </c>
      <c r="C13" s="24">
        <v>7154545.0070903338</v>
      </c>
      <c r="D13" s="24">
        <v>421936.5711511072</v>
      </c>
      <c r="E13" s="24">
        <v>2702517.8482627678</v>
      </c>
      <c r="F13" s="24">
        <v>1460386.0888239825</v>
      </c>
      <c r="G13" s="25">
        <f t="shared" si="0"/>
        <v>12267345.754995059</v>
      </c>
      <c r="H13" s="14"/>
      <c r="I13" s="15">
        <f t="shared" si="1"/>
        <v>11739385.515328191</v>
      </c>
      <c r="J13" s="14"/>
    </row>
    <row r="14" spans="1:10" ht="14">
      <c r="A14" s="12">
        <v>2015</v>
      </c>
      <c r="B14" s="24">
        <v>538341.34794950043</v>
      </c>
      <c r="C14" s="24">
        <v>7138740.4458394321</v>
      </c>
      <c r="D14" s="24">
        <v>432952.5219426378</v>
      </c>
      <c r="E14" s="24">
        <v>2977343.7621724121</v>
      </c>
      <c r="F14" s="24">
        <v>1422254.5121736601</v>
      </c>
      <c r="G14" s="25">
        <f t="shared" si="0"/>
        <v>12509632.590077642</v>
      </c>
      <c r="H14" s="14"/>
      <c r="I14" s="15">
        <f t="shared" si="1"/>
        <v>11971291.242128141</v>
      </c>
      <c r="J14" s="14"/>
    </row>
    <row r="15" spans="1:10" ht="14">
      <c r="A15" s="12">
        <v>2016</v>
      </c>
      <c r="B15" s="24">
        <v>634054.22205656802</v>
      </c>
      <c r="C15" s="24">
        <v>5982782.0851806933</v>
      </c>
      <c r="D15" s="24">
        <v>464163.42483706301</v>
      </c>
      <c r="E15" s="24">
        <v>3503594.4193709358</v>
      </c>
      <c r="F15" s="24">
        <v>1533901.3672563327</v>
      </c>
      <c r="G15" s="25">
        <f t="shared" si="0"/>
        <v>12118495.518701592</v>
      </c>
      <c r="H15" s="14"/>
      <c r="I15" s="15">
        <f t="shared" si="1"/>
        <v>11484441.296645025</v>
      </c>
      <c r="J15" s="14" t="b">
        <f>E15&gt;C15</f>
        <v>0</v>
      </c>
    </row>
    <row r="16" spans="1:10" ht="14">
      <c r="A16" s="12">
        <v>2017</v>
      </c>
      <c r="B16" s="24">
        <v>693562.57743913191</v>
      </c>
      <c r="C16" s="24">
        <v>5914250.63307741</v>
      </c>
      <c r="D16" s="24">
        <v>461017.95011054445</v>
      </c>
      <c r="E16" s="24">
        <v>3924859.3915931145</v>
      </c>
      <c r="F16" s="24">
        <v>1508405.5118424308</v>
      </c>
      <c r="G16" s="25">
        <f t="shared" si="0"/>
        <v>12502096.064062633</v>
      </c>
      <c r="H16" s="14"/>
      <c r="I16" s="15">
        <f t="shared" si="1"/>
        <v>11808533.486623501</v>
      </c>
      <c r="J16" s="14" t="b">
        <f t="shared" ref="J16:J21" si="2">E16&gt;C16</f>
        <v>0</v>
      </c>
    </row>
    <row r="17" spans="1:10" ht="14">
      <c r="A17" s="12">
        <v>2018</v>
      </c>
      <c r="B17" s="24">
        <v>686819.45473633159</v>
      </c>
      <c r="C17" s="24">
        <v>5527680.6016220003</v>
      </c>
      <c r="D17" s="24">
        <v>644154.63282317587</v>
      </c>
      <c r="E17" s="24">
        <v>3710220.5831140401</v>
      </c>
      <c r="F17" s="24">
        <v>1472491.9735841902</v>
      </c>
      <c r="G17" s="25">
        <f t="shared" si="0"/>
        <v>12041367.245879738</v>
      </c>
      <c r="H17" s="14"/>
      <c r="I17" s="15">
        <f t="shared" si="1"/>
        <v>11354547.791143406</v>
      </c>
      <c r="J17" s="14" t="b">
        <f t="shared" si="2"/>
        <v>0</v>
      </c>
    </row>
    <row r="18" spans="1:10" ht="14">
      <c r="A18" s="12">
        <v>2019</v>
      </c>
      <c r="B18" s="24">
        <v>749482.63486276381</v>
      </c>
      <c r="C18" s="24">
        <v>4369732.5899329996</v>
      </c>
      <c r="D18" s="24">
        <v>456462.54855814204</v>
      </c>
      <c r="E18" s="24">
        <v>4519068.9708400406</v>
      </c>
      <c r="F18" s="24">
        <v>1593510.9104724901</v>
      </c>
      <c r="G18" s="25">
        <f t="shared" si="0"/>
        <v>11688257.654666435</v>
      </c>
      <c r="H18" s="14"/>
      <c r="I18" s="15">
        <f t="shared" si="1"/>
        <v>10938775.019803673</v>
      </c>
      <c r="J18" s="14" t="b">
        <f t="shared" si="2"/>
        <v>1</v>
      </c>
    </row>
    <row r="19" spans="1:10" ht="14">
      <c r="A19" s="12">
        <v>2020</v>
      </c>
      <c r="B19" s="24">
        <v>808643.08715640719</v>
      </c>
      <c r="C19" s="24">
        <v>3358770.8266550004</v>
      </c>
      <c r="D19" s="24">
        <v>393184.87276898645</v>
      </c>
      <c r="E19" s="24">
        <v>4270761.2285144292</v>
      </c>
      <c r="F19" s="24">
        <v>1384820.4225380255</v>
      </c>
      <c r="G19" s="25">
        <f t="shared" si="0"/>
        <v>10216180.437632849</v>
      </c>
      <c r="H19" s="14"/>
      <c r="I19" s="15">
        <f t="shared" si="1"/>
        <v>9407537.3504764419</v>
      </c>
      <c r="J19" s="14" t="b">
        <f t="shared" si="2"/>
        <v>1</v>
      </c>
    </row>
    <row r="20" spans="1:10" ht="14">
      <c r="A20" s="12">
        <v>2021</v>
      </c>
      <c r="B20" s="24">
        <v>881523.7514025002</v>
      </c>
      <c r="C20" s="24">
        <v>3895933.5365595003</v>
      </c>
      <c r="D20" s="24">
        <v>458339.8564665881</v>
      </c>
      <c r="E20" s="24">
        <v>4058148.9634548393</v>
      </c>
      <c r="F20" s="24">
        <v>1405657.59633409</v>
      </c>
      <c r="G20" s="25">
        <f t="shared" si="0"/>
        <v>10699603.704217518</v>
      </c>
      <c r="H20" s="16">
        <f>(C20+E20)/G20</f>
        <v>0.74339972955064104</v>
      </c>
      <c r="I20" s="15">
        <f t="shared" si="1"/>
        <v>9818079.9528150186</v>
      </c>
      <c r="J20" s="14" t="b">
        <f t="shared" si="2"/>
        <v>1</v>
      </c>
    </row>
    <row r="21" spans="1:10" ht="14">
      <c r="A21" s="12">
        <v>2022</v>
      </c>
      <c r="B21" s="24">
        <v>940767.40990293119</v>
      </c>
      <c r="C21" s="24">
        <v>4018494.5817939998</v>
      </c>
      <c r="D21" s="24">
        <v>523196.72448216262</v>
      </c>
      <c r="E21" s="24">
        <v>3917371.1199264731</v>
      </c>
      <c r="F21" s="24">
        <v>1354153.7035344953</v>
      </c>
      <c r="G21" s="25">
        <f t="shared" si="0"/>
        <v>10753983.539640062</v>
      </c>
      <c r="H21" s="16">
        <f>(C21+E21)/G21</f>
        <v>0.73794661043214571</v>
      </c>
      <c r="I21" s="15">
        <f>SUM(C21:F21)</f>
        <v>9813216.1297371313</v>
      </c>
      <c r="J21" s="14" t="b">
        <f t="shared" si="2"/>
        <v>0</v>
      </c>
    </row>
    <row r="22" spans="1:10">
      <c r="C22" s="12">
        <f>+C21/G21</f>
        <v>0.37367497978600211</v>
      </c>
      <c r="D22" s="12">
        <f t="shared" ref="D22" si="3">+D21/H21</f>
        <v>708989.94193601038</v>
      </c>
      <c r="E22" s="12">
        <f>+E21/G21</f>
        <v>0.36427163064614365</v>
      </c>
    </row>
    <row r="24" spans="1:10">
      <c r="B24" s="17"/>
      <c r="C24" s="17"/>
      <c r="D24" s="17"/>
      <c r="E24" s="17"/>
      <c r="F24" s="17"/>
      <c r="I24" s="18"/>
    </row>
    <row r="25" spans="1:10">
      <c r="A25" s="10"/>
      <c r="B25" s="10"/>
      <c r="C25" s="10"/>
      <c r="D25" s="10"/>
      <c r="E25" s="10"/>
      <c r="F25" s="10"/>
      <c r="I25" s="18"/>
    </row>
    <row r="26" spans="1:10">
      <c r="C26" s="12">
        <f>+C20/G20</f>
        <v>0.36411942388331825</v>
      </c>
      <c r="E26" s="12">
        <f>+E20/G20</f>
        <v>0.37928030566732279</v>
      </c>
      <c r="I26" s="18"/>
    </row>
    <row r="27" spans="1:10">
      <c r="A27" s="16">
        <v>20042021</v>
      </c>
      <c r="B27" s="19">
        <f>(B21-B9)/B9</f>
        <v>0.86982610972010055</v>
      </c>
      <c r="C27" s="19">
        <f t="shared" ref="C27:F27" si="4">(C21-C9)/C9</f>
        <v>-0.46130633862859488</v>
      </c>
      <c r="D27" s="19">
        <f t="shared" si="4"/>
        <v>-0.36195875388229493</v>
      </c>
      <c r="E27" s="19">
        <f t="shared" si="4"/>
        <v>-0.1144488824110233</v>
      </c>
      <c r="F27" s="19">
        <f t="shared" si="4"/>
        <v>-6.0739429880070007E-2</v>
      </c>
      <c r="I27" s="19">
        <f>(I21-I3)/I3</f>
        <v>-0.34906825188956186</v>
      </c>
    </row>
    <row r="28" spans="1:10">
      <c r="A28" s="16" t="s">
        <v>42</v>
      </c>
      <c r="B28" s="19">
        <f>+B21/B20-1</f>
        <v>6.720596967032888E-2</v>
      </c>
      <c r="C28" s="19">
        <f t="shared" ref="C28:F28" si="5">+C21/C20-1</f>
        <v>3.1458710495029019E-2</v>
      </c>
      <c r="D28" s="19">
        <f t="shared" si="5"/>
        <v>0.141503879927803</v>
      </c>
      <c r="E28" s="19">
        <f t="shared" si="5"/>
        <v>-3.4690161646633411E-2</v>
      </c>
      <c r="F28" s="19">
        <f t="shared" si="5"/>
        <v>-3.6640425757962114E-2</v>
      </c>
      <c r="G28" s="19">
        <f>+G20/G19-1</f>
        <v>4.7319374352855492E-2</v>
      </c>
      <c r="I28" s="18"/>
    </row>
    <row r="29" spans="1:10" ht="14">
      <c r="A29" s="20" t="s">
        <v>43</v>
      </c>
      <c r="B29" s="21">
        <f>1-B21/B9</f>
        <v>-0.86982610972010055</v>
      </c>
      <c r="C29" s="21">
        <f t="shared" ref="C29:F29" si="6">1-C21/C9</f>
        <v>0.46130633862859483</v>
      </c>
      <c r="D29" s="21">
        <f t="shared" si="6"/>
        <v>0.36195875388229493</v>
      </c>
      <c r="E29" s="21">
        <f t="shared" si="6"/>
        <v>0.11444888241102336</v>
      </c>
      <c r="F29" s="21">
        <f t="shared" si="6"/>
        <v>6.0739429880069973E-2</v>
      </c>
      <c r="G29" s="22"/>
      <c r="H29" s="22"/>
    </row>
    <row r="34" spans="1:7" ht="14">
      <c r="A34" s="32" t="s">
        <v>41</v>
      </c>
      <c r="B34" s="32"/>
      <c r="C34" s="32"/>
      <c r="D34" s="32"/>
      <c r="E34" s="32"/>
      <c r="F34" s="32"/>
      <c r="G34" s="32"/>
    </row>
    <row r="35" spans="1:7" ht="14">
      <c r="A35" s="23"/>
      <c r="B35" s="23"/>
      <c r="C35" s="23"/>
      <c r="D35" s="23"/>
      <c r="E35" s="23"/>
      <c r="F35" s="23"/>
      <c r="G35" s="23"/>
    </row>
    <row r="36" spans="1:7" ht="14">
      <c r="A36" s="13"/>
      <c r="B36" s="13"/>
      <c r="C36" s="13"/>
      <c r="D36" s="13"/>
      <c r="E36" s="13"/>
      <c r="F36" s="13"/>
      <c r="G36" s="13"/>
    </row>
    <row r="37" spans="1:7" ht="14">
      <c r="A37" s="23" t="s">
        <v>12</v>
      </c>
      <c r="B37" s="23" t="s">
        <v>38</v>
      </c>
      <c r="C37" s="31"/>
      <c r="D37" s="13"/>
      <c r="E37" s="13"/>
      <c r="F37" s="13"/>
      <c r="G37" s="13"/>
    </row>
    <row r="38" spans="1:7" ht="14">
      <c r="A38" s="23" t="s">
        <v>22</v>
      </c>
      <c r="B38" s="23" t="s">
        <v>39</v>
      </c>
      <c r="C38" s="31"/>
      <c r="D38" s="13"/>
      <c r="E38" s="13"/>
      <c r="F38" s="13"/>
      <c r="G38" s="13"/>
    </row>
    <row r="39" spans="1:7" ht="14">
      <c r="A39" s="23" t="s">
        <v>27</v>
      </c>
      <c r="B39" s="23" t="s">
        <v>40</v>
      </c>
      <c r="C39" s="31"/>
      <c r="D39" s="13"/>
      <c r="E39" s="13"/>
      <c r="F39" s="13"/>
      <c r="G39" s="13"/>
    </row>
    <row r="40" spans="1:7" ht="14">
      <c r="A40" s="23" t="s">
        <v>9</v>
      </c>
      <c r="B40" s="23" t="s">
        <v>44</v>
      </c>
      <c r="C40" s="23"/>
      <c r="D40" s="23"/>
      <c r="E40" s="23"/>
      <c r="F40" s="23"/>
    </row>
    <row r="41" spans="1:7" ht="14">
      <c r="B41" s="23"/>
      <c r="C41" s="23"/>
      <c r="D41" s="23"/>
      <c r="E41" s="23"/>
      <c r="F41" s="23"/>
    </row>
    <row r="42" spans="1:7" ht="14">
      <c r="B42" s="23"/>
      <c r="C42" s="23"/>
      <c r="D42" s="23"/>
      <c r="E42" s="23"/>
      <c r="F42" s="23"/>
    </row>
    <row r="43" spans="1:7" ht="14">
      <c r="B43" s="23"/>
      <c r="C43" s="23"/>
      <c r="D43" s="23"/>
      <c r="E43" s="23"/>
      <c r="F43" s="23"/>
    </row>
    <row r="44" spans="1:7" ht="14">
      <c r="B44" s="23"/>
      <c r="C44" s="23"/>
      <c r="D44" s="23"/>
      <c r="E44" s="23"/>
      <c r="F44" s="23"/>
    </row>
    <row r="45" spans="1:7" ht="14">
      <c r="B45" s="23"/>
      <c r="C45" s="23"/>
      <c r="D45" s="23"/>
      <c r="E45" s="23"/>
      <c r="F45" s="23"/>
    </row>
    <row r="46" spans="1:7" ht="14">
      <c r="B46" s="23"/>
      <c r="C46" s="23"/>
      <c r="D46" s="23"/>
      <c r="E46" s="23"/>
      <c r="F46" s="23"/>
    </row>
    <row r="47" spans="1:7" ht="14">
      <c r="B47" s="23"/>
      <c r="C47" s="23"/>
      <c r="D47" s="23"/>
      <c r="E47" s="23"/>
      <c r="F47" s="23"/>
    </row>
    <row r="48" spans="1:7" ht="14">
      <c r="B48" s="23"/>
      <c r="C48" s="23"/>
      <c r="D48" s="23"/>
      <c r="E48" s="23"/>
      <c r="F48" s="23"/>
    </row>
    <row r="49" spans="2:26" ht="14">
      <c r="B49" s="23"/>
      <c r="C49" s="23"/>
      <c r="D49" s="23"/>
      <c r="E49" s="23"/>
      <c r="F49" s="23"/>
    </row>
    <row r="50" spans="2:26" ht="14">
      <c r="B50" s="23"/>
      <c r="C50" s="23"/>
      <c r="D50" s="23"/>
      <c r="E50" s="23"/>
      <c r="F50" s="23"/>
    </row>
    <row r="51" spans="2:26" ht="14">
      <c r="B51" s="23"/>
      <c r="C51" s="23"/>
      <c r="D51" s="23"/>
      <c r="E51" s="23"/>
      <c r="F51" s="23"/>
    </row>
    <row r="52" spans="2:26" ht="14">
      <c r="B52" s="23"/>
      <c r="C52" s="23"/>
      <c r="D52" s="23"/>
      <c r="E52" s="23"/>
      <c r="F52" s="2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spans="2:26" ht="14">
      <c r="B53" s="23"/>
      <c r="C53" s="23"/>
      <c r="D53" s="23"/>
      <c r="E53" s="23"/>
      <c r="F53" s="2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spans="2:26" ht="14">
      <c r="B54" s="23"/>
      <c r="C54" s="23"/>
      <c r="D54" s="23"/>
      <c r="E54" s="23"/>
      <c r="F54" s="2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spans="2:26" ht="14">
      <c r="B55" s="23"/>
      <c r="C55" s="23"/>
      <c r="D55" s="23"/>
      <c r="E55" s="23"/>
      <c r="F55" s="2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spans="2:26" ht="14"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</sheetData>
  <mergeCells count="1">
    <mergeCell ref="A34:G3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C654A-F360-4737-ADDE-487809C97C99}">
  <sheetPr>
    <tabColor rgb="FF00B050"/>
  </sheetPr>
  <dimension ref="A1:F20"/>
  <sheetViews>
    <sheetView tabSelected="1" zoomScale="50" zoomScaleNormal="50" workbookViewId="0">
      <selection activeCell="G35" sqref="G35"/>
    </sheetView>
  </sheetViews>
  <sheetFormatPr defaultColWidth="8.90625" defaultRowHeight="14.5"/>
  <cols>
    <col min="1" max="1" width="5" style="26" bestFit="1" customWidth="1"/>
    <col min="2" max="2" width="8.08984375" style="26" bestFit="1" customWidth="1"/>
    <col min="3" max="3" width="8" style="26" bestFit="1" customWidth="1"/>
    <col min="4" max="4" width="10.54296875" style="26" bestFit="1" customWidth="1"/>
    <col min="5" max="5" width="10.453125" style="26" bestFit="1" customWidth="1"/>
    <col min="6" max="6" width="11" style="26" bestFit="1" customWidth="1"/>
    <col min="7" max="16384" width="8.90625" style="26"/>
  </cols>
  <sheetData>
    <row r="1" spans="1:6">
      <c r="A1" s="29" t="s">
        <v>5</v>
      </c>
      <c r="B1" s="30" t="s">
        <v>0</v>
      </c>
      <c r="C1" s="30" t="s">
        <v>1</v>
      </c>
      <c r="D1" s="30" t="s">
        <v>2</v>
      </c>
      <c r="E1" s="30" t="s">
        <v>36</v>
      </c>
      <c r="F1" s="30" t="s">
        <v>4</v>
      </c>
    </row>
    <row r="2" spans="1:6">
      <c r="A2" s="27">
        <v>2004</v>
      </c>
      <c r="B2" s="28">
        <v>225691.67755899607</v>
      </c>
      <c r="C2" s="28">
        <v>8764143.645743059</v>
      </c>
      <c r="D2" s="28">
        <v>1462954.6072771263</v>
      </c>
      <c r="E2" s="28">
        <v>3448962.6614552015</v>
      </c>
      <c r="F2" s="28">
        <v>1399584.3558981901</v>
      </c>
    </row>
    <row r="3" spans="1:6">
      <c r="A3" s="27">
        <v>2005</v>
      </c>
      <c r="B3" s="28">
        <v>263116.51750680548</v>
      </c>
      <c r="C3" s="28">
        <v>8521171.6582465395</v>
      </c>
      <c r="D3" s="28">
        <v>1378517.5313870439</v>
      </c>
      <c r="E3" s="28">
        <v>3824670.4440112025</v>
      </c>
      <c r="F3" s="28">
        <v>1409798.2659756506</v>
      </c>
    </row>
    <row r="4" spans="1:6">
      <c r="A4" s="27">
        <v>2006</v>
      </c>
      <c r="B4" s="28">
        <v>398112.12878767418</v>
      </c>
      <c r="C4" s="28">
        <v>8518991.8497004434</v>
      </c>
      <c r="D4" s="28">
        <v>1363452.7954542495</v>
      </c>
      <c r="E4" s="28">
        <v>3920531.4469795749</v>
      </c>
      <c r="F4" s="28">
        <v>1373999.2009534244</v>
      </c>
    </row>
    <row r="5" spans="1:6">
      <c r="A5" s="27">
        <v>2007</v>
      </c>
      <c r="B5" s="28">
        <v>365758.31622980908</v>
      </c>
      <c r="C5" s="28">
        <v>8494020.8677487094</v>
      </c>
      <c r="D5" s="28">
        <v>1170439.6880446593</v>
      </c>
      <c r="E5" s="28">
        <v>4242792.318148708</v>
      </c>
      <c r="F5" s="28">
        <v>1488212.2254610041</v>
      </c>
    </row>
    <row r="6" spans="1:6">
      <c r="A6" s="27">
        <v>2008</v>
      </c>
      <c r="B6" s="28">
        <v>393330.68490169267</v>
      </c>
      <c r="C6" s="28">
        <v>7947877.1832547719</v>
      </c>
      <c r="D6" s="28">
        <v>1089096.8261331683</v>
      </c>
      <c r="E6" s="28">
        <v>4398368.7131593972</v>
      </c>
      <c r="F6" s="28">
        <v>1435045.8482060414</v>
      </c>
    </row>
    <row r="7" spans="1:6">
      <c r="A7" s="27">
        <v>2009</v>
      </c>
      <c r="B7" s="28">
        <v>442076.72957457899</v>
      </c>
      <c r="C7" s="28">
        <v>7367658.9293728936</v>
      </c>
      <c r="D7" s="28">
        <v>971693.05952301517</v>
      </c>
      <c r="E7" s="28">
        <v>4138292.0365398987</v>
      </c>
      <c r="F7" s="28">
        <v>1330704.5142911589</v>
      </c>
    </row>
    <row r="8" spans="1:6">
      <c r="A8" s="27">
        <v>2010</v>
      </c>
      <c r="B8" s="28">
        <v>503130.96229240124</v>
      </c>
      <c r="C8" s="28">
        <v>7459702.7400762895</v>
      </c>
      <c r="D8" s="28">
        <v>820004.54933856102</v>
      </c>
      <c r="E8" s="28">
        <v>4423653.2958052205</v>
      </c>
      <c r="F8" s="28">
        <v>1441723.1454329968</v>
      </c>
    </row>
    <row r="9" spans="1:6">
      <c r="A9" s="27">
        <v>2011</v>
      </c>
      <c r="B9" s="28">
        <v>513725.71100569813</v>
      </c>
      <c r="C9" s="28">
        <v>7647105.8247301094</v>
      </c>
      <c r="D9" s="28">
        <v>672085.29040216911</v>
      </c>
      <c r="E9" s="28">
        <v>4097525.6012174473</v>
      </c>
      <c r="F9" s="28">
        <v>1415519.771252621</v>
      </c>
    </row>
    <row r="10" spans="1:6">
      <c r="A10" s="27">
        <v>2012</v>
      </c>
      <c r="B10" s="28">
        <v>537761.30853874597</v>
      </c>
      <c r="C10" s="28">
        <v>7730832.6945631783</v>
      </c>
      <c r="D10" s="28">
        <v>601987.21424074192</v>
      </c>
      <c r="E10" s="28">
        <v>3491297.3979402543</v>
      </c>
      <c r="F10" s="28">
        <v>1461436.2235288394</v>
      </c>
    </row>
    <row r="11" spans="1:6">
      <c r="A11" s="27">
        <v>2013</v>
      </c>
      <c r="B11" s="28">
        <v>526202.81667758105</v>
      </c>
      <c r="C11" s="28">
        <v>7589201.8816325394</v>
      </c>
      <c r="D11" s="28">
        <v>483851.52748842817</v>
      </c>
      <c r="E11" s="28">
        <v>3067349.3324702317</v>
      </c>
      <c r="F11" s="28">
        <v>1453929.1267112806</v>
      </c>
    </row>
    <row r="12" spans="1:6">
      <c r="A12" s="27">
        <v>2014</v>
      </c>
      <c r="B12" s="28">
        <v>527960.23966686754</v>
      </c>
      <c r="C12" s="28">
        <v>7154545.0070903338</v>
      </c>
      <c r="D12" s="28">
        <v>421936.5711511072</v>
      </c>
      <c r="E12" s="28">
        <v>2702517.8482627678</v>
      </c>
      <c r="F12" s="28">
        <v>1460386.0888239825</v>
      </c>
    </row>
    <row r="13" spans="1:6">
      <c r="A13" s="27">
        <v>2015</v>
      </c>
      <c r="B13" s="28">
        <v>538341.34794950043</v>
      </c>
      <c r="C13" s="28">
        <v>7138740.4458394321</v>
      </c>
      <c r="D13" s="28">
        <v>432952.5219426378</v>
      </c>
      <c r="E13" s="28">
        <v>2977343.7621724121</v>
      </c>
      <c r="F13" s="28">
        <v>1422254.5121736601</v>
      </c>
    </row>
    <row r="14" spans="1:6">
      <c r="A14" s="27">
        <v>2016</v>
      </c>
      <c r="B14" s="28">
        <v>634054.22205656802</v>
      </c>
      <c r="C14" s="28">
        <v>5982782.0851806933</v>
      </c>
      <c r="D14" s="28">
        <v>464163.42483706301</v>
      </c>
      <c r="E14" s="28">
        <v>3503594.4193709358</v>
      </c>
      <c r="F14" s="28">
        <v>1533901.3672563327</v>
      </c>
    </row>
    <row r="15" spans="1:6">
      <c r="A15" s="27">
        <v>2017</v>
      </c>
      <c r="B15" s="28">
        <v>693562.57743913191</v>
      </c>
      <c r="C15" s="28">
        <v>5914250.63307741</v>
      </c>
      <c r="D15" s="28">
        <v>461017.95011054445</v>
      </c>
      <c r="E15" s="28">
        <v>3924859.3915931145</v>
      </c>
      <c r="F15" s="28">
        <v>1508405.5118424308</v>
      </c>
    </row>
    <row r="16" spans="1:6">
      <c r="A16" s="27">
        <v>2018</v>
      </c>
      <c r="B16" s="28">
        <v>686819.45473633159</v>
      </c>
      <c r="C16" s="28">
        <v>5527680.6016220003</v>
      </c>
      <c r="D16" s="28">
        <v>644154.63282317587</v>
      </c>
      <c r="E16" s="28">
        <v>3710220.5831140401</v>
      </c>
      <c r="F16" s="28">
        <v>1472491.9735841902</v>
      </c>
    </row>
    <row r="17" spans="1:6">
      <c r="A17" s="27">
        <v>2019</v>
      </c>
      <c r="B17" s="28">
        <v>749482.63486276381</v>
      </c>
      <c r="C17" s="28">
        <v>4369732.5899329996</v>
      </c>
      <c r="D17" s="28">
        <v>456462.54855814204</v>
      </c>
      <c r="E17" s="28">
        <v>4519068.9708400406</v>
      </c>
      <c r="F17" s="28">
        <v>1593510.9104724901</v>
      </c>
    </row>
    <row r="18" spans="1:6">
      <c r="A18" s="27">
        <v>2020</v>
      </c>
      <c r="B18" s="28">
        <v>808643.08715640719</v>
      </c>
      <c r="C18" s="28">
        <v>3358770.8266550004</v>
      </c>
      <c r="D18" s="28">
        <v>393184.87276898645</v>
      </c>
      <c r="E18" s="28">
        <v>4270761.2285144292</v>
      </c>
      <c r="F18" s="28">
        <v>1384820.4225380255</v>
      </c>
    </row>
    <row r="19" spans="1:6">
      <c r="A19" s="27">
        <v>2021</v>
      </c>
      <c r="B19" s="28">
        <v>881523.7514025002</v>
      </c>
      <c r="C19" s="28">
        <v>3895933.5365595003</v>
      </c>
      <c r="D19" s="28">
        <v>458339.8564665881</v>
      </c>
      <c r="E19" s="28">
        <v>4058148.9634548393</v>
      </c>
      <c r="F19" s="28">
        <v>1405657.59633409</v>
      </c>
    </row>
    <row r="20" spans="1:6">
      <c r="A20" s="27">
        <v>2022</v>
      </c>
      <c r="B20" s="28">
        <v>940767.40990293119</v>
      </c>
      <c r="C20" s="28">
        <v>4018494.5817939998</v>
      </c>
      <c r="D20" s="28">
        <v>523196.72448216262</v>
      </c>
      <c r="E20" s="28">
        <v>3917371.1199264731</v>
      </c>
      <c r="F20" s="28">
        <v>1354153.7035344953</v>
      </c>
    </row>
  </sheetData>
  <pageMargins left="0.7" right="0.7" top="0.75" bottom="0.75" header="0.3" footer="0.3"/>
  <pageSetup paperSize="0" orientation="portrait" horizontalDpi="0" verticalDpi="0" copies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B6B97-8974-4A64-BBB6-21D7AB8E803C}">
  <dimension ref="A1"/>
  <sheetViews>
    <sheetView zoomScale="90" zoomScaleNormal="90" workbookViewId="0">
      <selection activeCell="R14" sqref="R14"/>
    </sheetView>
  </sheetViews>
  <sheetFormatPr defaultColWidth="8.90625" defaultRowHeight="14.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40648-7E5D-4E70-A5A6-9C350D7A0FAB}">
  <dimension ref="A2:N24"/>
  <sheetViews>
    <sheetView workbookViewId="0">
      <selection activeCell="M3" sqref="M3:N24"/>
    </sheetView>
  </sheetViews>
  <sheetFormatPr defaultColWidth="8.90625" defaultRowHeight="14.5"/>
  <cols>
    <col min="13" max="13" width="16.90625" bestFit="1" customWidth="1"/>
  </cols>
  <sheetData>
    <row r="2" spans="1:14">
      <c r="A2" s="2" t="s">
        <v>31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0</v>
      </c>
      <c r="G2" s="3" t="s">
        <v>1</v>
      </c>
      <c r="H2" s="3" t="s">
        <v>30</v>
      </c>
      <c r="I2" s="3" t="s">
        <v>32</v>
      </c>
    </row>
    <row r="3" spans="1:14" ht="21">
      <c r="A3" s="1" t="s">
        <v>28</v>
      </c>
      <c r="B3" s="4">
        <v>41176.460000000006</v>
      </c>
      <c r="C3" s="4">
        <v>69.977999999999994</v>
      </c>
      <c r="D3" s="4">
        <v>1824.5870000000002</v>
      </c>
      <c r="E3" s="4">
        <v>0</v>
      </c>
      <c r="F3" s="4">
        <v>1123.779</v>
      </c>
      <c r="G3" s="4">
        <f t="shared" ref="G3:G24" si="0">B3</f>
        <v>41176.460000000006</v>
      </c>
      <c r="H3" s="4">
        <f t="shared" ref="H3:H24" si="1">+SUM(B3:F3)</f>
        <v>44194.804000000011</v>
      </c>
      <c r="I3" s="5">
        <f t="shared" ref="I3:I24" si="2">+G3/H3</f>
        <v>0.93170364552357776</v>
      </c>
      <c r="J3" s="33" t="s">
        <v>33</v>
      </c>
      <c r="M3" s="6" t="str">
        <f>+A3</f>
        <v>Slovenia</v>
      </c>
      <c r="N3" s="7">
        <f>+I3</f>
        <v>0.93170364552357776</v>
      </c>
    </row>
    <row r="4" spans="1:14" ht="21">
      <c r="A4" s="1" t="s">
        <v>24</v>
      </c>
      <c r="B4" s="4">
        <v>1144237.7985999999</v>
      </c>
      <c r="C4" s="4">
        <v>34247.131099999991</v>
      </c>
      <c r="D4" s="4">
        <v>125636.51000000002</v>
      </c>
      <c r="E4" s="4">
        <v>35000.623579999999</v>
      </c>
      <c r="F4" s="4">
        <v>76519.500000000015</v>
      </c>
      <c r="G4" s="4">
        <f t="shared" si="0"/>
        <v>1144237.7985999999</v>
      </c>
      <c r="H4" s="4">
        <f t="shared" si="1"/>
        <v>1415641.5632799997</v>
      </c>
      <c r="I4" s="5">
        <f t="shared" si="2"/>
        <v>0.80828214449202429</v>
      </c>
      <c r="J4" s="33"/>
      <c r="M4" s="6" t="str">
        <f t="shared" ref="M4:M24" si="3">+A4</f>
        <v>Poland</v>
      </c>
      <c r="N4" s="7">
        <f t="shared" ref="N4:N24" si="4">+I4</f>
        <v>0.80828214449202429</v>
      </c>
    </row>
    <row r="5" spans="1:14" ht="21">
      <c r="A5" s="1" t="s">
        <v>12</v>
      </c>
      <c r="B5" s="4">
        <v>366277.95469400001</v>
      </c>
      <c r="C5" s="4">
        <v>2869.8937639999999</v>
      </c>
      <c r="D5" s="4">
        <v>46388.700773999997</v>
      </c>
      <c r="E5" s="4">
        <v>23938.407645999996</v>
      </c>
      <c r="F5" s="4">
        <v>17115.747906000004</v>
      </c>
      <c r="G5" s="4">
        <f t="shared" si="0"/>
        <v>366277.95469400001</v>
      </c>
      <c r="H5" s="4">
        <f t="shared" si="1"/>
        <v>456590.704784</v>
      </c>
      <c r="I5" s="5">
        <f t="shared" si="2"/>
        <v>0.80220195211217804</v>
      </c>
      <c r="J5" s="33"/>
      <c r="M5" s="6" t="str">
        <f t="shared" si="3"/>
        <v>Czechia</v>
      </c>
      <c r="N5" s="7">
        <f t="shared" si="4"/>
        <v>0.80220195211217804</v>
      </c>
    </row>
    <row r="6" spans="1:14" ht="21">
      <c r="A6" s="1" t="s">
        <v>9</v>
      </c>
      <c r="B6" s="4">
        <v>156599</v>
      </c>
      <c r="C6" s="4">
        <v>0</v>
      </c>
      <c r="D6" s="4">
        <v>28934</v>
      </c>
      <c r="E6" s="4">
        <v>2883</v>
      </c>
      <c r="F6" s="4">
        <v>10576</v>
      </c>
      <c r="G6" s="4">
        <f t="shared" si="0"/>
        <v>156599</v>
      </c>
      <c r="H6" s="4">
        <f t="shared" si="1"/>
        <v>198992</v>
      </c>
      <c r="I6" s="5">
        <f t="shared" si="2"/>
        <v>0.78696128487577388</v>
      </c>
      <c r="J6" s="33"/>
      <c r="M6" s="6" t="str">
        <f t="shared" si="3"/>
        <v>Bulgaria</v>
      </c>
      <c r="N6" s="7">
        <f t="shared" si="4"/>
        <v>0.78696128487577388</v>
      </c>
    </row>
    <row r="7" spans="1:14" ht="21">
      <c r="A7" s="1" t="s">
        <v>26</v>
      </c>
      <c r="B7" s="4">
        <v>111293.98599999999</v>
      </c>
      <c r="C7" s="4">
        <v>276.93200000000007</v>
      </c>
      <c r="D7" s="4">
        <v>96466.526000000013</v>
      </c>
      <c r="E7" s="4">
        <v>822.21199999999999</v>
      </c>
      <c r="F7" s="4">
        <v>3783.4350000000004</v>
      </c>
      <c r="G7" s="4">
        <f t="shared" si="0"/>
        <v>111293.98599999999</v>
      </c>
      <c r="H7" s="4">
        <f t="shared" si="1"/>
        <v>212643.09100000001</v>
      </c>
      <c r="I7" s="5">
        <f t="shared" si="2"/>
        <v>0.52338397394721836</v>
      </c>
      <c r="J7" s="33"/>
      <c r="M7" s="6" t="str">
        <f t="shared" si="3"/>
        <v>Romania</v>
      </c>
      <c r="N7" s="7">
        <f t="shared" si="4"/>
        <v>0.52338397394721836</v>
      </c>
    </row>
    <row r="8" spans="1:14" ht="21">
      <c r="A8" s="1" t="s">
        <v>14</v>
      </c>
      <c r="B8" s="4">
        <v>26303.5</v>
      </c>
      <c r="C8" s="4">
        <v>320.19</v>
      </c>
      <c r="D8" s="4">
        <v>3064.0969999999993</v>
      </c>
      <c r="E8" s="4">
        <v>12039</v>
      </c>
      <c r="F8" s="4">
        <v>14206.473</v>
      </c>
      <c r="G8" s="4">
        <f t="shared" si="0"/>
        <v>26303.5</v>
      </c>
      <c r="H8" s="4">
        <f t="shared" si="1"/>
        <v>55933.259999999995</v>
      </c>
      <c r="I8" s="5">
        <f t="shared" si="2"/>
        <v>0.47026581322097089</v>
      </c>
      <c r="J8" s="33" t="s">
        <v>34</v>
      </c>
      <c r="M8" s="6" t="str">
        <f t="shared" si="3"/>
        <v>Estonia</v>
      </c>
      <c r="N8" s="7">
        <f t="shared" si="4"/>
        <v>0.47026581322097089</v>
      </c>
    </row>
    <row r="9" spans="1:14" ht="21">
      <c r="A9" s="1" t="s">
        <v>15</v>
      </c>
      <c r="B9" s="4">
        <v>65593.88</v>
      </c>
      <c r="C9" s="4">
        <v>23046.150000000005</v>
      </c>
      <c r="D9" s="4">
        <v>43705.46</v>
      </c>
      <c r="E9" s="4">
        <v>8536.7039999999997</v>
      </c>
      <c r="F9" s="4">
        <v>78090.189999999988</v>
      </c>
      <c r="G9" s="4">
        <f t="shared" si="0"/>
        <v>65593.88</v>
      </c>
      <c r="H9" s="4">
        <f t="shared" si="1"/>
        <v>218972.38400000002</v>
      </c>
      <c r="I9" s="5">
        <f t="shared" si="2"/>
        <v>0.29955320758621323</v>
      </c>
      <c r="J9" s="33"/>
      <c r="M9" s="6" t="str">
        <f t="shared" si="3"/>
        <v>Finland</v>
      </c>
      <c r="N9" s="7">
        <f t="shared" si="4"/>
        <v>0.29955320758621323</v>
      </c>
    </row>
    <row r="10" spans="1:14" ht="21">
      <c r="A10" s="1" t="s">
        <v>18</v>
      </c>
      <c r="B10" s="4">
        <v>46135.495999999999</v>
      </c>
      <c r="C10" s="4">
        <v>687.4822999999999</v>
      </c>
      <c r="D10" s="4">
        <v>71609.73060000001</v>
      </c>
      <c r="E10" s="4">
        <v>22214.219999999998</v>
      </c>
      <c r="F10" s="4">
        <v>23026.584199999998</v>
      </c>
      <c r="G10" s="4">
        <f t="shared" si="0"/>
        <v>46135.495999999999</v>
      </c>
      <c r="H10" s="4">
        <f t="shared" si="1"/>
        <v>163673.51309999998</v>
      </c>
      <c r="I10" s="5">
        <f t="shared" si="2"/>
        <v>0.28187514965730887</v>
      </c>
      <c r="J10" s="33"/>
      <c r="M10" s="6" t="str">
        <f t="shared" si="3"/>
        <v>Hungary</v>
      </c>
      <c r="N10" s="7">
        <f t="shared" si="4"/>
        <v>0.28187514965730887</v>
      </c>
    </row>
    <row r="11" spans="1:14" ht="21">
      <c r="A11" s="1" t="s">
        <v>13</v>
      </c>
      <c r="B11" s="4">
        <v>29193.693666999996</v>
      </c>
      <c r="C11" s="4">
        <v>3199.8882949999997</v>
      </c>
      <c r="D11" s="4">
        <v>9052.67</v>
      </c>
      <c r="E11" s="4">
        <v>13329.900989999998</v>
      </c>
      <c r="F11" s="4">
        <v>54533.696730999996</v>
      </c>
      <c r="G11" s="4">
        <f t="shared" si="0"/>
        <v>29193.693666999996</v>
      </c>
      <c r="H11" s="4">
        <f t="shared" si="1"/>
        <v>109309.84968299998</v>
      </c>
      <c r="I11" s="5">
        <f t="shared" si="2"/>
        <v>0.26707285529768904</v>
      </c>
      <c r="J11" s="33"/>
      <c r="M11" s="6" t="str">
        <f t="shared" si="3"/>
        <v>Denmark</v>
      </c>
      <c r="N11" s="7">
        <f t="shared" si="4"/>
        <v>0.26707285529768904</v>
      </c>
    </row>
    <row r="12" spans="1:14" ht="21">
      <c r="A12" s="1" t="s">
        <v>17</v>
      </c>
      <c r="B12" s="4">
        <v>71006</v>
      </c>
      <c r="C12" s="4">
        <v>35382.465000000004</v>
      </c>
      <c r="D12" s="4">
        <v>136141.038</v>
      </c>
      <c r="E12" s="4">
        <v>42536.98</v>
      </c>
      <c r="F12" s="4">
        <v>0</v>
      </c>
      <c r="G12" s="4">
        <f t="shared" si="0"/>
        <v>71006</v>
      </c>
      <c r="H12" s="4">
        <f t="shared" si="1"/>
        <v>285066.48300000001</v>
      </c>
      <c r="I12" s="5">
        <f t="shared" si="2"/>
        <v>0.24908575449748682</v>
      </c>
      <c r="J12" s="33"/>
      <c r="M12" s="6" t="str">
        <f t="shared" si="3"/>
        <v>Greece</v>
      </c>
      <c r="N12" s="7">
        <f t="shared" si="4"/>
        <v>0.24908575449748682</v>
      </c>
    </row>
    <row r="13" spans="1:14" ht="21">
      <c r="A13" s="1" t="s">
        <v>25</v>
      </c>
      <c r="B13" s="4">
        <v>56351.574500000002</v>
      </c>
      <c r="C13" s="4">
        <v>17983.630702999999</v>
      </c>
      <c r="D13" s="4">
        <v>118028.96976498417</v>
      </c>
      <c r="E13" s="4">
        <v>16068.902063836029</v>
      </c>
      <c r="F13" s="4">
        <v>19737.195400907171</v>
      </c>
      <c r="G13" s="4">
        <f t="shared" si="0"/>
        <v>56351.574500000002</v>
      </c>
      <c r="H13" s="4">
        <f t="shared" si="1"/>
        <v>228170.27243272736</v>
      </c>
      <c r="I13" s="5">
        <f t="shared" si="2"/>
        <v>0.24697158792504151</v>
      </c>
      <c r="J13" s="33"/>
      <c r="M13" s="6" t="str">
        <f t="shared" si="3"/>
        <v>Portugal</v>
      </c>
      <c r="N13" s="7">
        <f t="shared" si="4"/>
        <v>0.24697158792504151</v>
      </c>
    </row>
    <row r="14" spans="1:14" ht="21">
      <c r="A14" s="1" t="s">
        <v>10</v>
      </c>
      <c r="B14" s="4">
        <v>11186.8873</v>
      </c>
      <c r="C14" s="4">
        <v>789.11988000000008</v>
      </c>
      <c r="D14" s="4">
        <v>49143.610120000005</v>
      </c>
      <c r="E14" s="4">
        <v>6094.8549999999996</v>
      </c>
      <c r="F14" s="4">
        <v>0</v>
      </c>
      <c r="G14" s="4">
        <f t="shared" si="0"/>
        <v>11186.8873</v>
      </c>
      <c r="H14" s="4">
        <f t="shared" si="1"/>
        <v>67214.472300000009</v>
      </c>
      <c r="I14" s="5">
        <f t="shared" si="2"/>
        <v>0.16643569334397645</v>
      </c>
      <c r="J14" t="s">
        <v>35</v>
      </c>
      <c r="M14" s="6" t="str">
        <f t="shared" si="3"/>
        <v>Croatia</v>
      </c>
      <c r="N14" s="7">
        <f t="shared" si="4"/>
        <v>0.16643569334397645</v>
      </c>
    </row>
    <row r="15" spans="1:14" ht="21">
      <c r="A15" s="1" t="s">
        <v>20</v>
      </c>
      <c r="B15" s="4">
        <v>2550</v>
      </c>
      <c r="C15" s="4">
        <v>0.156</v>
      </c>
      <c r="D15" s="4">
        <v>16889.270999999997</v>
      </c>
      <c r="E15" s="4">
        <v>0</v>
      </c>
      <c r="F15" s="4">
        <v>1230</v>
      </c>
      <c r="G15" s="4">
        <f t="shared" si="0"/>
        <v>2550</v>
      </c>
      <c r="H15" s="4">
        <f t="shared" si="1"/>
        <v>20669.426999999996</v>
      </c>
      <c r="I15" s="5">
        <f t="shared" si="2"/>
        <v>0.12337061883718405</v>
      </c>
      <c r="M15" s="6" t="str">
        <f t="shared" si="3"/>
        <v>Latvia</v>
      </c>
      <c r="N15" s="7">
        <f t="shared" si="4"/>
        <v>0.12337061883718405</v>
      </c>
    </row>
    <row r="16" spans="1:14" ht="21">
      <c r="A16" s="1" t="s">
        <v>7</v>
      </c>
      <c r="B16" s="4">
        <v>21323.625931999995</v>
      </c>
      <c r="C16" s="4">
        <v>10811.687254</v>
      </c>
      <c r="D16" s="4">
        <v>90904.854311999996</v>
      </c>
      <c r="E16" s="4">
        <v>46934.192863999997</v>
      </c>
      <c r="F16" s="4">
        <v>8200.4879239999991</v>
      </c>
      <c r="G16" s="4">
        <f t="shared" si="0"/>
        <v>21323.625931999995</v>
      </c>
      <c r="H16" s="4">
        <f t="shared" si="1"/>
        <v>178174.84828599999</v>
      </c>
      <c r="I16" s="5">
        <f t="shared" si="2"/>
        <v>0.11967809226233807</v>
      </c>
      <c r="M16" s="6" t="str">
        <f t="shared" si="3"/>
        <v>Austria</v>
      </c>
      <c r="N16" s="7">
        <f t="shared" si="4"/>
        <v>0.11967809226233807</v>
      </c>
    </row>
    <row r="17" spans="1:14" ht="21">
      <c r="A17" s="1" t="s">
        <v>19</v>
      </c>
      <c r="B17" s="4">
        <v>16600.059999999998</v>
      </c>
      <c r="C17" s="4">
        <v>4535.6900000000005</v>
      </c>
      <c r="D17" s="4">
        <v>116365.96</v>
      </c>
      <c r="E17" s="4">
        <v>0.45</v>
      </c>
      <c r="F17" s="4">
        <v>3954.69</v>
      </c>
      <c r="G17" s="4">
        <f t="shared" si="0"/>
        <v>16600.059999999998</v>
      </c>
      <c r="H17" s="4">
        <f t="shared" si="1"/>
        <v>141456.85000000003</v>
      </c>
      <c r="I17" s="5">
        <f t="shared" si="2"/>
        <v>0.11735069740348378</v>
      </c>
      <c r="M17" s="6" t="str">
        <f t="shared" si="3"/>
        <v>Ireland</v>
      </c>
      <c r="N17" s="7">
        <f t="shared" si="4"/>
        <v>0.11735069740348378</v>
      </c>
    </row>
    <row r="18" spans="1:14" ht="21">
      <c r="A18" s="1" t="s">
        <v>16</v>
      </c>
      <c r="B18" s="4">
        <v>50040.639790000001</v>
      </c>
      <c r="C18" s="4">
        <v>56490.380405999975</v>
      </c>
      <c r="D18" s="4">
        <v>309415.85020900017</v>
      </c>
      <c r="E18" s="4">
        <v>143552.16705100003</v>
      </c>
      <c r="F18" s="4">
        <v>69005.110363</v>
      </c>
      <c r="G18" s="4">
        <f t="shared" si="0"/>
        <v>50040.639790000001</v>
      </c>
      <c r="H18" s="4">
        <f t="shared" si="1"/>
        <v>628504.14781900018</v>
      </c>
      <c r="I18" s="5">
        <f t="shared" si="2"/>
        <v>7.96186309408589E-2</v>
      </c>
      <c r="M18" s="6" t="str">
        <f t="shared" si="3"/>
        <v>France</v>
      </c>
      <c r="N18" s="7">
        <f t="shared" si="4"/>
        <v>7.96186309408589E-2</v>
      </c>
    </row>
    <row r="19" spans="1:14" ht="21">
      <c r="A19" s="1" t="s">
        <v>23</v>
      </c>
      <c r="B19" s="4">
        <v>66273.688798000003</v>
      </c>
      <c r="C19" s="4">
        <v>4664.0503799999997</v>
      </c>
      <c r="D19" s="4">
        <v>499490.90496599994</v>
      </c>
      <c r="E19" s="4">
        <v>221897.76420400004</v>
      </c>
      <c r="F19" s="4">
        <v>53282.820053000003</v>
      </c>
      <c r="G19" s="4">
        <f t="shared" si="0"/>
        <v>66273.688798000003</v>
      </c>
      <c r="H19" s="4">
        <f t="shared" si="1"/>
        <v>845609.22840099991</v>
      </c>
      <c r="I19" s="5">
        <f t="shared" si="2"/>
        <v>7.8373894905711783E-2</v>
      </c>
      <c r="M19" s="6" t="str">
        <f t="shared" si="3"/>
        <v>Netherlands</v>
      </c>
      <c r="N19" s="7">
        <f t="shared" si="4"/>
        <v>7.8373894905711783E-2</v>
      </c>
    </row>
    <row r="20" spans="1:14" ht="21">
      <c r="A20" s="1" t="s">
        <v>6</v>
      </c>
      <c r="B20" s="4">
        <v>51427.789094</v>
      </c>
      <c r="C20" s="4">
        <v>53064.973962986434</v>
      </c>
      <c r="D20" s="4">
        <v>1482874.3975431004</v>
      </c>
      <c r="E20" s="4">
        <v>115100.71299999997</v>
      </c>
      <c r="F20" s="4">
        <v>13674.460999999999</v>
      </c>
      <c r="G20" s="4">
        <f t="shared" si="0"/>
        <v>51427.789094</v>
      </c>
      <c r="H20" s="4">
        <f t="shared" si="1"/>
        <v>1716142.3346000868</v>
      </c>
      <c r="I20" s="5">
        <f t="shared" si="2"/>
        <v>2.9967088426837412E-2</v>
      </c>
      <c r="M20" s="6" t="str">
        <f t="shared" si="3"/>
        <v>Spain</v>
      </c>
      <c r="N20" s="7">
        <f t="shared" si="4"/>
        <v>2.9967088426837412E-2</v>
      </c>
    </row>
    <row r="21" spans="1:14" ht="21">
      <c r="A21" s="1" t="s">
        <v>8</v>
      </c>
      <c r="B21" s="4">
        <v>3922.5284189999998</v>
      </c>
      <c r="C21" s="4">
        <v>2460.9417800000001</v>
      </c>
      <c r="D21" s="4">
        <v>188641.14984999996</v>
      </c>
      <c r="E21" s="4">
        <v>59693.717092999992</v>
      </c>
      <c r="F21" s="4">
        <v>27784.98789</v>
      </c>
      <c r="G21" s="4">
        <f t="shared" si="0"/>
        <v>3922.5284189999998</v>
      </c>
      <c r="H21" s="4">
        <f t="shared" si="1"/>
        <v>282503.32503199996</v>
      </c>
      <c r="I21" s="5">
        <f t="shared" si="2"/>
        <v>1.3884892924908703E-2</v>
      </c>
      <c r="M21" s="6" t="str">
        <f t="shared" si="3"/>
        <v>Belgium</v>
      </c>
      <c r="N21" s="7">
        <f t="shared" si="4"/>
        <v>1.3884892924908703E-2</v>
      </c>
    </row>
    <row r="22" spans="1:14" ht="21">
      <c r="A22" s="1" t="s">
        <v>29</v>
      </c>
      <c r="B22" s="4">
        <v>944.59</v>
      </c>
      <c r="C22" s="4">
        <v>3902.6652000000004</v>
      </c>
      <c r="D22" s="4">
        <v>1334.4799999999998</v>
      </c>
      <c r="E22" s="4">
        <v>43276.117190000004</v>
      </c>
      <c r="F22" s="4">
        <v>225851.94999999995</v>
      </c>
      <c r="G22" s="4">
        <f t="shared" si="0"/>
        <v>944.59</v>
      </c>
      <c r="H22" s="4">
        <f t="shared" si="1"/>
        <v>275309.80238999997</v>
      </c>
      <c r="I22" s="5">
        <f t="shared" si="2"/>
        <v>3.4310075115375196E-3</v>
      </c>
      <c r="M22" s="6" t="str">
        <f t="shared" si="3"/>
        <v>Sweden</v>
      </c>
      <c r="N22" s="7">
        <f t="shared" si="4"/>
        <v>3.4310075115375196E-3</v>
      </c>
    </row>
    <row r="23" spans="1:14" ht="21">
      <c r="A23" s="1" t="s">
        <v>11</v>
      </c>
      <c r="B23" s="4">
        <v>0</v>
      </c>
      <c r="C23" s="4">
        <v>39097</v>
      </c>
      <c r="D23" s="4">
        <v>0</v>
      </c>
      <c r="E23" s="4">
        <v>0</v>
      </c>
      <c r="F23" s="4">
        <v>0</v>
      </c>
      <c r="G23" s="4">
        <f t="shared" si="0"/>
        <v>0</v>
      </c>
      <c r="H23" s="4">
        <f t="shared" si="1"/>
        <v>39097</v>
      </c>
      <c r="I23" s="5">
        <f t="shared" si="2"/>
        <v>0</v>
      </c>
      <c r="M23" s="6" t="str">
        <f t="shared" si="3"/>
        <v>Cyprus</v>
      </c>
      <c r="N23" s="7">
        <f t="shared" si="4"/>
        <v>0</v>
      </c>
    </row>
    <row r="24" spans="1:14" ht="21">
      <c r="A24" s="1" t="s">
        <v>21</v>
      </c>
      <c r="B24" s="4">
        <v>0</v>
      </c>
      <c r="C24" s="4">
        <v>0.03</v>
      </c>
      <c r="D24" s="4">
        <v>119</v>
      </c>
      <c r="E24" s="4">
        <v>0</v>
      </c>
      <c r="F24" s="4">
        <v>0</v>
      </c>
      <c r="G24" s="4">
        <f t="shared" si="0"/>
        <v>0</v>
      </c>
      <c r="H24" s="4">
        <f t="shared" si="1"/>
        <v>119.03</v>
      </c>
      <c r="I24" s="5">
        <f t="shared" si="2"/>
        <v>0</v>
      </c>
      <c r="M24" s="6" t="str">
        <f t="shared" si="3"/>
        <v>Luxembourg</v>
      </c>
      <c r="N24" s="7">
        <f t="shared" si="4"/>
        <v>0</v>
      </c>
    </row>
  </sheetData>
  <mergeCells count="2">
    <mergeCell ref="J3:J7"/>
    <mergeCell ref="J8:J13"/>
  </mergeCells>
  <conditionalFormatting sqref="I3:I24">
    <cfRule type="cellIs" dxfId="5" priority="4" operator="greaterThan">
      <formula>0.5</formula>
    </cfRule>
    <cfRule type="cellIs" dxfId="4" priority="5" operator="between">
      <formula>0.2</formula>
      <formula>0.5</formula>
    </cfRule>
    <cfRule type="cellIs" dxfId="3" priority="6" operator="lessThan">
      <formula>0.2</formula>
    </cfRule>
  </conditionalFormatting>
  <conditionalFormatting sqref="N3:N24">
    <cfRule type="cellIs" dxfId="2" priority="1" operator="greaterThan">
      <formula>0.5</formula>
    </cfRule>
    <cfRule type="cellIs" dxfId="1" priority="2" operator="between">
      <formula>0.2</formula>
      <formula>0.5</formula>
    </cfRule>
    <cfRule type="cellIs" dxfId="0" priority="3" operator="lessThan">
      <formula>0.2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5" ma:contentTypeDescription="Create a new document." ma:contentTypeScope="" ma:versionID="9d0d470de0b05123dca8b5d7eba1964f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f2d9e11f7479a452d3ae32d6897a25f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676021E-9AF6-438F-8754-3EE55E5D56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17493A2-27F4-4A2D-8CEC-64A16D103B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73DDC0-5217-453B-9431-58CED8B5916D}">
  <ds:schemaRefs>
    <ds:schemaRef ds:uri="http://schemas.microsoft.com/office/2006/metadata/properties"/>
    <ds:schemaRef ds:uri="http://schemas.microsoft.com/office/infopath/2007/PartnerControls"/>
    <ds:schemaRef ds:uri="2369e19d-afd5-4c4b-9359-05565a9e7a6e"/>
    <ds:schemaRef ds:uri="f8a86d88-0edf-469b-b6c3-17028e86f0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ORIGINAL DATA</vt:lpstr>
      <vt:lpstr>DATA AND CHART</vt:lpstr>
      <vt:lpstr>Draft</vt:lpstr>
      <vt:lpstr>CountryCoal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Irune Axpe</cp:lastModifiedBy>
  <dcterms:created xsi:type="dcterms:W3CDTF">2021-03-17T14:21:22Z</dcterms:created>
  <dcterms:modified xsi:type="dcterms:W3CDTF">2024-05-24T10:03:15Z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ed42b1b34c434eceb8858c1f51e6716b</vt:lpwstr>
  </property>
  <property fmtid="{D5CDD505-2E9C-101B-9397-08002B2CF9AE}" pid="3" name="ContentTypeId">
    <vt:lpwstr>0x010100E7D721CA0A481E48AE89AA8256F3CCEC</vt:lpwstr>
  </property>
  <property fmtid="{D5CDD505-2E9C-101B-9397-08002B2CF9AE}" pid="4" name="Order">
    <vt:r8>2477100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MediaServiceImageTags">
    <vt:lpwstr/>
  </property>
</Properties>
</file>