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Indicador\FIG2-146928\Data-package\"/>
    </mc:Choice>
  </mc:AlternateContent>
  <xr:revisionPtr revIDLastSave="0" documentId="13_ncr:1_{05E629C0-5943-411F-9390-653D84518F8F}" xr6:coauthVersionLast="47" xr6:coauthVersionMax="47" xr10:uidLastSave="{00000000-0000-0000-0000-000000000000}"/>
  <bookViews>
    <workbookView xWindow="29715" yWindow="450" windowWidth="17280" windowHeight="15015" xr2:uid="{00000000-000D-0000-FFFF-FFFF00000000}"/>
  </bookViews>
  <sheets>
    <sheet name="DATA AND CHART" sheetId="2" r:id="rId1"/>
    <sheet name="IMAGE AND ILLUSTRATION" sheetId="5" r:id="rId2"/>
    <sheet name="CountryCoal" sheetId="6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5" i="2" l="1"/>
  <c r="G65" i="2"/>
  <c r="N6" i="6"/>
  <c r="N9" i="6"/>
  <c r="N12" i="6"/>
  <c r="N18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3" i="6"/>
  <c r="G3" i="6"/>
  <c r="H3" i="6"/>
  <c r="I3" i="6" s="1"/>
  <c r="N3" i="6" s="1"/>
  <c r="G4" i="6"/>
  <c r="I4" i="6" s="1"/>
  <c r="N4" i="6" s="1"/>
  <c r="H4" i="6"/>
  <c r="G5" i="6"/>
  <c r="H5" i="6"/>
  <c r="I5" i="6" s="1"/>
  <c r="N5" i="6" s="1"/>
  <c r="G6" i="6"/>
  <c r="H6" i="6"/>
  <c r="I6" i="6"/>
  <c r="G7" i="6"/>
  <c r="H7" i="6"/>
  <c r="G8" i="6"/>
  <c r="I8" i="6" s="1"/>
  <c r="N8" i="6" s="1"/>
  <c r="H8" i="6"/>
  <c r="G9" i="6"/>
  <c r="H9" i="6"/>
  <c r="I9" i="6" s="1"/>
  <c r="G10" i="6"/>
  <c r="I10" i="6" s="1"/>
  <c r="N10" i="6" s="1"/>
  <c r="H10" i="6"/>
  <c r="G11" i="6"/>
  <c r="H11" i="6"/>
  <c r="G12" i="6"/>
  <c r="H12" i="6"/>
  <c r="I12" i="6"/>
  <c r="G13" i="6"/>
  <c r="H13" i="6"/>
  <c r="I13" i="6" s="1"/>
  <c r="N13" i="6" s="1"/>
  <c r="G14" i="6"/>
  <c r="I14" i="6" s="1"/>
  <c r="N14" i="6" s="1"/>
  <c r="H14" i="6"/>
  <c r="G15" i="6"/>
  <c r="H15" i="6"/>
  <c r="I15" i="6" s="1"/>
  <c r="N15" i="6" s="1"/>
  <c r="G16" i="6"/>
  <c r="H16" i="6"/>
  <c r="I16" i="6"/>
  <c r="N16" i="6" s="1"/>
  <c r="G17" i="6"/>
  <c r="H17" i="6"/>
  <c r="I17" i="6" s="1"/>
  <c r="N17" i="6" s="1"/>
  <c r="G18" i="6"/>
  <c r="H18" i="6"/>
  <c r="I18" i="6"/>
  <c r="G19" i="6"/>
  <c r="H19" i="6"/>
  <c r="I19" i="6" s="1"/>
  <c r="N19" i="6" s="1"/>
  <c r="G20" i="6"/>
  <c r="I20" i="6" s="1"/>
  <c r="N20" i="6" s="1"/>
  <c r="H20" i="6"/>
  <c r="G21" i="6"/>
  <c r="H21" i="6"/>
  <c r="I21" i="6" s="1"/>
  <c r="N21" i="6" s="1"/>
  <c r="G22" i="6"/>
  <c r="H22" i="6"/>
  <c r="I22" i="6"/>
  <c r="N22" i="6" s="1"/>
  <c r="G23" i="6"/>
  <c r="H23" i="6"/>
  <c r="G24" i="6"/>
  <c r="I24" i="6" s="1"/>
  <c r="N24" i="6" s="1"/>
  <c r="H24" i="6"/>
  <c r="D21" i="2"/>
  <c r="E21" i="2"/>
  <c r="F21" i="2"/>
  <c r="B21" i="2"/>
  <c r="C21" i="2"/>
  <c r="G3" i="2"/>
  <c r="G19" i="2"/>
  <c r="D20" i="2" s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I11" i="6" l="1"/>
  <c r="N11" i="6" s="1"/>
  <c r="I23" i="6"/>
  <c r="N23" i="6" s="1"/>
  <c r="I7" i="6"/>
  <c r="N7" i="6" s="1"/>
  <c r="B20" i="2"/>
  <c r="E20" i="2"/>
  <c r="C20" i="2"/>
  <c r="F20" i="2"/>
  <c r="G18" i="2" l="1"/>
  <c r="G17" i="2"/>
</calcChain>
</file>

<file path=xl/sharedStrings.xml><?xml version="1.0" encoding="utf-8"?>
<sst xmlns="http://schemas.openxmlformats.org/spreadsheetml/2006/main" count="110" uniqueCount="48">
  <si>
    <t>Biomass</t>
  </si>
  <si>
    <t>Coal</t>
  </si>
  <si>
    <t>Liquid Fuels</t>
  </si>
  <si>
    <t>Natural Gas</t>
  </si>
  <si>
    <t>Other gases</t>
  </si>
  <si>
    <t>Year</t>
  </si>
  <si>
    <t>Spain</t>
  </si>
  <si>
    <t>Correction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</si>
  <si>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</si>
  <si>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</si>
  <si>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</si>
  <si>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</si>
  <si>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</si>
  <si>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</si>
  <si>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</si>
  <si>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</si>
  <si>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</si>
  <si>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</si>
  <si>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</si>
  <si>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</si>
  <si>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</si>
  <si>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</si>
  <si>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</si>
  <si>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</si>
  <si>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</si>
  <si>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</si>
  <si>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</si>
  <si>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</si>
  <si>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</si>
  <si>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</si>
  <si>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</si>
  <si>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</si>
  <si>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</si>
  <si>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Sweden</t>
  </si>
  <si>
    <t>Total</t>
  </si>
  <si>
    <t>Germany and Lithuania: data from 2017 used for 2018-2020 for lack in reporting</t>
  </si>
  <si>
    <t>Other gases: data for 2016 and 2017 from old LCP due to issues in the mapping procedure (double counting)</t>
  </si>
  <si>
    <t>Exclusion of other solid fuels from 2016 to 2017 to avoid double counting from Coal</t>
  </si>
  <si>
    <t>countryName</t>
  </si>
  <si>
    <t>Coal Share</t>
  </si>
  <si>
    <t>Above 50%</t>
  </si>
  <si>
    <t>20 - 50</t>
  </si>
  <si>
    <t>Below 20%</t>
  </si>
  <si>
    <t>Fuel</t>
  </si>
  <si>
    <t>Natural gas</t>
  </si>
  <si>
    <t>In yellow gap filled data in orange corrected data by unit mistake</t>
  </si>
  <si>
    <t>Italy and Malta: data from 2019 used for 2020 due to lack in reporting</t>
  </si>
  <si>
    <t>Slovakia: data from 2015 used for 2016-2017 due to lack in reporting in the new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</si>
</sst>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D7D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/>
    <xf numFmtId="0" fontId="5" fillId="0" borderId="0" xfId="0" applyFont="1"/>
    <xf numFmtId="0" fontId="5" fillId="0" borderId="0" xfId="0" applyFont="1" applyAlignment="1">
      <alignment horizontal="center"/>
    </xf>
    <xf numFmtId="1" fontId="5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9" fontId="4" fillId="0" borderId="0" xfId="1" applyFont="1" applyFill="1" applyBorder="1" applyAlignment="1" applyProtection="1">
      <alignment horizontal="center"/>
    </xf>
    <xf numFmtId="9" fontId="5" fillId="0" borderId="0" xfId="1" applyFont="1" applyAlignment="1">
      <alignment horizontal="center"/>
    </xf>
    <xf numFmtId="9" fontId="5" fillId="0" borderId="0" xfId="1" applyFont="1"/>
    <xf numFmtId="9" fontId="5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8" fillId="0" borderId="0" xfId="0" applyNumberFormat="1" applyFont="1" applyFill="1" applyBorder="1" applyAlignment="1" applyProtection="1"/>
    <xf numFmtId="0" fontId="9" fillId="4" borderId="1" xfId="0" applyNumberFormat="1" applyFont="1" applyFill="1" applyBorder="1" applyAlignment="1" applyProtection="1"/>
    <xf numFmtId="0" fontId="9" fillId="4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9" fontId="8" fillId="0" borderId="0" xfId="0" applyNumberFormat="1" applyFont="1" applyFill="1" applyBorder="1" applyAlignment="1" applyProtection="1">
      <alignment horizontal="center"/>
    </xf>
    <xf numFmtId="0" fontId="10" fillId="2" borderId="0" xfId="0" applyFont="1" applyFill="1"/>
    <xf numFmtId="164" fontId="8" fillId="0" borderId="0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/>
    <xf numFmtId="3" fontId="8" fillId="0" borderId="0" xfId="0" applyNumberFormat="1" applyFont="1" applyFill="1" applyBorder="1" applyAlignment="1" applyProtection="1"/>
    <xf numFmtId="3" fontId="8" fillId="3" borderId="0" xfId="0" applyNumberFormat="1" applyFont="1" applyFill="1" applyBorder="1" applyAlignment="1" applyProtection="1"/>
    <xf numFmtId="3" fontId="8" fillId="5" borderId="0" xfId="0" applyNumberFormat="1" applyFont="1" applyFill="1" applyBorder="1" applyAlignment="1" applyProtection="1"/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00000000-0005-0000-0000-000002000000}"/>
    <cellStyle name="Porcentaje" xfId="1" builtinId="5"/>
  </cellStyles>
  <dxfs count="6">
    <dxf>
      <fill>
        <patternFill>
          <bgColor rgb="FFABD8C8"/>
        </patternFill>
      </fill>
    </dxf>
    <dxf>
      <fill>
        <patternFill>
          <bgColor rgb="FF75C9DA"/>
        </patternFill>
      </fill>
    </dxf>
    <dxf>
      <fill>
        <patternFill>
          <bgColor rgb="FFFED372"/>
        </patternFill>
      </fill>
    </dxf>
    <dxf>
      <fill>
        <patternFill>
          <bgColor rgb="FFABD8C8"/>
        </patternFill>
      </fill>
    </dxf>
    <dxf>
      <fill>
        <patternFill>
          <bgColor rgb="FF75C9DA"/>
        </patternFill>
      </fill>
    </dxf>
    <dxf>
      <fill>
        <patternFill>
          <bgColor rgb="FFFED372"/>
        </patternFill>
      </fill>
    </dxf>
  </dxfs>
  <tableStyles count="0" defaultTableStyle="TableStyleMedium2" defaultPivotStyle="PivotStyleLight16"/>
  <colors>
    <mruColors>
      <color rgb="FFFED372"/>
      <color rgb="FF75C9DA"/>
      <color rgb="FFABD8C8"/>
      <color rgb="FFE5556A"/>
      <color rgb="FFE2D3C1"/>
      <color rgb="FF004B7F"/>
      <color rgb="FF6D235C"/>
      <color rgb="FFE28C31"/>
      <color rgb="FF0078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203125000000004E-2"/>
          <c:y val="4.7071223107152234E-2"/>
          <c:w val="0.89317569444444445"/>
          <c:h val="0.83892619047619044"/>
        </c:manualLayout>
      </c:layout>
      <c:lineChart>
        <c:grouping val="standard"/>
        <c:varyColors val="0"/>
        <c:ser>
          <c:idx val="1"/>
          <c:order val="0"/>
          <c:tx>
            <c:strRef>
              <c:f>'DATA AND CHART'!$B$2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rgbClr val="ABD8C8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CHART'!$B$3:$B$19</c:f>
              <c:numCache>
                <c:formatCode>0</c:formatCode>
                <c:ptCount val="17"/>
                <c:pt idx="0">
                  <c:v>225691.67755899607</c:v>
                </c:pt>
                <c:pt idx="1">
                  <c:v>263116.51750680548</c:v>
                </c:pt>
                <c:pt idx="2">
                  <c:v>398112.12878767418</c:v>
                </c:pt>
                <c:pt idx="3">
                  <c:v>365758.31622980908</c:v>
                </c:pt>
                <c:pt idx="4">
                  <c:v>393330.68490169267</c:v>
                </c:pt>
                <c:pt idx="5">
                  <c:v>442076.72957457899</c:v>
                </c:pt>
                <c:pt idx="6">
                  <c:v>503130.96229240124</c:v>
                </c:pt>
                <c:pt idx="7">
                  <c:v>513725.71100569813</c:v>
                </c:pt>
                <c:pt idx="8">
                  <c:v>537761.30853874597</c:v>
                </c:pt>
                <c:pt idx="9">
                  <c:v>526202.81667758105</c:v>
                </c:pt>
                <c:pt idx="10">
                  <c:v>527960.23966686754</c:v>
                </c:pt>
                <c:pt idx="11">
                  <c:v>538341.34794950043</c:v>
                </c:pt>
                <c:pt idx="12">
                  <c:v>639657.80262510793</c:v>
                </c:pt>
                <c:pt idx="13">
                  <c:v>696892.58040243201</c:v>
                </c:pt>
                <c:pt idx="14">
                  <c:v>689645.93091363157</c:v>
                </c:pt>
                <c:pt idx="15">
                  <c:v>750589.2070400638</c:v>
                </c:pt>
                <c:pt idx="16">
                  <c:v>824233.73928997107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C-40ED-93B2-6D1AB12F0CEA}"/>
            </c:ext>
          </c:extLst>
        </c:ser>
        <c:ser>
          <c:idx val="2"/>
          <c:order val="1"/>
          <c:tx>
            <c:strRef>
              <c:f>'DATA AND CHART'!$C$2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CHART'!$C$3:$C$19</c:f>
              <c:numCache>
                <c:formatCode>0</c:formatCode>
                <c:ptCount val="17"/>
                <c:pt idx="0">
                  <c:v>8764143.645743059</c:v>
                </c:pt>
                <c:pt idx="1">
                  <c:v>8521171.6582465395</c:v>
                </c:pt>
                <c:pt idx="2">
                  <c:v>8518991.8497004434</c:v>
                </c:pt>
                <c:pt idx="3">
                  <c:v>8494020.8677487094</c:v>
                </c:pt>
                <c:pt idx="4">
                  <c:v>7947877.1832547719</c:v>
                </c:pt>
                <c:pt idx="5">
                  <c:v>7367658.9293728936</c:v>
                </c:pt>
                <c:pt idx="6">
                  <c:v>7459702.7400762895</c:v>
                </c:pt>
                <c:pt idx="7">
                  <c:v>7647105.8247301094</c:v>
                </c:pt>
                <c:pt idx="8">
                  <c:v>7730832.6945631783</c:v>
                </c:pt>
                <c:pt idx="9">
                  <c:v>7589201.8816325394</c:v>
                </c:pt>
                <c:pt idx="10">
                  <c:v>7154545.0070903338</c:v>
                </c:pt>
                <c:pt idx="11">
                  <c:v>7138740.4458394321</c:v>
                </c:pt>
                <c:pt idx="12">
                  <c:v>6243429.8067776933</c:v>
                </c:pt>
                <c:pt idx="13">
                  <c:v>6148596.7176072113</c:v>
                </c:pt>
                <c:pt idx="14">
                  <c:v>5618832.9744158015</c:v>
                </c:pt>
                <c:pt idx="15">
                  <c:v>4837721.9507267997</c:v>
                </c:pt>
                <c:pt idx="16">
                  <c:v>4169816.3640578012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0C-40ED-93B2-6D1AB12F0CEA}"/>
            </c:ext>
          </c:extLst>
        </c:ser>
        <c:ser>
          <c:idx val="3"/>
          <c:order val="2"/>
          <c:tx>
            <c:strRef>
              <c:f>'DATA AND CHART'!$D$2</c:f>
              <c:strCache>
                <c:ptCount val="1"/>
                <c:pt idx="0">
                  <c:v>Liquid Fuels</c:v>
                </c:pt>
              </c:strCache>
            </c:strRef>
          </c:tx>
          <c:spPr>
            <a:ln w="28575" cap="rnd">
              <a:solidFill>
                <a:srgbClr val="FED37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CHART'!$D$3:$D$19</c:f>
              <c:numCache>
                <c:formatCode>0</c:formatCode>
                <c:ptCount val="17"/>
                <c:pt idx="0">
                  <c:v>1462954.6072771263</c:v>
                </c:pt>
                <c:pt idx="1">
                  <c:v>1378517.5313870439</c:v>
                </c:pt>
                <c:pt idx="2">
                  <c:v>1363452.7954542495</c:v>
                </c:pt>
                <c:pt idx="3">
                  <c:v>1170439.6880446593</c:v>
                </c:pt>
                <c:pt idx="4">
                  <c:v>1089096.8261331683</c:v>
                </c:pt>
                <c:pt idx="5">
                  <c:v>971693.05952301517</c:v>
                </c:pt>
                <c:pt idx="6">
                  <c:v>820004.54933856102</c:v>
                </c:pt>
                <c:pt idx="7">
                  <c:v>672085.29040216911</c:v>
                </c:pt>
                <c:pt idx="8">
                  <c:v>601987.21424074192</c:v>
                </c:pt>
                <c:pt idx="9">
                  <c:v>483851.52748842817</c:v>
                </c:pt>
                <c:pt idx="10">
                  <c:v>421936.5711511072</c:v>
                </c:pt>
                <c:pt idx="11">
                  <c:v>432952.5219426378</c:v>
                </c:pt>
                <c:pt idx="12">
                  <c:v>466351.28659176303</c:v>
                </c:pt>
                <c:pt idx="13">
                  <c:v>451411.84863390453</c:v>
                </c:pt>
                <c:pt idx="14">
                  <c:v>657859.60690787598</c:v>
                </c:pt>
                <c:pt idx="15">
                  <c:v>462380.87764284207</c:v>
                </c:pt>
                <c:pt idx="16">
                  <c:v>426822.82158668642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0C-40ED-93B2-6D1AB12F0CEA}"/>
            </c:ext>
          </c:extLst>
        </c:ser>
        <c:ser>
          <c:idx val="4"/>
          <c:order val="3"/>
          <c:tx>
            <c:strRef>
              <c:f>'DATA AND CHART'!$E$2</c:f>
              <c:strCache>
                <c:ptCount val="1"/>
                <c:pt idx="0">
                  <c:v>Natural Gas</c:v>
                </c:pt>
              </c:strCache>
            </c:strRef>
          </c:tx>
          <c:spPr>
            <a:ln w="28575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CHART'!$E$3:$E$19</c:f>
              <c:numCache>
                <c:formatCode>0</c:formatCode>
                <c:ptCount val="17"/>
                <c:pt idx="0">
                  <c:v>3448962.6614552015</c:v>
                </c:pt>
                <c:pt idx="1">
                  <c:v>3824670.4440112025</c:v>
                </c:pt>
                <c:pt idx="2">
                  <c:v>3920531.4469795749</c:v>
                </c:pt>
                <c:pt idx="3">
                  <c:v>4242792.318148708</c:v>
                </c:pt>
                <c:pt idx="4">
                  <c:v>4398368.7131593972</c:v>
                </c:pt>
                <c:pt idx="5">
                  <c:v>4138292.0365398987</c:v>
                </c:pt>
                <c:pt idx="6">
                  <c:v>4423653.2958052205</c:v>
                </c:pt>
                <c:pt idx="7">
                  <c:v>4097525.6012174473</c:v>
                </c:pt>
                <c:pt idx="8">
                  <c:v>3491297.3979402543</c:v>
                </c:pt>
                <c:pt idx="9">
                  <c:v>3067349.3324702317</c:v>
                </c:pt>
                <c:pt idx="10">
                  <c:v>2702517.8482627678</c:v>
                </c:pt>
                <c:pt idx="11">
                  <c:v>2977343.7621724121</c:v>
                </c:pt>
                <c:pt idx="12">
                  <c:v>3541375.3547145389</c:v>
                </c:pt>
                <c:pt idx="13">
                  <c:v>3953090.4996724473</c:v>
                </c:pt>
                <c:pt idx="14">
                  <c:v>3778916.5918814535</c:v>
                </c:pt>
                <c:pt idx="15">
                  <c:v>4485029.228538773</c:v>
                </c:pt>
                <c:pt idx="16">
                  <c:v>4503790.2797383582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0C-40ED-93B2-6D1AB12F0CEA}"/>
            </c:ext>
          </c:extLst>
        </c:ser>
        <c:ser>
          <c:idx val="5"/>
          <c:order val="4"/>
          <c:tx>
            <c:strRef>
              <c:f>'DATA AND CHART'!$F$2</c:f>
              <c:strCache>
                <c:ptCount val="1"/>
                <c:pt idx="0">
                  <c:v>Other gases</c:v>
                </c:pt>
              </c:strCache>
            </c:strRef>
          </c:tx>
          <c:spPr>
            <a:ln w="28575" cap="rnd">
              <a:solidFill>
                <a:srgbClr val="E2D3C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CHART'!$F$3:$F$19</c:f>
              <c:numCache>
                <c:formatCode>0</c:formatCode>
                <c:ptCount val="17"/>
                <c:pt idx="0">
                  <c:v>1399584.3558981901</c:v>
                </c:pt>
                <c:pt idx="1">
                  <c:v>1409798.2659756506</c:v>
                </c:pt>
                <c:pt idx="2">
                  <c:v>1373999.2009534244</c:v>
                </c:pt>
                <c:pt idx="3">
                  <c:v>1488212.2254610041</c:v>
                </c:pt>
                <c:pt idx="4">
                  <c:v>1435045.8482060414</c:v>
                </c:pt>
                <c:pt idx="5">
                  <c:v>1330704.5142911589</c:v>
                </c:pt>
                <c:pt idx="6">
                  <c:v>1441723.1454329968</c:v>
                </c:pt>
                <c:pt idx="7">
                  <c:v>1415519.771252621</c:v>
                </c:pt>
                <c:pt idx="8">
                  <c:v>1461436.2235288394</c:v>
                </c:pt>
                <c:pt idx="9">
                  <c:v>1453929.1267112806</c:v>
                </c:pt>
                <c:pt idx="10">
                  <c:v>1460386.0888239825</c:v>
                </c:pt>
                <c:pt idx="11">
                  <c:v>1422254.5121736601</c:v>
                </c:pt>
                <c:pt idx="12">
                  <c:v>1534614</c:v>
                </c:pt>
                <c:pt idx="13">
                  <c:v>1505253</c:v>
                </c:pt>
                <c:pt idx="14">
                  <c:v>1926684.9330216122</c:v>
                </c:pt>
                <c:pt idx="15">
                  <c:v>2075856.3519099122</c:v>
                </c:pt>
                <c:pt idx="16">
                  <c:v>1999031.6588954481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0C-40ED-93B2-6D1AB12F0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0986719"/>
        <c:axId val="660994207"/>
      </c:lineChart>
      <c:catAx>
        <c:axId val="6609867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94207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609942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Million</a:t>
                </a:r>
                <a:r>
                  <a:rPr lang="en-GB" baseline="0"/>
                  <a:t> TJ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8075231481481502E-3"/>
              <c:y val="0.347767857142857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86719"/>
        <c:crosses val="autoZero"/>
        <c:crossBetween val="midCat"/>
        <c:majorUnit val="20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266698</xdr:colOff>
      <xdr:row>0</xdr:row>
      <xdr:rowOff>147270</xdr:rowOff>
    </xdr:from>
    <xdr:to>
      <xdr:col>24</xdr:col>
      <xdr:colOff>392814</xdr:colOff>
      <xdr:row>29</xdr:row>
      <xdr:rowOff>117039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0.84591</cdr:x>
      <cdr:y>0.35278</cdr:y>
    </cdr:from>
    <cdr:to>
      <cdr:x>0.96629</cdr:x>
      <cdr:y>0.44956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10C4A9-9FD4-4904-83F3-326EF2097BF6}"/>
            </a:ext>
          </a:extLst>
        </cdr:cNvPr>
        <cdr:cNvSpPr txBox="1"/>
      </cdr:nvSpPr>
      <cdr:spPr>
        <a:xfrm xmlns:a="http://schemas.openxmlformats.org/drawingml/2006/main">
          <a:off x="7308638" y="1778025"/>
          <a:ext cx="1040083" cy="487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>
              <a:solidFill>
                <a:srgbClr val="004B7F"/>
              </a:solidFill>
            </a:rPr>
            <a:t>Coal</a:t>
          </a:r>
          <a:endParaRPr lang="en-DK" sz="1400" b="1">
            <a:solidFill>
              <a:srgbClr val="004B7F"/>
            </a:solidFill>
          </a:endParaRPr>
        </a:p>
      </cdr:txBody>
    </cdr:sp>
  </cdr:relSizeAnchor>
  <cdr:relSizeAnchor xmlns:cdr="http://schemas.openxmlformats.org/drawingml/2006/chartDrawing">
    <cdr:from>
      <cdr:x>0.67215</cdr:x>
      <cdr:y>0.50244</cdr:y>
    </cdr:from>
    <cdr:to>
      <cdr:x>0.86817</cdr:x>
      <cdr:y>0.59922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5807337" y="2532318"/>
          <a:ext cx="1693613" cy="487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75C9DA"/>
              </a:solidFill>
            </a:rPr>
            <a:t>Natural Gas</a:t>
          </a:r>
          <a:endParaRPr lang="en-DK" sz="1400" b="1">
            <a:solidFill>
              <a:srgbClr val="75C9DA"/>
            </a:solidFill>
          </a:endParaRPr>
        </a:p>
      </cdr:txBody>
    </cdr:sp>
  </cdr:relSizeAnchor>
  <cdr:relSizeAnchor xmlns:cdr="http://schemas.openxmlformats.org/drawingml/2006/chartDrawing">
    <cdr:from>
      <cdr:x>0.67779</cdr:x>
      <cdr:y>0.69279</cdr:y>
    </cdr:from>
    <cdr:to>
      <cdr:x>0.83676</cdr:x>
      <cdr:y>0.78956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5856141" y="3491664"/>
          <a:ext cx="1373501" cy="487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E2D3C1"/>
              </a:solidFill>
            </a:rPr>
            <a:t>Other gases</a:t>
          </a:r>
          <a:endParaRPr lang="en-DK" sz="1400" b="1">
            <a:solidFill>
              <a:srgbClr val="E2D3C1"/>
            </a:solidFill>
          </a:endParaRPr>
        </a:p>
      </cdr:txBody>
    </cdr:sp>
  </cdr:relSizeAnchor>
  <cdr:relSizeAnchor xmlns:cdr="http://schemas.openxmlformats.org/drawingml/2006/chartDrawing">
    <cdr:from>
      <cdr:x>0.8563</cdr:x>
      <cdr:y>0.75428</cdr:y>
    </cdr:from>
    <cdr:to>
      <cdr:x>0.97668</cdr:x>
      <cdr:y>0.85106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7398457" y="3801554"/>
          <a:ext cx="1040083" cy="487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ABD8C8"/>
              </a:solidFill>
            </a:rPr>
            <a:t>Biomass</a:t>
          </a:r>
          <a:endParaRPr lang="en-DK" sz="1400" b="1">
            <a:solidFill>
              <a:srgbClr val="ABD8C8"/>
            </a:solidFill>
          </a:endParaRPr>
        </a:p>
      </cdr:txBody>
    </cdr:sp>
  </cdr:relSizeAnchor>
  <cdr:relSizeAnchor xmlns:cdr="http://schemas.openxmlformats.org/drawingml/2006/chartDrawing">
    <cdr:from>
      <cdr:x>0.15502</cdr:x>
      <cdr:y>0.78359</cdr:y>
    </cdr:from>
    <cdr:to>
      <cdr:x>0.3464</cdr:x>
      <cdr:y>0.88037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1339360" y="3949270"/>
          <a:ext cx="1653523" cy="487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FED372"/>
              </a:solidFill>
            </a:rPr>
            <a:t>Liquid fuels</a:t>
          </a:r>
          <a:endParaRPr lang="en-DK" sz="1400" b="1">
            <a:solidFill>
              <a:srgbClr val="FED372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133350</xdr:rowOff>
    </xdr:from>
    <xdr:to>
      <xdr:col>14</xdr:col>
      <xdr:colOff>275070</xdr:colOff>
      <xdr:row>27</xdr:row>
      <xdr:rowOff>43872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26CD73-17CF-4696-BD51-264319749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33350"/>
          <a:ext cx="8657070" cy="5054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2:J66"/>
  <sheetViews>
    <sheetView tabSelected="1" zoomScale="90" zoomScaleNormal="90" workbookViewId="0">
      <selection activeCell="P36" sqref="P36"/>
    </sheetView>
  </sheetViews>
  <sheetFormatPr baseColWidth="10" defaultColWidth="9.21875" defaultRowHeight="12" x14ac:dyDescent="0.25"/>
  <cols>
    <col min="1" max="1" width="9.21875" style="3" bestFit="1" customWidth="1"/>
    <col min="2" max="2" width="10.21875" style="4" bestFit="1" customWidth="1"/>
    <col min="3" max="6" width="10" style="4" bestFit="1" customWidth="1"/>
    <col min="7" max="16384" width="9.21875" style="3"/>
  </cols>
  <sheetData>
    <row r="2" spans="1:10" x14ac:dyDescent="0.25">
      <c r="A2" s="1" t="s">
        <v>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34</v>
      </c>
      <c r="I2" s="16"/>
    </row>
    <row r="3" spans="1:10" x14ac:dyDescent="0.25">
      <c r="A3" s="4">
        <v>2004</v>
      </c>
      <c r="B3" s="8">
        <v>225691.67755899607</v>
      </c>
      <c r="C3" s="8">
        <v>8764143.645743059</v>
      </c>
      <c r="D3" s="8">
        <v>1462954.6072771263</v>
      </c>
      <c r="E3" s="8">
        <v>3448962.6614552015</v>
      </c>
      <c r="F3" s="8">
        <v>1399584.3558981901</v>
      </c>
      <c r="G3" s="5">
        <f>SUM(B3:F3)</f>
        <v>15301336.947932573</v>
      </c>
      <c r="H3" s="14"/>
      <c r="I3" s="17"/>
      <c r="J3" s="14"/>
    </row>
    <row r="4" spans="1:10" x14ac:dyDescent="0.25">
      <c r="A4" s="4">
        <v>2005</v>
      </c>
      <c r="B4" s="8">
        <v>263116.51750680548</v>
      </c>
      <c r="C4" s="8">
        <v>8521171.6582465395</v>
      </c>
      <c r="D4" s="8">
        <v>1378517.5313870439</v>
      </c>
      <c r="E4" s="8">
        <v>3824670.4440112025</v>
      </c>
      <c r="F4" s="8">
        <v>1409798.2659756506</v>
      </c>
      <c r="G4" s="5">
        <f t="shared" ref="G4:G19" si="0">SUM(B4:F4)</f>
        <v>15397274.417127242</v>
      </c>
      <c r="H4" s="14"/>
      <c r="I4" s="17"/>
      <c r="J4" s="14"/>
    </row>
    <row r="5" spans="1:10" x14ac:dyDescent="0.25">
      <c r="A5" s="4">
        <v>2006</v>
      </c>
      <c r="B5" s="8">
        <v>398112.12878767418</v>
      </c>
      <c r="C5" s="8">
        <v>8518991.8497004434</v>
      </c>
      <c r="D5" s="8">
        <v>1363452.7954542495</v>
      </c>
      <c r="E5" s="8">
        <v>3920531.4469795749</v>
      </c>
      <c r="F5" s="8">
        <v>1373999.2009534244</v>
      </c>
      <c r="G5" s="5">
        <f t="shared" si="0"/>
        <v>15575087.421875365</v>
      </c>
      <c r="H5" s="14"/>
      <c r="I5" s="17"/>
      <c r="J5" s="14"/>
    </row>
    <row r="6" spans="1:10" x14ac:dyDescent="0.25">
      <c r="A6" s="4">
        <v>2007</v>
      </c>
      <c r="B6" s="8">
        <v>365758.31622980908</v>
      </c>
      <c r="C6" s="8">
        <v>8494020.8677487094</v>
      </c>
      <c r="D6" s="8">
        <v>1170439.6880446593</v>
      </c>
      <c r="E6" s="8">
        <v>4242792.318148708</v>
      </c>
      <c r="F6" s="8">
        <v>1488212.2254610041</v>
      </c>
      <c r="G6" s="5">
        <f t="shared" si="0"/>
        <v>15761223.415632891</v>
      </c>
      <c r="H6" s="14"/>
      <c r="I6" s="17"/>
      <c r="J6" s="14"/>
    </row>
    <row r="7" spans="1:10" x14ac:dyDescent="0.25">
      <c r="A7" s="4">
        <v>2008</v>
      </c>
      <c r="B7" s="8">
        <v>393330.68490169267</v>
      </c>
      <c r="C7" s="8">
        <v>7947877.1832547719</v>
      </c>
      <c r="D7" s="8">
        <v>1089096.8261331683</v>
      </c>
      <c r="E7" s="8">
        <v>4398368.7131593972</v>
      </c>
      <c r="F7" s="8">
        <v>1435045.8482060414</v>
      </c>
      <c r="G7" s="5">
        <f t="shared" si="0"/>
        <v>15263719.255655071</v>
      </c>
      <c r="H7" s="14"/>
      <c r="I7" s="17"/>
      <c r="J7" s="14"/>
    </row>
    <row r="8" spans="1:10" x14ac:dyDescent="0.25">
      <c r="A8" s="4">
        <v>2009</v>
      </c>
      <c r="B8" s="8">
        <v>442076.72957457899</v>
      </c>
      <c r="C8" s="8">
        <v>7367658.9293728936</v>
      </c>
      <c r="D8" s="8">
        <v>971693.05952301517</v>
      </c>
      <c r="E8" s="8">
        <v>4138292.0365398987</v>
      </c>
      <c r="F8" s="8">
        <v>1330704.5142911589</v>
      </c>
      <c r="G8" s="5">
        <f t="shared" si="0"/>
        <v>14250425.269301545</v>
      </c>
      <c r="H8" s="14"/>
      <c r="I8" s="17"/>
      <c r="J8" s="14"/>
    </row>
    <row r="9" spans="1:10" x14ac:dyDescent="0.25">
      <c r="A9" s="4">
        <v>2010</v>
      </c>
      <c r="B9" s="8">
        <v>503130.96229240124</v>
      </c>
      <c r="C9" s="8">
        <v>7459702.7400762895</v>
      </c>
      <c r="D9" s="8">
        <v>820004.54933856102</v>
      </c>
      <c r="E9" s="8">
        <v>4423653.2958052205</v>
      </c>
      <c r="F9" s="8">
        <v>1441723.1454329968</v>
      </c>
      <c r="G9" s="5">
        <f t="shared" si="0"/>
        <v>14648214.692945469</v>
      </c>
      <c r="H9" s="14"/>
      <c r="I9" s="17"/>
      <c r="J9" s="14"/>
    </row>
    <row r="10" spans="1:10" x14ac:dyDescent="0.25">
      <c r="A10" s="4">
        <v>2011</v>
      </c>
      <c r="B10" s="8">
        <v>513725.71100569813</v>
      </c>
      <c r="C10" s="8">
        <v>7647105.8247301094</v>
      </c>
      <c r="D10" s="8">
        <v>672085.29040216911</v>
      </c>
      <c r="E10" s="8">
        <v>4097525.6012174473</v>
      </c>
      <c r="F10" s="8">
        <v>1415519.771252621</v>
      </c>
      <c r="G10" s="5">
        <f t="shared" si="0"/>
        <v>14345962.198608045</v>
      </c>
      <c r="H10" s="14"/>
      <c r="I10" s="17"/>
      <c r="J10" s="14"/>
    </row>
    <row r="11" spans="1:10" x14ac:dyDescent="0.25">
      <c r="A11" s="4">
        <v>2012</v>
      </c>
      <c r="B11" s="8">
        <v>537761.30853874597</v>
      </c>
      <c r="C11" s="8">
        <v>7730832.6945631783</v>
      </c>
      <c r="D11" s="8">
        <v>601987.21424074192</v>
      </c>
      <c r="E11" s="8">
        <v>3491297.3979402543</v>
      </c>
      <c r="F11" s="8">
        <v>1461436.2235288394</v>
      </c>
      <c r="G11" s="5">
        <f t="shared" si="0"/>
        <v>13823314.838811761</v>
      </c>
      <c r="H11" s="14"/>
      <c r="I11" s="17"/>
      <c r="J11" s="14"/>
    </row>
    <row r="12" spans="1:10" x14ac:dyDescent="0.25">
      <c r="A12" s="4">
        <v>2013</v>
      </c>
      <c r="B12" s="8">
        <v>526202.81667758105</v>
      </c>
      <c r="C12" s="8">
        <v>7589201.8816325394</v>
      </c>
      <c r="D12" s="8">
        <v>483851.52748842817</v>
      </c>
      <c r="E12" s="8">
        <v>3067349.3324702317</v>
      </c>
      <c r="F12" s="8">
        <v>1453929.1267112806</v>
      </c>
      <c r="G12" s="5">
        <f t="shared" si="0"/>
        <v>13120534.684980059</v>
      </c>
      <c r="H12" s="14"/>
      <c r="I12" s="17"/>
      <c r="J12" s="14"/>
    </row>
    <row r="13" spans="1:10" x14ac:dyDescent="0.25">
      <c r="A13" s="4">
        <v>2014</v>
      </c>
      <c r="B13" s="8">
        <v>527960.23966686754</v>
      </c>
      <c r="C13" s="8">
        <v>7154545.0070903338</v>
      </c>
      <c r="D13" s="8">
        <v>421936.5711511072</v>
      </c>
      <c r="E13" s="8">
        <v>2702517.8482627678</v>
      </c>
      <c r="F13" s="8">
        <v>1460386.0888239825</v>
      </c>
      <c r="G13" s="5">
        <f t="shared" si="0"/>
        <v>12267345.754995059</v>
      </c>
      <c r="H13" s="14"/>
      <c r="I13" s="17"/>
      <c r="J13" s="14"/>
    </row>
    <row r="14" spans="1:10" x14ac:dyDescent="0.25">
      <c r="A14" s="4">
        <v>2015</v>
      </c>
      <c r="B14" s="8">
        <v>538341.34794950043</v>
      </c>
      <c r="C14" s="8">
        <v>7138740.4458394321</v>
      </c>
      <c r="D14" s="8">
        <v>432952.5219426378</v>
      </c>
      <c r="E14" s="8">
        <v>2977343.7621724121</v>
      </c>
      <c r="F14" s="8">
        <v>1422254.5121736601</v>
      </c>
      <c r="G14" s="5">
        <f t="shared" si="0"/>
        <v>12509632.590077642</v>
      </c>
      <c r="H14" s="14"/>
      <c r="I14" s="17"/>
      <c r="J14" s="14"/>
    </row>
    <row r="15" spans="1:10" x14ac:dyDescent="0.25">
      <c r="A15" s="4">
        <v>2016</v>
      </c>
      <c r="B15" s="8">
        <v>639657.80262510793</v>
      </c>
      <c r="C15" s="8">
        <v>6243429.8067776933</v>
      </c>
      <c r="D15" s="8">
        <v>466351.28659176303</v>
      </c>
      <c r="E15" s="8">
        <v>3541375.3547145389</v>
      </c>
      <c r="F15" s="9">
        <v>1534614</v>
      </c>
      <c r="G15" s="5">
        <f t="shared" si="0"/>
        <v>12425428.250709102</v>
      </c>
      <c r="H15" s="14"/>
      <c r="I15" s="17"/>
      <c r="J15" s="14"/>
    </row>
    <row r="16" spans="1:10" x14ac:dyDescent="0.25">
      <c r="A16" s="4">
        <v>2017</v>
      </c>
      <c r="B16" s="8">
        <v>696892.58040243201</v>
      </c>
      <c r="C16" s="8">
        <v>6148596.7176072113</v>
      </c>
      <c r="D16" s="8">
        <v>451411.84863390453</v>
      </c>
      <c r="E16" s="8">
        <v>3953090.4996724473</v>
      </c>
      <c r="F16" s="9">
        <v>1505253</v>
      </c>
      <c r="G16" s="5">
        <f t="shared" si="0"/>
        <v>12755244.646315996</v>
      </c>
      <c r="H16" s="14"/>
      <c r="I16" s="17"/>
      <c r="J16" s="14"/>
    </row>
    <row r="17" spans="1:10" x14ac:dyDescent="0.25">
      <c r="A17" s="4">
        <v>2018</v>
      </c>
      <c r="B17" s="8">
        <v>689645.93091363157</v>
      </c>
      <c r="C17" s="8">
        <v>5618832.9744158015</v>
      </c>
      <c r="D17" s="8">
        <v>657859.60690787598</v>
      </c>
      <c r="E17" s="8">
        <v>3778916.5918814535</v>
      </c>
      <c r="F17" s="8">
        <v>1926684.9330216122</v>
      </c>
      <c r="G17" s="5">
        <f t="shared" si="0"/>
        <v>12671940.037140375</v>
      </c>
      <c r="H17" s="14"/>
      <c r="I17" s="17"/>
      <c r="J17" s="14"/>
    </row>
    <row r="18" spans="1:10" x14ac:dyDescent="0.25">
      <c r="A18" s="4">
        <v>2019</v>
      </c>
      <c r="B18" s="8">
        <v>750589.2070400638</v>
      </c>
      <c r="C18" s="8">
        <v>4837721.9507267997</v>
      </c>
      <c r="D18" s="8">
        <v>462380.87764284207</v>
      </c>
      <c r="E18" s="8">
        <v>4485029.228538773</v>
      </c>
      <c r="F18" s="8">
        <v>2075856.3519099122</v>
      </c>
      <c r="G18" s="5">
        <f t="shared" si="0"/>
        <v>12611577.615858391</v>
      </c>
      <c r="H18" s="14"/>
      <c r="I18" s="17"/>
      <c r="J18" s="14"/>
    </row>
    <row r="19" spans="1:10" x14ac:dyDescent="0.25">
      <c r="A19" s="4">
        <v>2020</v>
      </c>
      <c r="B19" s="8">
        <v>824233.73928997107</v>
      </c>
      <c r="C19" s="8">
        <v>4169816.3640578012</v>
      </c>
      <c r="D19" s="8">
        <v>426822.82158668642</v>
      </c>
      <c r="E19" s="8">
        <v>4503790.2797383582</v>
      </c>
      <c r="F19" s="8">
        <v>1999031.6588954481</v>
      </c>
      <c r="G19" s="5">
        <f t="shared" si="0"/>
        <v>11923694.863568265</v>
      </c>
      <c r="H19" s="14"/>
      <c r="I19" s="17"/>
      <c r="J19" s="14"/>
    </row>
    <row r="20" spans="1:10" x14ac:dyDescent="0.25">
      <c r="B20" s="13">
        <f>+B19/$G$19</f>
        <v>6.9125698763756543E-2</v>
      </c>
      <c r="C20" s="13">
        <f t="shared" ref="C20:F20" si="1">+C19/$G$19</f>
        <v>0.34970840932857861</v>
      </c>
      <c r="D20" s="13">
        <f t="shared" si="1"/>
        <v>3.5796187882231344E-2</v>
      </c>
      <c r="E20" s="13">
        <f t="shared" si="1"/>
        <v>0.37771767319367322</v>
      </c>
      <c r="F20" s="13">
        <f t="shared" si="1"/>
        <v>0.16765203083176025</v>
      </c>
      <c r="I20" s="16"/>
      <c r="J20" s="15"/>
    </row>
    <row r="21" spans="1:10" x14ac:dyDescent="0.25">
      <c r="B21" s="13">
        <f>(B19-B9)/B9</f>
        <v>0.63820913651296363</v>
      </c>
      <c r="C21" s="13">
        <f>(C19-C9)/C9</f>
        <v>-0.44102110910452219</v>
      </c>
      <c r="D21" s="13">
        <f t="shared" ref="D21:F21" si="2">(D19-D9)/D9</f>
        <v>-0.47948725170979373</v>
      </c>
      <c r="E21" s="13">
        <f t="shared" si="2"/>
        <v>1.8115566156400309E-2</v>
      </c>
      <c r="F21" s="13">
        <f t="shared" si="2"/>
        <v>0.38655723550520737</v>
      </c>
      <c r="I21" s="16"/>
    </row>
    <row r="22" spans="1:10" x14ac:dyDescent="0.25">
      <c r="I22" s="16"/>
    </row>
    <row r="23" spans="1:10" x14ac:dyDescent="0.25">
      <c r="A23" s="35" t="s">
        <v>7</v>
      </c>
      <c r="B23" s="35"/>
      <c r="C23" s="35"/>
      <c r="D23" s="35"/>
      <c r="E23" s="35"/>
      <c r="F23" s="35"/>
      <c r="I23" s="16"/>
    </row>
    <row r="24" spans="1:10" x14ac:dyDescent="0.25">
      <c r="A24" s="31" t="s">
        <v>35</v>
      </c>
      <c r="B24" s="32"/>
      <c r="C24" s="32"/>
      <c r="D24" s="32"/>
      <c r="E24" s="32"/>
      <c r="F24" s="32"/>
      <c r="G24" s="33"/>
      <c r="I24" s="16"/>
    </row>
    <row r="25" spans="1:10" x14ac:dyDescent="0.25">
      <c r="A25" s="31" t="s">
        <v>46</v>
      </c>
      <c r="B25" s="34"/>
      <c r="C25" s="34"/>
      <c r="D25" s="34"/>
      <c r="E25" s="34"/>
      <c r="F25" s="34"/>
      <c r="G25" s="34"/>
      <c r="I25" s="16"/>
    </row>
    <row r="26" spans="1:10" ht="11.25" customHeight="1" x14ac:dyDescent="0.25">
      <c r="A26" s="31" t="s">
        <v>47</v>
      </c>
      <c r="B26" s="34"/>
      <c r="C26" s="34"/>
      <c r="D26" s="34"/>
      <c r="E26" s="34"/>
      <c r="F26" s="34"/>
      <c r="G26" s="34"/>
      <c r="I26" s="16"/>
    </row>
    <row r="27" spans="1:10" x14ac:dyDescent="0.25">
      <c r="A27" s="31" t="s">
        <v>36</v>
      </c>
      <c r="B27" s="34"/>
      <c r="C27" s="34"/>
      <c r="D27" s="34"/>
      <c r="E27" s="34"/>
      <c r="F27" s="34"/>
      <c r="G27" s="34"/>
    </row>
    <row r="28" spans="1:10" x14ac:dyDescent="0.25">
      <c r="A28" s="31" t="s">
        <v>37</v>
      </c>
      <c r="B28" s="25"/>
      <c r="C28" s="25"/>
      <c r="D28" s="25"/>
      <c r="E28" s="25"/>
      <c r="F28" s="25"/>
      <c r="G28" s="34"/>
    </row>
    <row r="29" spans="1:10" x14ac:dyDescent="0.25">
      <c r="A29" s="4"/>
      <c r="G29" s="10"/>
    </row>
    <row r="30" spans="1:10" x14ac:dyDescent="0.25">
      <c r="A30" s="6"/>
      <c r="B30" s="2"/>
      <c r="C30" s="2"/>
      <c r="D30" s="2"/>
      <c r="E30" s="2"/>
      <c r="F30" s="2"/>
      <c r="G30" s="10"/>
    </row>
    <row r="31" spans="1:10" x14ac:dyDescent="0.25">
      <c r="A31" s="7"/>
      <c r="B31" s="12"/>
      <c r="C31" s="12"/>
      <c r="D31" s="12"/>
      <c r="E31" s="12"/>
      <c r="F31" s="12"/>
      <c r="G31" s="12"/>
    </row>
    <row r="32" spans="1:10" x14ac:dyDescent="0.25">
      <c r="A32" s="11" t="s">
        <v>45</v>
      </c>
      <c r="B32" s="12"/>
      <c r="C32" s="12"/>
      <c r="D32" s="12"/>
      <c r="E32" s="12"/>
      <c r="F32" s="12"/>
      <c r="G32" s="12"/>
    </row>
    <row r="33" spans="1:8" x14ac:dyDescent="0.25">
      <c r="A33" s="7"/>
      <c r="B33" s="12"/>
      <c r="C33" s="12"/>
      <c r="D33" s="12"/>
      <c r="E33" s="12"/>
      <c r="F33" s="12"/>
      <c r="G33" s="12"/>
    </row>
    <row r="34" spans="1:8" x14ac:dyDescent="0.25">
      <c r="A34" s="7"/>
      <c r="B34" s="12"/>
      <c r="C34" s="12"/>
      <c r="D34" s="12"/>
      <c r="E34" s="12"/>
      <c r="F34" s="12"/>
      <c r="G34" s="12"/>
    </row>
    <row r="35" spans="1:8" x14ac:dyDescent="0.25">
      <c r="A35" s="7"/>
      <c r="B35" s="12"/>
      <c r="C35" s="12"/>
      <c r="D35" s="12"/>
      <c r="E35" s="12"/>
      <c r="F35" s="12"/>
      <c r="G35" s="12"/>
    </row>
    <row r="36" spans="1:8" ht="14.4" x14ac:dyDescent="0.3">
      <c r="A36" s="19" t="s">
        <v>38</v>
      </c>
      <c r="B36" s="19" t="s">
        <v>43</v>
      </c>
      <c r="C36" s="19">
        <v>2015</v>
      </c>
      <c r="D36" s="19">
        <v>2016</v>
      </c>
      <c r="E36" s="19">
        <v>2017</v>
      </c>
      <c r="F36" s="19">
        <v>2018</v>
      </c>
      <c r="G36" s="19">
        <v>2019</v>
      </c>
      <c r="H36" s="19">
        <v>2020</v>
      </c>
    </row>
    <row r="37" spans="1:8" ht="14.4" x14ac:dyDescent="0.3">
      <c r="A37" s="26" t="s">
        <v>18</v>
      </c>
      <c r="B37" s="18" t="s">
        <v>0</v>
      </c>
      <c r="C37" s="28"/>
      <c r="D37" s="28"/>
      <c r="E37" s="28">
        <v>48920.921999999999</v>
      </c>
      <c r="F37" s="29">
        <v>48920.921999999999</v>
      </c>
      <c r="G37" s="29">
        <v>48920.921999999999</v>
      </c>
      <c r="H37" s="29">
        <v>48920.921999999999</v>
      </c>
    </row>
    <row r="38" spans="1:8" ht="14.4" x14ac:dyDescent="0.3">
      <c r="A38" s="26" t="s">
        <v>18</v>
      </c>
      <c r="B38" s="18" t="s">
        <v>1</v>
      </c>
      <c r="C38" s="28"/>
      <c r="D38" s="28"/>
      <c r="E38" s="28">
        <v>1598753.1860000002</v>
      </c>
      <c r="F38" s="29">
        <v>1598753.1860000002</v>
      </c>
      <c r="G38" s="29">
        <v>1598753.1860000002</v>
      </c>
      <c r="H38" s="29">
        <v>1598753.1860000002</v>
      </c>
    </row>
    <row r="39" spans="1:8" ht="14.4" x14ac:dyDescent="0.3">
      <c r="A39" s="26" t="s">
        <v>18</v>
      </c>
      <c r="B39" s="18" t="s">
        <v>2</v>
      </c>
      <c r="C39" s="28"/>
      <c r="D39" s="28"/>
      <c r="E39" s="28">
        <v>72280.331000000035</v>
      </c>
      <c r="F39" s="29">
        <v>72280.331000000035</v>
      </c>
      <c r="G39" s="29">
        <v>72280.331000000035</v>
      </c>
      <c r="H39" s="29">
        <v>72280.331000000035</v>
      </c>
    </row>
    <row r="40" spans="1:8" ht="14.4" x14ac:dyDescent="0.3">
      <c r="A40" s="26" t="s">
        <v>18</v>
      </c>
      <c r="B40" s="18" t="s">
        <v>44</v>
      </c>
      <c r="C40" s="28"/>
      <c r="D40" s="28"/>
      <c r="E40" s="28">
        <v>747738.76299999969</v>
      </c>
      <c r="F40" s="29">
        <v>747738.76299999969</v>
      </c>
      <c r="G40" s="29">
        <v>747738.76299999969</v>
      </c>
      <c r="H40" s="29">
        <v>747738.76299999969</v>
      </c>
    </row>
    <row r="41" spans="1:8" ht="14.4" x14ac:dyDescent="0.3">
      <c r="A41" s="27" t="s">
        <v>18</v>
      </c>
      <c r="B41" s="18" t="s">
        <v>4</v>
      </c>
      <c r="C41" s="28"/>
      <c r="D41" s="28"/>
      <c r="E41" s="28">
        <v>849604.83600000001</v>
      </c>
      <c r="F41" s="29">
        <v>849604.83600000001</v>
      </c>
      <c r="G41" s="29">
        <v>849604.83600000001</v>
      </c>
      <c r="H41" s="29">
        <v>849604.83600000001</v>
      </c>
    </row>
    <row r="42" spans="1:8" ht="14.4" x14ac:dyDescent="0.3">
      <c r="A42" s="26" t="s">
        <v>22</v>
      </c>
      <c r="B42" s="18" t="s">
        <v>0</v>
      </c>
      <c r="C42" s="28"/>
      <c r="D42" s="28"/>
      <c r="E42" s="28"/>
      <c r="F42" s="28"/>
      <c r="G42" s="28">
        <v>65852.261791263765</v>
      </c>
      <c r="H42" s="29">
        <v>65852.261791263765</v>
      </c>
    </row>
    <row r="43" spans="1:8" ht="14.4" x14ac:dyDescent="0.3">
      <c r="A43" s="26" t="s">
        <v>22</v>
      </c>
      <c r="B43" s="18" t="s">
        <v>1</v>
      </c>
      <c r="C43" s="28"/>
      <c r="D43" s="28"/>
      <c r="E43" s="28"/>
      <c r="F43" s="28"/>
      <c r="G43" s="28">
        <v>185491.839966</v>
      </c>
      <c r="H43" s="29">
        <v>185491.839966</v>
      </c>
    </row>
    <row r="44" spans="1:8" ht="14.4" x14ac:dyDescent="0.3">
      <c r="A44" s="26" t="s">
        <v>22</v>
      </c>
      <c r="B44" s="18" t="s">
        <v>2</v>
      </c>
      <c r="C44" s="28"/>
      <c r="D44" s="28"/>
      <c r="E44" s="28"/>
      <c r="F44" s="28"/>
      <c r="G44" s="28">
        <v>49681.529040999987</v>
      </c>
      <c r="H44" s="29">
        <v>49681.529040999987</v>
      </c>
    </row>
    <row r="45" spans="1:8" ht="14.4" x14ac:dyDescent="0.3">
      <c r="A45" s="26" t="s">
        <v>22</v>
      </c>
      <c r="B45" s="18" t="s">
        <v>44</v>
      </c>
      <c r="C45" s="28"/>
      <c r="D45" s="28"/>
      <c r="E45" s="28"/>
      <c r="F45" s="28"/>
      <c r="G45" s="28">
        <v>1263467.8980930001</v>
      </c>
      <c r="H45" s="29">
        <v>1263467.8980930001</v>
      </c>
    </row>
    <row r="46" spans="1:8" ht="14.4" x14ac:dyDescent="0.3">
      <c r="A46" s="27" t="s">
        <v>22</v>
      </c>
      <c r="B46" s="18" t="s">
        <v>4</v>
      </c>
      <c r="C46" s="28"/>
      <c r="D46" s="28"/>
      <c r="E46" s="28"/>
      <c r="F46" s="28"/>
      <c r="G46" s="28">
        <v>292802.32555300003</v>
      </c>
      <c r="H46" s="29">
        <v>292802.32555300003</v>
      </c>
    </row>
    <row r="47" spans="1:8" ht="14.4" x14ac:dyDescent="0.3">
      <c r="A47" s="26" t="s">
        <v>24</v>
      </c>
      <c r="B47" s="18" t="s">
        <v>0</v>
      </c>
      <c r="C47" s="28"/>
      <c r="D47" s="28"/>
      <c r="E47" s="28">
        <v>2655.69</v>
      </c>
      <c r="F47" s="29">
        <v>2655.69</v>
      </c>
      <c r="G47" s="29">
        <v>2655.69</v>
      </c>
      <c r="H47" s="29">
        <v>2655.69</v>
      </c>
    </row>
    <row r="48" spans="1:8" ht="14.4" x14ac:dyDescent="0.3">
      <c r="A48" s="26" t="s">
        <v>24</v>
      </c>
      <c r="B48" s="18" t="s">
        <v>1</v>
      </c>
      <c r="C48" s="28"/>
      <c r="D48" s="28"/>
      <c r="E48" s="28">
        <v>1</v>
      </c>
      <c r="F48" s="29">
        <v>1</v>
      </c>
      <c r="G48" s="29">
        <v>1</v>
      </c>
      <c r="H48" s="29">
        <v>1</v>
      </c>
    </row>
    <row r="49" spans="1:8" ht="14.4" x14ac:dyDescent="0.3">
      <c r="A49" s="26" t="s">
        <v>24</v>
      </c>
      <c r="B49" s="18" t="s">
        <v>2</v>
      </c>
      <c r="C49" s="28"/>
      <c r="D49" s="28"/>
      <c r="E49" s="28">
        <v>2338.2980000000002</v>
      </c>
      <c r="F49" s="29">
        <v>2338.2980000000002</v>
      </c>
      <c r="G49" s="29">
        <v>2338.2980000000002</v>
      </c>
      <c r="H49" s="29">
        <v>2338.2980000000002</v>
      </c>
    </row>
    <row r="50" spans="1:8" ht="14.4" x14ac:dyDescent="0.3">
      <c r="A50" s="26" t="s">
        <v>24</v>
      </c>
      <c r="B50" s="18" t="s">
        <v>44</v>
      </c>
      <c r="C50" s="28"/>
      <c r="D50" s="28"/>
      <c r="E50" s="28">
        <v>9711.866</v>
      </c>
      <c r="F50" s="29">
        <v>9711.866</v>
      </c>
      <c r="G50" s="29">
        <v>9711.866</v>
      </c>
      <c r="H50" s="29">
        <v>9711.866</v>
      </c>
    </row>
    <row r="51" spans="1:8" ht="14.4" x14ac:dyDescent="0.3">
      <c r="A51" s="27" t="s">
        <v>24</v>
      </c>
      <c r="B51" s="18" t="s">
        <v>4</v>
      </c>
      <c r="C51" s="28"/>
      <c r="D51" s="28"/>
      <c r="E51" s="28">
        <v>28194</v>
      </c>
      <c r="F51" s="29">
        <v>28194</v>
      </c>
      <c r="G51" s="29">
        <v>28194</v>
      </c>
      <c r="H51" s="29">
        <v>28194</v>
      </c>
    </row>
    <row r="52" spans="1:8" ht="14.4" x14ac:dyDescent="0.3">
      <c r="A52" s="26" t="s">
        <v>26</v>
      </c>
      <c r="B52" s="18" t="s">
        <v>0</v>
      </c>
      <c r="C52" s="28"/>
      <c r="D52" s="28"/>
      <c r="E52" s="28"/>
      <c r="F52" s="28"/>
      <c r="G52" s="28">
        <v>0</v>
      </c>
      <c r="H52" s="29">
        <v>0</v>
      </c>
    </row>
    <row r="53" spans="1:8" ht="14.4" x14ac:dyDescent="0.3">
      <c r="A53" s="26" t="s">
        <v>26</v>
      </c>
      <c r="B53" s="18" t="s">
        <v>1</v>
      </c>
      <c r="C53" s="28"/>
      <c r="D53" s="28"/>
      <c r="E53" s="28"/>
      <c r="F53" s="28"/>
      <c r="G53" s="28">
        <v>0</v>
      </c>
      <c r="H53" s="29">
        <v>0</v>
      </c>
    </row>
    <row r="54" spans="1:8" ht="14.4" x14ac:dyDescent="0.3">
      <c r="A54" s="26" t="s">
        <v>26</v>
      </c>
      <c r="B54" s="18" t="s">
        <v>2</v>
      </c>
      <c r="C54" s="28"/>
      <c r="D54" s="28"/>
      <c r="E54" s="28"/>
      <c r="F54" s="28"/>
      <c r="G54" s="28">
        <v>386.3</v>
      </c>
      <c r="H54" s="29">
        <v>386.3</v>
      </c>
    </row>
    <row r="55" spans="1:8" ht="14.4" x14ac:dyDescent="0.3">
      <c r="A55" s="26" t="s">
        <v>26</v>
      </c>
      <c r="B55" s="18" t="s">
        <v>44</v>
      </c>
      <c r="C55" s="28"/>
      <c r="D55" s="28"/>
      <c r="E55" s="28"/>
      <c r="F55" s="28"/>
      <c r="G55" s="28">
        <v>14500</v>
      </c>
      <c r="H55" s="29">
        <v>14500</v>
      </c>
    </row>
    <row r="56" spans="1:8" ht="14.4" x14ac:dyDescent="0.3">
      <c r="A56" s="27" t="s">
        <v>26</v>
      </c>
      <c r="B56" s="18" t="s">
        <v>4</v>
      </c>
      <c r="C56" s="28"/>
      <c r="D56" s="28"/>
      <c r="E56" s="28"/>
      <c r="F56" s="28"/>
      <c r="G56" s="28">
        <v>0</v>
      </c>
      <c r="H56" s="29">
        <v>0</v>
      </c>
    </row>
    <row r="57" spans="1:8" ht="14.4" x14ac:dyDescent="0.3">
      <c r="A57" s="26" t="s">
        <v>31</v>
      </c>
      <c r="B57" s="18" t="s">
        <v>0</v>
      </c>
      <c r="C57" s="28">
        <v>5107.7570307999995</v>
      </c>
      <c r="D57" s="29">
        <v>5107.7570307999995</v>
      </c>
      <c r="E57" s="29">
        <v>5107.7570307999995</v>
      </c>
      <c r="F57" s="29">
        <v>5107.7570307999995</v>
      </c>
      <c r="G57" s="29">
        <v>5107.7570307999995</v>
      </c>
      <c r="H57" s="29">
        <v>5107.7570307999995</v>
      </c>
    </row>
    <row r="58" spans="1:8" ht="14.4" x14ac:dyDescent="0.3">
      <c r="A58" s="26" t="s">
        <v>31</v>
      </c>
      <c r="B58" s="18" t="s">
        <v>1</v>
      </c>
      <c r="C58" s="28">
        <v>47131.185297800002</v>
      </c>
      <c r="D58" s="29">
        <v>47131.185297800002</v>
      </c>
      <c r="E58" s="29">
        <v>47131.185297800002</v>
      </c>
      <c r="F58" s="29">
        <v>47131.185297800002</v>
      </c>
      <c r="G58" s="29">
        <v>47131.185297800002</v>
      </c>
      <c r="H58" s="29">
        <v>47131.185297800002</v>
      </c>
    </row>
    <row r="59" spans="1:8" ht="14.4" x14ac:dyDescent="0.3">
      <c r="A59" s="26" t="s">
        <v>31</v>
      </c>
      <c r="B59" s="18" t="s">
        <v>2</v>
      </c>
      <c r="C59" s="28">
        <v>8235.927520700001</v>
      </c>
      <c r="D59" s="29">
        <v>8235.927520700001</v>
      </c>
      <c r="E59" s="29">
        <v>8235.927520700001</v>
      </c>
      <c r="F59" s="29">
        <v>8235.927520700001</v>
      </c>
      <c r="G59" s="29">
        <v>8235.927520700001</v>
      </c>
      <c r="H59" s="29">
        <v>8235.927520700001</v>
      </c>
    </row>
    <row r="60" spans="1:8" ht="14.4" x14ac:dyDescent="0.3">
      <c r="A60" s="26" t="s">
        <v>31</v>
      </c>
      <c r="B60" s="18" t="s">
        <v>44</v>
      </c>
      <c r="C60" s="28">
        <v>18885.452506273297</v>
      </c>
      <c r="D60" s="29">
        <v>18885.452506273297</v>
      </c>
      <c r="E60" s="29">
        <v>18885.452506273297</v>
      </c>
      <c r="F60" s="29">
        <v>18885.452506273297</v>
      </c>
      <c r="G60" s="29">
        <v>18885.452506273297</v>
      </c>
      <c r="H60" s="29">
        <v>18885.452506273297</v>
      </c>
    </row>
    <row r="61" spans="1:8" ht="14.4" x14ac:dyDescent="0.3">
      <c r="A61" s="27" t="s">
        <v>31</v>
      </c>
      <c r="B61" s="18" t="s">
        <v>4</v>
      </c>
      <c r="C61" s="28">
        <v>14510.570660612</v>
      </c>
      <c r="D61" s="29">
        <v>14510.570660612</v>
      </c>
      <c r="E61" s="29">
        <v>14510.570660612</v>
      </c>
      <c r="F61" s="29">
        <v>14510.570660612</v>
      </c>
      <c r="G61" s="29">
        <v>14510.570660612</v>
      </c>
      <c r="H61" s="29">
        <v>14510.570660612</v>
      </c>
    </row>
    <row r="62" spans="1:8" ht="14.4" x14ac:dyDescent="0.3">
      <c r="A62" s="26" t="s">
        <v>6</v>
      </c>
      <c r="B62" s="18" t="s">
        <v>0</v>
      </c>
      <c r="C62" s="28"/>
      <c r="D62" s="28"/>
      <c r="E62" s="28"/>
      <c r="F62" s="28"/>
      <c r="G62" s="28"/>
      <c r="H62" s="28"/>
    </row>
    <row r="63" spans="1:8" ht="14.4" x14ac:dyDescent="0.3">
      <c r="A63" s="26" t="s">
        <v>6</v>
      </c>
      <c r="B63" s="18" t="s">
        <v>1</v>
      </c>
      <c r="C63" s="28"/>
      <c r="D63" s="28"/>
      <c r="E63" s="28"/>
      <c r="F63" s="28"/>
      <c r="G63" s="28"/>
      <c r="H63" s="28"/>
    </row>
    <row r="64" spans="1:8" ht="14.4" x14ac:dyDescent="0.3">
      <c r="A64" s="26" t="s">
        <v>6</v>
      </c>
      <c r="B64" s="18" t="s">
        <v>2</v>
      </c>
      <c r="C64" s="28"/>
      <c r="D64" s="28"/>
      <c r="E64" s="28"/>
      <c r="F64" s="28"/>
      <c r="G64" s="28"/>
      <c r="H64" s="28"/>
    </row>
    <row r="65" spans="1:8" ht="14.4" x14ac:dyDescent="0.3">
      <c r="A65" s="26" t="s">
        <v>6</v>
      </c>
      <c r="B65" s="18" t="s">
        <v>44</v>
      </c>
      <c r="C65" s="28">
        <v>231696.69999999995</v>
      </c>
      <c r="D65" s="28">
        <v>242163.39999999997</v>
      </c>
      <c r="E65" s="28">
        <v>383606.70794500003</v>
      </c>
      <c r="F65" s="28">
        <v>322695.91822767985</v>
      </c>
      <c r="G65" s="30">
        <f>6849386.2524727-(3158670+1462732+1736564)+3158.67+1462.732+1736</f>
        <v>497777.65447269962</v>
      </c>
      <c r="H65" s="30">
        <f>1482874.3975431-(577183+410350)+577.183+410.35</f>
        <v>496328.93054309994</v>
      </c>
    </row>
    <row r="66" spans="1:8" ht="14.4" x14ac:dyDescent="0.3">
      <c r="A66" s="27" t="s">
        <v>6</v>
      </c>
      <c r="B66" s="18" t="s">
        <v>4</v>
      </c>
      <c r="C66" s="28"/>
      <c r="D66" s="28"/>
      <c r="E66" s="28"/>
      <c r="F66" s="28"/>
      <c r="G66" s="28"/>
      <c r="H66" s="28"/>
    </row>
  </sheetData>
  <mergeCells count="1">
    <mergeCell ref="A23:F2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S11" sqref="S11"/>
    </sheetView>
  </sheetViews>
  <sheetFormatPr baseColWidth="10" defaultColWidth="8.88671875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24"/>
  <sheetViews>
    <sheetView workbookViewId="0">
      <selection activeCell="M3" sqref="M3:N24"/>
    </sheetView>
  </sheetViews>
  <sheetFormatPr baseColWidth="10" defaultColWidth="8.88671875" defaultRowHeight="14.4" x14ac:dyDescent="0.3"/>
  <cols>
    <col min="13" max="13" width="16.77734375" bestFit="1" customWidth="1"/>
  </cols>
  <sheetData>
    <row r="2" spans="1:14" x14ac:dyDescent="0.3">
      <c r="A2" s="19" t="s">
        <v>38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0</v>
      </c>
      <c r="G2" s="20" t="s">
        <v>1</v>
      </c>
      <c r="H2" s="20" t="s">
        <v>34</v>
      </c>
      <c r="I2" s="20" t="s">
        <v>39</v>
      </c>
    </row>
    <row r="3" spans="1:14" ht="21" x14ac:dyDescent="0.4">
      <c r="A3" s="18" t="s">
        <v>32</v>
      </c>
      <c r="B3" s="21">
        <v>41176.460000000006</v>
      </c>
      <c r="C3" s="21">
        <v>69.977999999999994</v>
      </c>
      <c r="D3" s="21">
        <v>1824.5870000000002</v>
      </c>
      <c r="E3" s="21">
        <v>0</v>
      </c>
      <c r="F3" s="21">
        <v>1123.779</v>
      </c>
      <c r="G3" s="21">
        <f t="shared" ref="G3:G24" si="0">B3</f>
        <v>41176.460000000006</v>
      </c>
      <c r="H3" s="21">
        <f t="shared" ref="H3:H24" si="1">+SUM(B3:F3)</f>
        <v>44194.804000000011</v>
      </c>
      <c r="I3" s="22">
        <f t="shared" ref="I3:I24" si="2">+G3/H3</f>
        <v>0.93170364552357776</v>
      </c>
      <c r="J3" s="36" t="s">
        <v>40</v>
      </c>
      <c r="M3" s="23" t="str">
        <f>+A3</f>
        <v>Slovenia</v>
      </c>
      <c r="N3" s="24">
        <f>+I3</f>
        <v>0.93170364552357776</v>
      </c>
    </row>
    <row r="4" spans="1:14" ht="21" x14ac:dyDescent="0.4">
      <c r="A4" s="18" t="s">
        <v>28</v>
      </c>
      <c r="B4" s="21">
        <v>1144237.7985999999</v>
      </c>
      <c r="C4" s="21">
        <v>34247.131099999991</v>
      </c>
      <c r="D4" s="21">
        <v>125636.51000000002</v>
      </c>
      <c r="E4" s="21">
        <v>35000.623579999999</v>
      </c>
      <c r="F4" s="21">
        <v>76519.500000000015</v>
      </c>
      <c r="G4" s="21">
        <f t="shared" si="0"/>
        <v>1144237.7985999999</v>
      </c>
      <c r="H4" s="21">
        <f t="shared" si="1"/>
        <v>1415641.5632799997</v>
      </c>
      <c r="I4" s="22">
        <f t="shared" si="2"/>
        <v>0.80828214449202429</v>
      </c>
      <c r="J4" s="36"/>
      <c r="M4" s="23" t="str">
        <f t="shared" ref="M4:M24" si="3">+A4</f>
        <v>Poland</v>
      </c>
      <c r="N4" s="24">
        <f t="shared" ref="N4:N24" si="4">+I4</f>
        <v>0.80828214449202429</v>
      </c>
    </row>
    <row r="5" spans="1:14" ht="21" x14ac:dyDescent="0.4">
      <c r="A5" s="18" t="s">
        <v>13</v>
      </c>
      <c r="B5" s="21">
        <v>366277.95469400001</v>
      </c>
      <c r="C5" s="21">
        <v>2869.8937639999999</v>
      </c>
      <c r="D5" s="21">
        <v>46388.700773999997</v>
      </c>
      <c r="E5" s="21">
        <v>23938.407645999996</v>
      </c>
      <c r="F5" s="21">
        <v>17115.747906000004</v>
      </c>
      <c r="G5" s="21">
        <f t="shared" si="0"/>
        <v>366277.95469400001</v>
      </c>
      <c r="H5" s="21">
        <f t="shared" si="1"/>
        <v>456590.704784</v>
      </c>
      <c r="I5" s="22">
        <f t="shared" si="2"/>
        <v>0.80220195211217804</v>
      </c>
      <c r="J5" s="36"/>
      <c r="M5" s="23" t="str">
        <f t="shared" si="3"/>
        <v>Czechia</v>
      </c>
      <c r="N5" s="24">
        <f t="shared" si="4"/>
        <v>0.80220195211217804</v>
      </c>
    </row>
    <row r="6" spans="1:14" ht="21" x14ac:dyDescent="0.4">
      <c r="A6" s="18" t="s">
        <v>10</v>
      </c>
      <c r="B6" s="21">
        <v>156599</v>
      </c>
      <c r="C6" s="21">
        <v>0</v>
      </c>
      <c r="D6" s="21">
        <v>28934</v>
      </c>
      <c r="E6" s="21">
        <v>2883</v>
      </c>
      <c r="F6" s="21">
        <v>10576</v>
      </c>
      <c r="G6" s="21">
        <f t="shared" si="0"/>
        <v>156599</v>
      </c>
      <c r="H6" s="21">
        <f t="shared" si="1"/>
        <v>198992</v>
      </c>
      <c r="I6" s="22">
        <f t="shared" si="2"/>
        <v>0.78696128487577388</v>
      </c>
      <c r="J6" s="36"/>
      <c r="M6" s="23" t="str">
        <f t="shared" si="3"/>
        <v>Bulgaria</v>
      </c>
      <c r="N6" s="24">
        <f t="shared" si="4"/>
        <v>0.78696128487577388</v>
      </c>
    </row>
    <row r="7" spans="1:14" ht="21" x14ac:dyDescent="0.4">
      <c r="A7" s="18" t="s">
        <v>30</v>
      </c>
      <c r="B7" s="21">
        <v>111293.98599999999</v>
      </c>
      <c r="C7" s="21">
        <v>276.93200000000007</v>
      </c>
      <c r="D7" s="21">
        <v>96466.526000000013</v>
      </c>
      <c r="E7" s="21">
        <v>822.21199999999999</v>
      </c>
      <c r="F7" s="21">
        <v>3783.4350000000004</v>
      </c>
      <c r="G7" s="21">
        <f t="shared" si="0"/>
        <v>111293.98599999999</v>
      </c>
      <c r="H7" s="21">
        <f t="shared" si="1"/>
        <v>212643.09100000001</v>
      </c>
      <c r="I7" s="22">
        <f t="shared" si="2"/>
        <v>0.52338397394721836</v>
      </c>
      <c r="J7" s="36"/>
      <c r="M7" s="23" t="str">
        <f t="shared" si="3"/>
        <v>Romania</v>
      </c>
      <c r="N7" s="24">
        <f t="shared" si="4"/>
        <v>0.52338397394721836</v>
      </c>
    </row>
    <row r="8" spans="1:14" ht="21" x14ac:dyDescent="0.4">
      <c r="A8" s="18" t="s">
        <v>15</v>
      </c>
      <c r="B8" s="21">
        <v>26303.5</v>
      </c>
      <c r="C8" s="21">
        <v>320.19</v>
      </c>
      <c r="D8" s="21">
        <v>3064.0969999999993</v>
      </c>
      <c r="E8" s="21">
        <v>12039</v>
      </c>
      <c r="F8" s="21">
        <v>14206.473</v>
      </c>
      <c r="G8" s="21">
        <f t="shared" si="0"/>
        <v>26303.5</v>
      </c>
      <c r="H8" s="21">
        <f t="shared" si="1"/>
        <v>55933.259999999995</v>
      </c>
      <c r="I8" s="22">
        <f t="shared" si="2"/>
        <v>0.47026581322097089</v>
      </c>
      <c r="J8" s="36" t="s">
        <v>41</v>
      </c>
      <c r="M8" s="23" t="str">
        <f t="shared" si="3"/>
        <v>Estonia</v>
      </c>
      <c r="N8" s="24">
        <f t="shared" si="4"/>
        <v>0.47026581322097089</v>
      </c>
    </row>
    <row r="9" spans="1:14" ht="21" x14ac:dyDescent="0.4">
      <c r="A9" s="18" t="s">
        <v>16</v>
      </c>
      <c r="B9" s="21">
        <v>65593.88</v>
      </c>
      <c r="C9" s="21">
        <v>23046.150000000005</v>
      </c>
      <c r="D9" s="21">
        <v>43705.46</v>
      </c>
      <c r="E9" s="21">
        <v>8536.7039999999997</v>
      </c>
      <c r="F9" s="21">
        <v>78090.189999999988</v>
      </c>
      <c r="G9" s="21">
        <f t="shared" si="0"/>
        <v>65593.88</v>
      </c>
      <c r="H9" s="21">
        <f t="shared" si="1"/>
        <v>218972.38400000002</v>
      </c>
      <c r="I9" s="22">
        <f t="shared" si="2"/>
        <v>0.29955320758621323</v>
      </c>
      <c r="J9" s="36"/>
      <c r="M9" s="23" t="str">
        <f t="shared" si="3"/>
        <v>Finland</v>
      </c>
      <c r="N9" s="24">
        <f t="shared" si="4"/>
        <v>0.29955320758621323</v>
      </c>
    </row>
    <row r="10" spans="1:14" ht="21" x14ac:dyDescent="0.4">
      <c r="A10" s="18" t="s">
        <v>20</v>
      </c>
      <c r="B10" s="21">
        <v>46135.495999999999</v>
      </c>
      <c r="C10" s="21">
        <v>687.4822999999999</v>
      </c>
      <c r="D10" s="21">
        <v>71609.73060000001</v>
      </c>
      <c r="E10" s="21">
        <v>22214.219999999998</v>
      </c>
      <c r="F10" s="21">
        <v>23026.584199999998</v>
      </c>
      <c r="G10" s="21">
        <f t="shared" si="0"/>
        <v>46135.495999999999</v>
      </c>
      <c r="H10" s="21">
        <f t="shared" si="1"/>
        <v>163673.51309999998</v>
      </c>
      <c r="I10" s="22">
        <f t="shared" si="2"/>
        <v>0.28187514965730887</v>
      </c>
      <c r="J10" s="36"/>
      <c r="M10" s="23" t="str">
        <f t="shared" si="3"/>
        <v>Hungary</v>
      </c>
      <c r="N10" s="24">
        <f t="shared" si="4"/>
        <v>0.28187514965730887</v>
      </c>
    </row>
    <row r="11" spans="1:14" ht="21" x14ac:dyDescent="0.4">
      <c r="A11" s="18" t="s">
        <v>14</v>
      </c>
      <c r="B11" s="21">
        <v>29193.693666999996</v>
      </c>
      <c r="C11" s="21">
        <v>3199.8882949999997</v>
      </c>
      <c r="D11" s="21">
        <v>9052.67</v>
      </c>
      <c r="E11" s="21">
        <v>13329.900989999998</v>
      </c>
      <c r="F11" s="21">
        <v>54533.696730999996</v>
      </c>
      <c r="G11" s="21">
        <f t="shared" si="0"/>
        <v>29193.693666999996</v>
      </c>
      <c r="H11" s="21">
        <f t="shared" si="1"/>
        <v>109309.84968299998</v>
      </c>
      <c r="I11" s="22">
        <f t="shared" si="2"/>
        <v>0.26707285529768904</v>
      </c>
      <c r="J11" s="36"/>
      <c r="M11" s="23" t="str">
        <f t="shared" si="3"/>
        <v>Denmark</v>
      </c>
      <c r="N11" s="24">
        <f t="shared" si="4"/>
        <v>0.26707285529768904</v>
      </c>
    </row>
    <row r="12" spans="1:14" ht="21" x14ac:dyDescent="0.4">
      <c r="A12" s="18" t="s">
        <v>19</v>
      </c>
      <c r="B12" s="21">
        <v>71006</v>
      </c>
      <c r="C12" s="21">
        <v>35382.465000000004</v>
      </c>
      <c r="D12" s="21">
        <v>136141.038</v>
      </c>
      <c r="E12" s="21">
        <v>42536.98</v>
      </c>
      <c r="F12" s="21">
        <v>0</v>
      </c>
      <c r="G12" s="21">
        <f t="shared" si="0"/>
        <v>71006</v>
      </c>
      <c r="H12" s="21">
        <f t="shared" si="1"/>
        <v>285066.48300000001</v>
      </c>
      <c r="I12" s="22">
        <f t="shared" si="2"/>
        <v>0.24908575449748682</v>
      </c>
      <c r="J12" s="36"/>
      <c r="M12" s="23" t="str">
        <f t="shared" si="3"/>
        <v>Greece</v>
      </c>
      <c r="N12" s="24">
        <f t="shared" si="4"/>
        <v>0.24908575449748682</v>
      </c>
    </row>
    <row r="13" spans="1:14" ht="21" x14ac:dyDescent="0.4">
      <c r="A13" s="18" t="s">
        <v>29</v>
      </c>
      <c r="B13" s="21">
        <v>56351.574500000002</v>
      </c>
      <c r="C13" s="21">
        <v>17983.630702999999</v>
      </c>
      <c r="D13" s="21">
        <v>118028.96976498417</v>
      </c>
      <c r="E13" s="21">
        <v>16068.902063836029</v>
      </c>
      <c r="F13" s="21">
        <v>19737.195400907171</v>
      </c>
      <c r="G13" s="21">
        <f t="shared" si="0"/>
        <v>56351.574500000002</v>
      </c>
      <c r="H13" s="21">
        <f t="shared" si="1"/>
        <v>228170.27243272736</v>
      </c>
      <c r="I13" s="22">
        <f t="shared" si="2"/>
        <v>0.24697158792504151</v>
      </c>
      <c r="J13" s="36"/>
      <c r="M13" s="23" t="str">
        <f t="shared" si="3"/>
        <v>Portugal</v>
      </c>
      <c r="N13" s="24">
        <f t="shared" si="4"/>
        <v>0.24697158792504151</v>
      </c>
    </row>
    <row r="14" spans="1:14" ht="21" x14ac:dyDescent="0.4">
      <c r="A14" s="18" t="s">
        <v>11</v>
      </c>
      <c r="B14" s="21">
        <v>11186.8873</v>
      </c>
      <c r="C14" s="21">
        <v>789.11988000000008</v>
      </c>
      <c r="D14" s="21">
        <v>49143.610120000005</v>
      </c>
      <c r="E14" s="21">
        <v>6094.8549999999996</v>
      </c>
      <c r="F14" s="21">
        <v>0</v>
      </c>
      <c r="G14" s="21">
        <f t="shared" si="0"/>
        <v>11186.8873</v>
      </c>
      <c r="H14" s="21">
        <f t="shared" si="1"/>
        <v>67214.472300000009</v>
      </c>
      <c r="I14" s="22">
        <f t="shared" si="2"/>
        <v>0.16643569334397645</v>
      </c>
      <c r="J14" t="s">
        <v>42</v>
      </c>
      <c r="M14" s="23" t="str">
        <f t="shared" si="3"/>
        <v>Croatia</v>
      </c>
      <c r="N14" s="24">
        <f t="shared" si="4"/>
        <v>0.16643569334397645</v>
      </c>
    </row>
    <row r="15" spans="1:14" ht="21" x14ac:dyDescent="0.4">
      <c r="A15" s="18" t="s">
        <v>23</v>
      </c>
      <c r="B15" s="21">
        <v>2550</v>
      </c>
      <c r="C15" s="21">
        <v>0.156</v>
      </c>
      <c r="D15" s="21">
        <v>16889.270999999997</v>
      </c>
      <c r="E15" s="21">
        <v>0</v>
      </c>
      <c r="F15" s="21">
        <v>1230</v>
      </c>
      <c r="G15" s="21">
        <f t="shared" si="0"/>
        <v>2550</v>
      </c>
      <c r="H15" s="21">
        <f t="shared" si="1"/>
        <v>20669.426999999996</v>
      </c>
      <c r="I15" s="22">
        <f t="shared" si="2"/>
        <v>0.12337061883718405</v>
      </c>
      <c r="M15" s="23" t="str">
        <f t="shared" si="3"/>
        <v>Latvia</v>
      </c>
      <c r="N15" s="24">
        <f t="shared" si="4"/>
        <v>0.12337061883718405</v>
      </c>
    </row>
    <row r="16" spans="1:14" ht="21" x14ac:dyDescent="0.4">
      <c r="A16" s="18" t="s">
        <v>8</v>
      </c>
      <c r="B16" s="21">
        <v>21323.625931999995</v>
      </c>
      <c r="C16" s="21">
        <v>10811.687254</v>
      </c>
      <c r="D16" s="21">
        <v>90904.854311999996</v>
      </c>
      <c r="E16" s="21">
        <v>46934.192863999997</v>
      </c>
      <c r="F16" s="21">
        <v>8200.4879239999991</v>
      </c>
      <c r="G16" s="21">
        <f t="shared" si="0"/>
        <v>21323.625931999995</v>
      </c>
      <c r="H16" s="21">
        <f t="shared" si="1"/>
        <v>178174.84828599999</v>
      </c>
      <c r="I16" s="22">
        <f t="shared" si="2"/>
        <v>0.11967809226233807</v>
      </c>
      <c r="M16" s="23" t="str">
        <f t="shared" si="3"/>
        <v>Austria</v>
      </c>
      <c r="N16" s="24">
        <f t="shared" si="4"/>
        <v>0.11967809226233807</v>
      </c>
    </row>
    <row r="17" spans="1:14" ht="21" x14ac:dyDescent="0.4">
      <c r="A17" s="18" t="s">
        <v>21</v>
      </c>
      <c r="B17" s="21">
        <v>16600.059999999998</v>
      </c>
      <c r="C17" s="21">
        <v>4535.6900000000005</v>
      </c>
      <c r="D17" s="21">
        <v>116365.96</v>
      </c>
      <c r="E17" s="21">
        <v>0.45</v>
      </c>
      <c r="F17" s="21">
        <v>3954.69</v>
      </c>
      <c r="G17" s="21">
        <f t="shared" si="0"/>
        <v>16600.059999999998</v>
      </c>
      <c r="H17" s="21">
        <f t="shared" si="1"/>
        <v>141456.85000000003</v>
      </c>
      <c r="I17" s="22">
        <f t="shared" si="2"/>
        <v>0.11735069740348378</v>
      </c>
      <c r="M17" s="23" t="str">
        <f t="shared" si="3"/>
        <v>Ireland</v>
      </c>
      <c r="N17" s="24">
        <f t="shared" si="4"/>
        <v>0.11735069740348378</v>
      </c>
    </row>
    <row r="18" spans="1:14" ht="21" x14ac:dyDescent="0.4">
      <c r="A18" s="18" t="s">
        <v>17</v>
      </c>
      <c r="B18" s="21">
        <v>50040.639790000001</v>
      </c>
      <c r="C18" s="21">
        <v>56490.380405999975</v>
      </c>
      <c r="D18" s="21">
        <v>309415.85020900017</v>
      </c>
      <c r="E18" s="21">
        <v>143552.16705100003</v>
      </c>
      <c r="F18" s="21">
        <v>69005.110363</v>
      </c>
      <c r="G18" s="21">
        <f t="shared" si="0"/>
        <v>50040.639790000001</v>
      </c>
      <c r="H18" s="21">
        <f t="shared" si="1"/>
        <v>628504.14781900018</v>
      </c>
      <c r="I18" s="22">
        <f t="shared" si="2"/>
        <v>7.96186309408589E-2</v>
      </c>
      <c r="M18" s="23" t="str">
        <f t="shared" si="3"/>
        <v>France</v>
      </c>
      <c r="N18" s="24">
        <f t="shared" si="4"/>
        <v>7.96186309408589E-2</v>
      </c>
    </row>
    <row r="19" spans="1:14" ht="21" x14ac:dyDescent="0.4">
      <c r="A19" s="18" t="s">
        <v>27</v>
      </c>
      <c r="B19" s="21">
        <v>66273.688798000003</v>
      </c>
      <c r="C19" s="21">
        <v>4664.0503799999997</v>
      </c>
      <c r="D19" s="21">
        <v>499490.90496599994</v>
      </c>
      <c r="E19" s="21">
        <v>221897.76420400004</v>
      </c>
      <c r="F19" s="21">
        <v>53282.820053000003</v>
      </c>
      <c r="G19" s="21">
        <f t="shared" si="0"/>
        <v>66273.688798000003</v>
      </c>
      <c r="H19" s="21">
        <f t="shared" si="1"/>
        <v>845609.22840099991</v>
      </c>
      <c r="I19" s="22">
        <f t="shared" si="2"/>
        <v>7.8373894905711783E-2</v>
      </c>
      <c r="M19" s="23" t="str">
        <f t="shared" si="3"/>
        <v>Netherlands</v>
      </c>
      <c r="N19" s="24">
        <f t="shared" si="4"/>
        <v>7.8373894905711783E-2</v>
      </c>
    </row>
    <row r="20" spans="1:14" ht="21" x14ac:dyDescent="0.4">
      <c r="A20" s="18" t="s">
        <v>6</v>
      </c>
      <c r="B20" s="21">
        <v>51427.789094</v>
      </c>
      <c r="C20" s="21">
        <v>53064.973962986434</v>
      </c>
      <c r="D20" s="21">
        <v>1482874.3975431004</v>
      </c>
      <c r="E20" s="21">
        <v>115100.71299999997</v>
      </c>
      <c r="F20" s="21">
        <v>13674.460999999999</v>
      </c>
      <c r="G20" s="21">
        <f t="shared" si="0"/>
        <v>51427.789094</v>
      </c>
      <c r="H20" s="21">
        <f t="shared" si="1"/>
        <v>1716142.3346000868</v>
      </c>
      <c r="I20" s="22">
        <f t="shared" si="2"/>
        <v>2.9967088426837412E-2</v>
      </c>
      <c r="M20" s="23" t="str">
        <f t="shared" si="3"/>
        <v>Spain</v>
      </c>
      <c r="N20" s="24">
        <f t="shared" si="4"/>
        <v>2.9967088426837412E-2</v>
      </c>
    </row>
    <row r="21" spans="1:14" ht="21" x14ac:dyDescent="0.4">
      <c r="A21" s="18" t="s">
        <v>9</v>
      </c>
      <c r="B21" s="21">
        <v>3922.5284189999998</v>
      </c>
      <c r="C21" s="21">
        <v>2460.9417800000001</v>
      </c>
      <c r="D21" s="21">
        <v>188641.14984999996</v>
      </c>
      <c r="E21" s="21">
        <v>59693.717092999992</v>
      </c>
      <c r="F21" s="21">
        <v>27784.98789</v>
      </c>
      <c r="G21" s="21">
        <f t="shared" si="0"/>
        <v>3922.5284189999998</v>
      </c>
      <c r="H21" s="21">
        <f t="shared" si="1"/>
        <v>282503.32503199996</v>
      </c>
      <c r="I21" s="22">
        <f t="shared" si="2"/>
        <v>1.3884892924908703E-2</v>
      </c>
      <c r="M21" s="23" t="str">
        <f t="shared" si="3"/>
        <v>Belgium</v>
      </c>
      <c r="N21" s="24">
        <f t="shared" si="4"/>
        <v>1.3884892924908703E-2</v>
      </c>
    </row>
    <row r="22" spans="1:14" ht="21" x14ac:dyDescent="0.4">
      <c r="A22" s="18" t="s">
        <v>33</v>
      </c>
      <c r="B22" s="21">
        <v>944.59</v>
      </c>
      <c r="C22" s="21">
        <v>3902.6652000000004</v>
      </c>
      <c r="D22" s="21">
        <v>1334.4799999999998</v>
      </c>
      <c r="E22" s="21">
        <v>43276.117190000004</v>
      </c>
      <c r="F22" s="21">
        <v>225851.94999999995</v>
      </c>
      <c r="G22" s="21">
        <f t="shared" si="0"/>
        <v>944.59</v>
      </c>
      <c r="H22" s="21">
        <f t="shared" si="1"/>
        <v>275309.80238999997</v>
      </c>
      <c r="I22" s="22">
        <f t="shared" si="2"/>
        <v>3.4310075115375196E-3</v>
      </c>
      <c r="M22" s="23" t="str">
        <f t="shared" si="3"/>
        <v>Sweden</v>
      </c>
      <c r="N22" s="24">
        <f t="shared" si="4"/>
        <v>3.4310075115375196E-3</v>
      </c>
    </row>
    <row r="23" spans="1:14" ht="21" x14ac:dyDescent="0.4">
      <c r="A23" s="18" t="s">
        <v>12</v>
      </c>
      <c r="B23" s="21">
        <v>0</v>
      </c>
      <c r="C23" s="21">
        <v>39097</v>
      </c>
      <c r="D23" s="21">
        <v>0</v>
      </c>
      <c r="E23" s="21">
        <v>0</v>
      </c>
      <c r="F23" s="21">
        <v>0</v>
      </c>
      <c r="G23" s="21">
        <f t="shared" si="0"/>
        <v>0</v>
      </c>
      <c r="H23" s="21">
        <f t="shared" si="1"/>
        <v>39097</v>
      </c>
      <c r="I23" s="22">
        <f t="shared" si="2"/>
        <v>0</v>
      </c>
      <c r="M23" s="23" t="str">
        <f t="shared" si="3"/>
        <v>Cyprus</v>
      </c>
      <c r="N23" s="24">
        <f t="shared" si="4"/>
        <v>0</v>
      </c>
    </row>
    <row r="24" spans="1:14" ht="21" x14ac:dyDescent="0.4">
      <c r="A24" s="18" t="s">
        <v>25</v>
      </c>
      <c r="B24" s="21">
        <v>0</v>
      </c>
      <c r="C24" s="21">
        <v>0.03</v>
      </c>
      <c r="D24" s="21">
        <v>119</v>
      </c>
      <c r="E24" s="21">
        <v>0</v>
      </c>
      <c r="F24" s="21">
        <v>0</v>
      </c>
      <c r="G24" s="21">
        <f t="shared" si="0"/>
        <v>0</v>
      </c>
      <c r="H24" s="21">
        <f t="shared" si="1"/>
        <v>119.03</v>
      </c>
      <c r="I24" s="22">
        <f t="shared" si="2"/>
        <v>0</v>
      </c>
      <c r="M24" s="23" t="str">
        <f t="shared" si="3"/>
        <v>Luxembourg</v>
      </c>
      <c r="N24" s="24">
        <f t="shared" si="4"/>
        <v>0</v>
      </c>
    </row>
  </sheetData>
  <mergeCells count="2">
    <mergeCell ref="J3:J7"/>
    <mergeCell ref="J8:J13"/>
  </mergeCells>
  <conditionalFormatting sqref="I3:I24">
    <cfRule type="cellIs" dxfId="5" priority="4" operator="greaterThan">
      <formula>0.5</formula>
    </cfRule>
    <cfRule type="cellIs" dxfId="4" priority="5" operator="between">
      <formula>0.2</formula>
      <formula>0.5</formula>
    </cfRule>
    <cfRule type="cellIs" dxfId="3" priority="6" operator="lessThan">
      <formula>0.2</formula>
    </cfRule>
  </conditionalFormatting>
  <conditionalFormatting sqref="N3:N24">
    <cfRule type="cellIs" dxfId="2" priority="1" operator="greaterThan">
      <formula>0.5</formula>
    </cfRule>
    <cfRule type="cellIs" dxfId="1" priority="2" operator="between">
      <formula>0.2</formula>
      <formula>0.5</formula>
    </cfRule>
    <cfRule type="cellIs" dxfId="0" priority="3" operator="lessThan">
      <formula>0.2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73DDC0-5217-453B-9431-58CED8B5916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0CF2E6-B3B9-4C15-B6EE-07293E668B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7493A2-27F4-4A2D-8CEC-64A16D103B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AND CHART</vt:lpstr>
      <vt:lpstr>IMAGE AND ILLUSTRATION</vt:lpstr>
      <vt:lpstr>CountryCoal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Alberto Garcia</cp:lastModifiedBy>
  <dcterms:created xsi:type="dcterms:W3CDTF">2021-03-17T14:21:22Z</dcterms:created>
  <dcterms:modified xsi:type="dcterms:W3CDTF">2022-03-23T07:48:38Z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fd52cdfc33f3492795a9460a6fe156f3</vt:lpwstr>
  </property>
</Properties>
</file>