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/>
  </bookViews>
  <sheets>
    <sheet name="Fig 1a FEC by sector" sheetId="1" r:id="rId1"/>
    <sheet name="Fig 1a FEC by sectors" sheetId="2" r:id="rId2"/>
    <sheet name="Fig 1b Data - Oil" sheetId="3" r:id="rId3"/>
    <sheet name="Fig 1b Oil by sector" sheetId="4" r:id="rId4"/>
    <sheet name="Fig 1c Data - electricity" sheetId="5" r:id="rId5"/>
    <sheet name="Fig 1c electr by sector" sheetId="6" r:id="rId6"/>
    <sheet name="Fig 1d Data - NG" sheetId="7" r:id="rId7"/>
    <sheet name="Fig 1d NG by sector" sheetId="8" r:id="rId8"/>
    <sheet name="Fig 1e Data - solid fuel" sheetId="9" r:id="rId9"/>
    <sheet name="Fig 1e solid fuel by sector" sheetId="1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footnote_p" localSheetId="0">'Fig 1a FEC by sector'!#REF!</definedName>
    <definedName name="footnote_p" localSheetId="2">'Fig 1b Data - Oil'!#REF!</definedName>
    <definedName name="footnote_p" localSheetId="4">'Fig 1c Data - electricity'!#REF!</definedName>
    <definedName name="footnote_p" localSheetId="6">'Fig 1d Data - NG'!#REF!</definedName>
    <definedName name="footnote_p" localSheetId="8">'Fig 1e Data - solid fuel'!#REF!</definedName>
    <definedName name="GDP" localSheetId="0">'[2]New Cronos'!$A$56:$M$87</definedName>
    <definedName name="GDP" localSheetId="2">'[2]New Cronos'!$A$56:$M$87</definedName>
    <definedName name="GDP" localSheetId="4">'[2]New Cronos'!$A$56:$M$87</definedName>
    <definedName name="GDP" localSheetId="6">'[2]New Cronos'!$A$56:$M$87</definedName>
    <definedName name="GDP" localSheetId="8">'[2]New Cronos'!$A$56:$M$87</definedName>
    <definedName name="GDP">'[3]New Cronos'!$A$56:$M$87</definedName>
    <definedName name="GDP_95_constant_prices" localSheetId="0">#REF!</definedName>
    <definedName name="GDP_95_constant_prices" localSheetId="2">#REF!</definedName>
    <definedName name="GDP_95_constant_prices" localSheetId="3">#REF!</definedName>
    <definedName name="GDP_95_constant_prices" localSheetId="4">#REF!</definedName>
    <definedName name="GDP_95_constant_prices" localSheetId="5">#REF!</definedName>
    <definedName name="GDP_95_constant_prices" localSheetId="6">#REF!</definedName>
    <definedName name="GDP_95_constant_prices" localSheetId="7">#REF!</definedName>
    <definedName name="GDP_95_constant_prices" localSheetId="8">#REF!</definedName>
    <definedName name="GDP_95_constant_prices" localSheetId="9">#REF!</definedName>
    <definedName name="GDP_95_constant_prices">#REF!</definedName>
    <definedName name="GDP_current_prices" localSheetId="0">#REF!</definedName>
    <definedName name="GDP_current_prices" localSheetId="2">#REF!</definedName>
    <definedName name="GDP_current_prices" localSheetId="3">#REF!</definedName>
    <definedName name="GDP_current_prices" localSheetId="4">#REF!</definedName>
    <definedName name="GDP_current_prices" localSheetId="5">#REF!</definedName>
    <definedName name="GDP_current_prices" localSheetId="6">#REF!</definedName>
    <definedName name="GDP_current_prices" localSheetId="7">#REF!</definedName>
    <definedName name="GDP_current_prices" localSheetId="8">#REF!</definedName>
    <definedName name="GDP_current_prices" localSheetId="9">#REF!</definedName>
    <definedName name="GDP_current_prices">#REF!</definedName>
    <definedName name="GIEC" localSheetId="0">#REF!</definedName>
    <definedName name="GIEC" localSheetId="2">#REF!</definedName>
    <definedName name="GIEC" localSheetId="3">#REF!</definedName>
    <definedName name="GIEC" localSheetId="4">#REF!</definedName>
    <definedName name="GIEC" localSheetId="5">#REF!</definedName>
    <definedName name="GIEC" localSheetId="6">#REF!</definedName>
    <definedName name="GIEC" localSheetId="7">#REF!</definedName>
    <definedName name="GIEC" localSheetId="8">#REF!</definedName>
    <definedName name="GIEC" localSheetId="9">#REF!</definedName>
    <definedName name="GIEC">#REF!</definedName>
    <definedName name="ncd" localSheetId="0">#REF!</definedName>
    <definedName name="ncd" localSheetId="2">#REF!</definedName>
    <definedName name="ncd" localSheetId="3">#REF!</definedName>
    <definedName name="ncd" localSheetId="4">#REF!</definedName>
    <definedName name="ncd" localSheetId="5">#REF!</definedName>
    <definedName name="ncd" localSheetId="6">#REF!</definedName>
    <definedName name="ncd" localSheetId="7">#REF!</definedName>
    <definedName name="ncd" localSheetId="8">#REF!</definedName>
    <definedName name="ncd" localSheetId="9">#REF!</definedName>
    <definedName name="ncd">#REF!</definedName>
    <definedName name="population" localSheetId="0">'[4]New Cronos Data'!$A$244:$N$275</definedName>
    <definedName name="population" localSheetId="2">'[4]New Cronos Data'!$A$244:$N$275</definedName>
    <definedName name="population" localSheetId="4">'[4]New Cronos Data'!$A$244:$N$275</definedName>
    <definedName name="population" localSheetId="6">'[4]New Cronos Data'!$A$244:$N$275</definedName>
    <definedName name="population" localSheetId="8">'[4]New Cronos Data'!$A$244:$N$275</definedName>
    <definedName name="population">'[5]New Cronos Data'!$A$244:$N$275</definedName>
    <definedName name="_xlnm.Print_Area" localSheetId="0">'Fig 1a FEC by sector'!$A$393:$V$433</definedName>
    <definedName name="_xlnm.Print_Area" localSheetId="2">'Fig 1b Data - Oil'!$A$393:$V$433</definedName>
    <definedName name="_xlnm.Print_Area" localSheetId="4">'Fig 1c Data - electricity'!$A$384:$V$424</definedName>
    <definedName name="_xlnm.Print_Area" localSheetId="6">'Fig 1d Data - NG'!$A$384:$V$424</definedName>
    <definedName name="_xlnm.Print_Area" localSheetId="8">'Fig 1e Data - solid fuel'!$A$384:$V$424</definedName>
    <definedName name="Summer" localSheetId="0">#REF!</definedName>
    <definedName name="Summer" localSheetId="2">#REF!</definedName>
    <definedName name="Summer" localSheetId="3">#REF!</definedName>
    <definedName name="Summer" localSheetId="4">#REF!</definedName>
    <definedName name="Summer" localSheetId="5">#REF!</definedName>
    <definedName name="Summer" localSheetId="6">#REF!</definedName>
    <definedName name="Summer" localSheetId="7">#REF!</definedName>
    <definedName name="Summer" localSheetId="8">#REF!</definedName>
    <definedName name="Summer" localSheetId="9">#REF!</definedName>
    <definedName name="Summer">#REF!</definedName>
    <definedName name="Summer1" localSheetId="0">#REF!</definedName>
    <definedName name="Summer1" localSheetId="2">#REF!</definedName>
    <definedName name="Summer1" localSheetId="3">#REF!</definedName>
    <definedName name="Summer1" localSheetId="4">#REF!</definedName>
    <definedName name="Summer1" localSheetId="5">#REF!</definedName>
    <definedName name="Summer1" localSheetId="6">#REF!</definedName>
    <definedName name="Summer1" localSheetId="7">#REF!</definedName>
    <definedName name="Summer1" localSheetId="8">#REF!</definedName>
    <definedName name="Summer1" localSheetId="9">#REF!</definedName>
    <definedName name="Summer1">#REF!</definedName>
    <definedName name="TECbyCountry" localSheetId="0">'[6]New Cronos data'!$A$7:$M$32</definedName>
    <definedName name="TECbyCountry" localSheetId="2">'[6]New Cronos data'!$A$7:$M$32</definedName>
    <definedName name="TECbyCountry" localSheetId="4">'[6]New Cronos data'!$A$7:$M$32</definedName>
    <definedName name="TECbyCountry" localSheetId="6">'[6]New Cronos data'!$A$7:$M$32</definedName>
    <definedName name="TECbyCountry" localSheetId="8">'[6]New Cronos data'!$A$7:$M$32</definedName>
    <definedName name="TECbyCountry">'[7]New Cronos data'!$A$7:$M$32</definedName>
    <definedName name="TECbyFuel" localSheetId="0">'[6]Data for graphs'!$A$2:$L$9</definedName>
    <definedName name="TECbyFuel" localSheetId="2">'[6]Data for graphs'!$A$2:$L$9</definedName>
    <definedName name="TECbyFuel" localSheetId="4">'[6]Data for graphs'!$A$2:$L$9</definedName>
    <definedName name="TECbyFuel" localSheetId="6">'[6]Data for graphs'!$A$2:$L$9</definedName>
    <definedName name="TECbyFuel" localSheetId="8">'[6]Data for graphs'!$A$2:$L$9</definedName>
    <definedName name="TECbyFuel">'[7]Data for graphs'!$A$2:$L$9</definedName>
    <definedName name="TSeg" localSheetId="0">#REF!</definedName>
    <definedName name="TSeg" localSheetId="2">#REF!</definedName>
    <definedName name="TSeg" localSheetId="3">#REF!</definedName>
    <definedName name="TSeg" localSheetId="4">#REF!</definedName>
    <definedName name="TSeg" localSheetId="5">#REF!</definedName>
    <definedName name="TSeg" localSheetId="6">#REF!</definedName>
    <definedName name="TSeg" localSheetId="7">#REF!</definedName>
    <definedName name="TSeg" localSheetId="8">#REF!</definedName>
    <definedName name="TSeg" localSheetId="9">#REF!</definedName>
    <definedName name="TSeg">#REF!</definedName>
    <definedName name="TSEG1" localSheetId="0">#REF!</definedName>
    <definedName name="TSEG1" localSheetId="2">#REF!</definedName>
    <definedName name="TSEG1" localSheetId="3">#REF!</definedName>
    <definedName name="TSEG1" localSheetId="4">#REF!</definedName>
    <definedName name="TSEG1" localSheetId="5">#REF!</definedName>
    <definedName name="TSEG1" localSheetId="6">#REF!</definedName>
    <definedName name="TSEG1" localSheetId="7">#REF!</definedName>
    <definedName name="TSEG1" localSheetId="8">#REF!</definedName>
    <definedName name="TSEG1" localSheetId="9">#REF!</definedName>
    <definedName name="TSEG1">#REF!</definedName>
    <definedName name="TSEG2" localSheetId="0">#REF!</definedName>
    <definedName name="TSEG2" localSheetId="2">#REF!</definedName>
    <definedName name="TSEG2" localSheetId="3">#REF!</definedName>
    <definedName name="TSEG2" localSheetId="4">#REF!</definedName>
    <definedName name="TSEG2" localSheetId="5">#REF!</definedName>
    <definedName name="TSEG2" localSheetId="6">#REF!</definedName>
    <definedName name="TSEG2" localSheetId="7">#REF!</definedName>
    <definedName name="TSEG2" localSheetId="8">#REF!</definedName>
    <definedName name="TSEG2" localSheetId="9">#REF!</definedName>
    <definedName name="TSEG2">#REF!</definedName>
    <definedName name="TSEG3" localSheetId="0">#REF!</definedName>
    <definedName name="TSEG3" localSheetId="2">#REF!</definedName>
    <definedName name="TSEG3" localSheetId="3">#REF!</definedName>
    <definedName name="TSEG3" localSheetId="4">#REF!</definedName>
    <definedName name="TSEG3" localSheetId="5">#REF!</definedName>
    <definedName name="TSEG3" localSheetId="6">#REF!</definedName>
    <definedName name="TSEG3" localSheetId="7">#REF!</definedName>
    <definedName name="TSEG3" localSheetId="8">#REF!</definedName>
    <definedName name="TSEG3" localSheetId="9">#REF!</definedName>
    <definedName name="TSEG3">#REF!</definedName>
    <definedName name="TSEG4" localSheetId="0">#REF!</definedName>
    <definedName name="TSEG4" localSheetId="2">#REF!</definedName>
    <definedName name="TSEG4" localSheetId="3">#REF!</definedName>
    <definedName name="TSEG4" localSheetId="4">#REF!</definedName>
    <definedName name="TSEG4" localSheetId="5">#REF!</definedName>
    <definedName name="TSEG4" localSheetId="6">#REF!</definedName>
    <definedName name="TSEG4" localSheetId="7">#REF!</definedName>
    <definedName name="TSEG4" localSheetId="8">#REF!</definedName>
    <definedName name="TSEG4" localSheetId="9">#REF!</definedName>
    <definedName name="TSEG4">#REF!</definedName>
    <definedName name="TSEG5" localSheetId="0">#REF!</definedName>
    <definedName name="TSEG5" localSheetId="2">#REF!</definedName>
    <definedName name="TSEG5" localSheetId="3">#REF!</definedName>
    <definedName name="TSEG5" localSheetId="4">#REF!</definedName>
    <definedName name="TSEG5" localSheetId="5">#REF!</definedName>
    <definedName name="TSEG5" localSheetId="6">#REF!</definedName>
    <definedName name="TSEG5" localSheetId="7">#REF!</definedName>
    <definedName name="TSEG5" localSheetId="8">#REF!</definedName>
    <definedName name="TSEG5" localSheetId="9">#REF!</definedName>
    <definedName name="TSEG5">#REF!</definedName>
    <definedName name="Winter" localSheetId="0">#REF!</definedName>
    <definedName name="Winter" localSheetId="2">#REF!</definedName>
    <definedName name="Winter" localSheetId="3">#REF!</definedName>
    <definedName name="Winter" localSheetId="4">#REF!</definedName>
    <definedName name="Winter" localSheetId="5">#REF!</definedName>
    <definedName name="Winter" localSheetId="6">#REF!</definedName>
    <definedName name="Winter" localSheetId="7">#REF!</definedName>
    <definedName name="Winter" localSheetId="8">#REF!</definedName>
    <definedName name="Winter" localSheetId="9">#REF!</definedName>
    <definedName name="Winter">#REF!</definedName>
  </definedNames>
  <calcPr calcId="145621"/>
</workbook>
</file>

<file path=xl/calcChain.xml><?xml version="1.0" encoding="utf-8"?>
<calcChain xmlns="http://schemas.openxmlformats.org/spreadsheetml/2006/main">
  <c r="I428" i="9" l="1"/>
  <c r="L428" i="9" s="1"/>
  <c r="H428" i="9"/>
  <c r="G428" i="9"/>
  <c r="F428" i="9"/>
  <c r="E428" i="9"/>
  <c r="D428" i="9"/>
  <c r="C428" i="9"/>
  <c r="B428" i="9"/>
  <c r="I427" i="9"/>
  <c r="K427" i="9" s="1"/>
  <c r="H427" i="9"/>
  <c r="G427" i="9"/>
  <c r="F427" i="9"/>
  <c r="E427" i="9"/>
  <c r="D427" i="9"/>
  <c r="C427" i="9"/>
  <c r="B427" i="9"/>
  <c r="I426" i="9"/>
  <c r="L426" i="9" s="1"/>
  <c r="H426" i="9"/>
  <c r="G426" i="9"/>
  <c r="F426" i="9"/>
  <c r="E426" i="9"/>
  <c r="D426" i="9"/>
  <c r="C426" i="9"/>
  <c r="B426" i="9"/>
  <c r="J425" i="9"/>
  <c r="I425" i="9"/>
  <c r="K425" i="9" s="1"/>
  <c r="H425" i="9"/>
  <c r="G425" i="9"/>
  <c r="F425" i="9"/>
  <c r="E425" i="9"/>
  <c r="D425" i="9"/>
  <c r="C425" i="9"/>
  <c r="B425" i="9"/>
  <c r="L425" i="9" s="1"/>
  <c r="I424" i="9"/>
  <c r="L424" i="9" s="1"/>
  <c r="H424" i="9"/>
  <c r="G424" i="9"/>
  <c r="F424" i="9"/>
  <c r="E424" i="9"/>
  <c r="D424" i="9"/>
  <c r="C424" i="9"/>
  <c r="B424" i="9"/>
  <c r="J423" i="9"/>
  <c r="I423" i="9"/>
  <c r="K423" i="9" s="1"/>
  <c r="H423" i="9"/>
  <c r="G423" i="9"/>
  <c r="F423" i="9"/>
  <c r="E423" i="9"/>
  <c r="D423" i="9"/>
  <c r="C423" i="9"/>
  <c r="B423" i="9"/>
  <c r="L423" i="9" s="1"/>
  <c r="I422" i="9"/>
  <c r="L422" i="9" s="1"/>
  <c r="H422" i="9"/>
  <c r="G422" i="9"/>
  <c r="F422" i="9"/>
  <c r="E422" i="9"/>
  <c r="D422" i="9"/>
  <c r="C422" i="9"/>
  <c r="B422" i="9"/>
  <c r="J421" i="9"/>
  <c r="I421" i="9"/>
  <c r="K421" i="9" s="1"/>
  <c r="H421" i="9"/>
  <c r="G421" i="9"/>
  <c r="F421" i="9"/>
  <c r="E421" i="9"/>
  <c r="D421" i="9"/>
  <c r="C421" i="9"/>
  <c r="B421" i="9"/>
  <c r="L421" i="9" s="1"/>
  <c r="I420" i="9"/>
  <c r="L420" i="9" s="1"/>
  <c r="H420" i="9"/>
  <c r="G420" i="9"/>
  <c r="F420" i="9"/>
  <c r="E420" i="9"/>
  <c r="D420" i="9"/>
  <c r="C420" i="9"/>
  <c r="B420" i="9"/>
  <c r="J419" i="9"/>
  <c r="I419" i="9"/>
  <c r="K419" i="9" s="1"/>
  <c r="H419" i="9"/>
  <c r="G419" i="9"/>
  <c r="F419" i="9"/>
  <c r="E419" i="9"/>
  <c r="D419" i="9"/>
  <c r="C419" i="9"/>
  <c r="B419" i="9"/>
  <c r="L419" i="9" s="1"/>
  <c r="I418" i="9"/>
  <c r="L418" i="9" s="1"/>
  <c r="H418" i="9"/>
  <c r="G418" i="9"/>
  <c r="F418" i="9"/>
  <c r="E418" i="9"/>
  <c r="D418" i="9"/>
  <c r="C418" i="9"/>
  <c r="B418" i="9"/>
  <c r="J417" i="9"/>
  <c r="I417" i="9"/>
  <c r="K417" i="9" s="1"/>
  <c r="H417" i="9"/>
  <c r="G417" i="9"/>
  <c r="F417" i="9"/>
  <c r="E417" i="9"/>
  <c r="D417" i="9"/>
  <c r="C417" i="9"/>
  <c r="B417" i="9"/>
  <c r="L417" i="9" s="1"/>
  <c r="I416" i="9"/>
  <c r="L416" i="9" s="1"/>
  <c r="H416" i="9"/>
  <c r="G416" i="9"/>
  <c r="F416" i="9"/>
  <c r="E416" i="9"/>
  <c r="D416" i="9"/>
  <c r="C416" i="9"/>
  <c r="B416" i="9"/>
  <c r="J415" i="9"/>
  <c r="I415" i="9"/>
  <c r="K415" i="9" s="1"/>
  <c r="H415" i="9"/>
  <c r="G415" i="9"/>
  <c r="F415" i="9"/>
  <c r="E415" i="9"/>
  <c r="D415" i="9"/>
  <c r="C415" i="9"/>
  <c r="B415" i="9"/>
  <c r="L415" i="9" s="1"/>
  <c r="I414" i="9"/>
  <c r="L414" i="9" s="1"/>
  <c r="H414" i="9"/>
  <c r="G414" i="9"/>
  <c r="F414" i="9"/>
  <c r="E414" i="9"/>
  <c r="D414" i="9"/>
  <c r="C414" i="9"/>
  <c r="B414" i="9"/>
  <c r="J413" i="9"/>
  <c r="I413" i="9"/>
  <c r="K413" i="9" s="1"/>
  <c r="H413" i="9"/>
  <c r="G413" i="9"/>
  <c r="F413" i="9"/>
  <c r="E413" i="9"/>
  <c r="D413" i="9"/>
  <c r="C413" i="9"/>
  <c r="B413" i="9"/>
  <c r="L413" i="9" s="1"/>
  <c r="I412" i="9"/>
  <c r="L412" i="9" s="1"/>
  <c r="H412" i="9"/>
  <c r="G412" i="9"/>
  <c r="F412" i="9"/>
  <c r="E412" i="9"/>
  <c r="D412" i="9"/>
  <c r="C412" i="9"/>
  <c r="B412" i="9"/>
  <c r="J411" i="9"/>
  <c r="I411" i="9"/>
  <c r="K411" i="9" s="1"/>
  <c r="H411" i="9"/>
  <c r="G411" i="9"/>
  <c r="F411" i="9"/>
  <c r="E411" i="9"/>
  <c r="D411" i="9"/>
  <c r="C411" i="9"/>
  <c r="B411" i="9"/>
  <c r="L411" i="9" s="1"/>
  <c r="I410" i="9"/>
  <c r="L410" i="9" s="1"/>
  <c r="H410" i="9"/>
  <c r="G410" i="9"/>
  <c r="F410" i="9"/>
  <c r="E410" i="9"/>
  <c r="D410" i="9"/>
  <c r="C410" i="9"/>
  <c r="B410" i="9"/>
  <c r="J409" i="9"/>
  <c r="I409" i="9"/>
  <c r="K409" i="9" s="1"/>
  <c r="H409" i="9"/>
  <c r="G409" i="9"/>
  <c r="F409" i="9"/>
  <c r="E409" i="9"/>
  <c r="D409" i="9"/>
  <c r="C409" i="9"/>
  <c r="B409" i="9"/>
  <c r="L409" i="9" s="1"/>
  <c r="I408" i="9"/>
  <c r="L408" i="9" s="1"/>
  <c r="H408" i="9"/>
  <c r="G408" i="9"/>
  <c r="F408" i="9"/>
  <c r="E408" i="9"/>
  <c r="D408" i="9"/>
  <c r="C408" i="9"/>
  <c r="B408" i="9"/>
  <c r="J407" i="9"/>
  <c r="I407" i="9"/>
  <c r="K407" i="9" s="1"/>
  <c r="H407" i="9"/>
  <c r="G407" i="9"/>
  <c r="F407" i="9"/>
  <c r="E407" i="9"/>
  <c r="D407" i="9"/>
  <c r="C407" i="9"/>
  <c r="B407" i="9"/>
  <c r="L407" i="9" s="1"/>
  <c r="I406" i="9"/>
  <c r="L406" i="9" s="1"/>
  <c r="H406" i="9"/>
  <c r="G406" i="9"/>
  <c r="F406" i="9"/>
  <c r="E406" i="9"/>
  <c r="D406" i="9"/>
  <c r="C406" i="9"/>
  <c r="B406" i="9"/>
  <c r="J405" i="9"/>
  <c r="I405" i="9"/>
  <c r="K405" i="9" s="1"/>
  <c r="H405" i="9"/>
  <c r="G405" i="9"/>
  <c r="F405" i="9"/>
  <c r="E405" i="9"/>
  <c r="D405" i="9"/>
  <c r="C405" i="9"/>
  <c r="B405" i="9"/>
  <c r="L405" i="9" s="1"/>
  <c r="I404" i="9"/>
  <c r="K404" i="9" s="1"/>
  <c r="H404" i="9"/>
  <c r="G404" i="9"/>
  <c r="F404" i="9"/>
  <c r="E404" i="9"/>
  <c r="D404" i="9"/>
  <c r="C404" i="9"/>
  <c r="B404" i="9"/>
  <c r="L403" i="9"/>
  <c r="J403" i="9"/>
  <c r="I403" i="9"/>
  <c r="K403" i="9" s="1"/>
  <c r="H403" i="9"/>
  <c r="G403" i="9"/>
  <c r="F403" i="9"/>
  <c r="E403" i="9"/>
  <c r="D403" i="9"/>
  <c r="C403" i="9"/>
  <c r="B403" i="9"/>
  <c r="K402" i="9"/>
  <c r="I402" i="9"/>
  <c r="H402" i="9"/>
  <c r="G402" i="9"/>
  <c r="F402" i="9"/>
  <c r="E402" i="9"/>
  <c r="D402" i="9"/>
  <c r="C402" i="9"/>
  <c r="B402" i="9"/>
  <c r="J401" i="9"/>
  <c r="I401" i="9"/>
  <c r="H401" i="9"/>
  <c r="G401" i="9"/>
  <c r="F401" i="9"/>
  <c r="E401" i="9"/>
  <c r="D401" i="9"/>
  <c r="C401" i="9"/>
  <c r="B401" i="9"/>
  <c r="L401" i="9" s="1"/>
  <c r="I400" i="9"/>
  <c r="K400" i="9" s="1"/>
  <c r="H400" i="9"/>
  <c r="G400" i="9"/>
  <c r="F400" i="9"/>
  <c r="E400" i="9"/>
  <c r="D400" i="9"/>
  <c r="C400" i="9"/>
  <c r="B400" i="9"/>
  <c r="L399" i="9"/>
  <c r="J399" i="9"/>
  <c r="I399" i="9"/>
  <c r="K399" i="9" s="1"/>
  <c r="H399" i="9"/>
  <c r="G399" i="9"/>
  <c r="F399" i="9"/>
  <c r="E399" i="9"/>
  <c r="D399" i="9"/>
  <c r="C399" i="9"/>
  <c r="B399" i="9"/>
  <c r="K398" i="9"/>
  <c r="I398" i="9"/>
  <c r="H398" i="9"/>
  <c r="G398" i="9"/>
  <c r="F398" i="9"/>
  <c r="E398" i="9"/>
  <c r="D398" i="9"/>
  <c r="C398" i="9"/>
  <c r="B398" i="9"/>
  <c r="L397" i="9"/>
  <c r="K397" i="9"/>
  <c r="L396" i="9"/>
  <c r="J396" i="9"/>
  <c r="H396" i="9"/>
  <c r="K396" i="9" s="1"/>
  <c r="G396" i="9"/>
  <c r="F396" i="9"/>
  <c r="E396" i="9"/>
  <c r="D396" i="9"/>
  <c r="C396" i="9"/>
  <c r="B396" i="9"/>
  <c r="L395" i="9"/>
  <c r="J395" i="9"/>
  <c r="H395" i="9"/>
  <c r="K395" i="9" s="1"/>
  <c r="G395" i="9"/>
  <c r="F395" i="9"/>
  <c r="E395" i="9"/>
  <c r="D395" i="9"/>
  <c r="C395" i="9"/>
  <c r="B395" i="9"/>
  <c r="L394" i="9"/>
  <c r="J394" i="9"/>
  <c r="H394" i="9"/>
  <c r="K394" i="9" s="1"/>
  <c r="G394" i="9"/>
  <c r="F394" i="9"/>
  <c r="E394" i="9"/>
  <c r="D394" i="9"/>
  <c r="C394" i="9"/>
  <c r="B394" i="9"/>
  <c r="L393" i="9"/>
  <c r="J393" i="9"/>
  <c r="H393" i="9"/>
  <c r="K393" i="9" s="1"/>
  <c r="G393" i="9"/>
  <c r="F393" i="9"/>
  <c r="E393" i="9"/>
  <c r="D393" i="9"/>
  <c r="C393" i="9"/>
  <c r="B393" i="9"/>
  <c r="L392" i="9"/>
  <c r="J392" i="9"/>
  <c r="H392" i="9"/>
  <c r="K392" i="9" s="1"/>
  <c r="G392" i="9"/>
  <c r="F392" i="9"/>
  <c r="E392" i="9"/>
  <c r="D392" i="9"/>
  <c r="C392" i="9"/>
  <c r="B392" i="9"/>
  <c r="L391" i="9"/>
  <c r="J391" i="9"/>
  <c r="H391" i="9"/>
  <c r="K391" i="9" s="1"/>
  <c r="G391" i="9"/>
  <c r="F391" i="9"/>
  <c r="E391" i="9"/>
  <c r="D391" i="9"/>
  <c r="C391" i="9"/>
  <c r="B391" i="9"/>
  <c r="L390" i="9"/>
  <c r="J390" i="9"/>
  <c r="H390" i="9"/>
  <c r="K390" i="9" s="1"/>
  <c r="G390" i="9"/>
  <c r="F390" i="9"/>
  <c r="E390" i="9"/>
  <c r="D390" i="9"/>
  <c r="C390" i="9"/>
  <c r="B390" i="9"/>
  <c r="J389" i="9"/>
  <c r="I389" i="9"/>
  <c r="K389" i="9" s="1"/>
  <c r="H389" i="9"/>
  <c r="G389" i="9"/>
  <c r="F389" i="9"/>
  <c r="E389" i="9"/>
  <c r="D389" i="9"/>
  <c r="C389" i="9"/>
  <c r="B389" i="9"/>
  <c r="L389" i="9" s="1"/>
  <c r="Y368" i="9"/>
  <c r="U367" i="9"/>
  <c r="AA367" i="9" s="1"/>
  <c r="T367" i="9"/>
  <c r="S367" i="9"/>
  <c r="R367" i="9"/>
  <c r="Q367" i="9"/>
  <c r="P367" i="9"/>
  <c r="O367" i="9"/>
  <c r="N367" i="9"/>
  <c r="M367" i="9"/>
  <c r="L367" i="9"/>
  <c r="K367" i="9"/>
  <c r="J367" i="9"/>
  <c r="I367" i="9"/>
  <c r="H367" i="9"/>
  <c r="G367" i="9"/>
  <c r="F367" i="9"/>
  <c r="E367" i="9"/>
  <c r="D367" i="9"/>
  <c r="C367" i="9"/>
  <c r="B367" i="9"/>
  <c r="U364" i="9"/>
  <c r="T364" i="9"/>
  <c r="S364" i="9"/>
  <c r="R364" i="9"/>
  <c r="Q364" i="9"/>
  <c r="P364" i="9"/>
  <c r="O364" i="9"/>
  <c r="N364" i="9"/>
  <c r="M364" i="9"/>
  <c r="L364" i="9"/>
  <c r="K364" i="9"/>
  <c r="J364" i="9"/>
  <c r="I364" i="9"/>
  <c r="H364" i="9"/>
  <c r="G364" i="9"/>
  <c r="F364" i="9"/>
  <c r="E364" i="9"/>
  <c r="D364" i="9"/>
  <c r="C364" i="9"/>
  <c r="B364" i="9"/>
  <c r="AA363" i="9"/>
  <c r="Y363" i="9"/>
  <c r="X363" i="9"/>
  <c r="W363" i="9"/>
  <c r="U363" i="9"/>
  <c r="T363" i="9"/>
  <c r="S363" i="9"/>
  <c r="R363" i="9"/>
  <c r="Q363" i="9"/>
  <c r="P363" i="9"/>
  <c r="O363" i="9"/>
  <c r="N363" i="9"/>
  <c r="M363" i="9"/>
  <c r="L363" i="9"/>
  <c r="K363" i="9"/>
  <c r="J363" i="9"/>
  <c r="I363" i="9"/>
  <c r="H363" i="9"/>
  <c r="G363" i="9"/>
  <c r="F363" i="9"/>
  <c r="E363" i="9"/>
  <c r="D363" i="9"/>
  <c r="C363" i="9"/>
  <c r="B363" i="9"/>
  <c r="AA362" i="9"/>
  <c r="Y362" i="9"/>
  <c r="X362" i="9"/>
  <c r="W362" i="9"/>
  <c r="U362" i="9"/>
  <c r="U365" i="9" s="1"/>
  <c r="T362" i="9"/>
  <c r="T365" i="9" s="1"/>
  <c r="S362" i="9"/>
  <c r="S365" i="9" s="1"/>
  <c r="R362" i="9"/>
  <c r="R365" i="9" s="1"/>
  <c r="Q362" i="9"/>
  <c r="Q365" i="9" s="1"/>
  <c r="P362" i="9"/>
  <c r="P365" i="9" s="1"/>
  <c r="O362" i="9"/>
  <c r="O365" i="9" s="1"/>
  <c r="N362" i="9"/>
  <c r="N365" i="9" s="1"/>
  <c r="M362" i="9"/>
  <c r="M365" i="9" s="1"/>
  <c r="L362" i="9"/>
  <c r="L365" i="9" s="1"/>
  <c r="K362" i="9"/>
  <c r="K365" i="9" s="1"/>
  <c r="J362" i="9"/>
  <c r="J365" i="9" s="1"/>
  <c r="I362" i="9"/>
  <c r="I365" i="9" s="1"/>
  <c r="H362" i="9"/>
  <c r="H365" i="9" s="1"/>
  <c r="G362" i="9"/>
  <c r="G365" i="9" s="1"/>
  <c r="F362" i="9"/>
  <c r="F365" i="9" s="1"/>
  <c r="E362" i="9"/>
  <c r="E365" i="9" s="1"/>
  <c r="D362" i="9"/>
  <c r="D365" i="9" s="1"/>
  <c r="C362" i="9"/>
  <c r="C365" i="9" s="1"/>
  <c r="B362" i="9"/>
  <c r="B365" i="9" s="1"/>
  <c r="U361" i="9"/>
  <c r="T361" i="9"/>
  <c r="S361" i="9"/>
  <c r="R361" i="9"/>
  <c r="Q361" i="9"/>
  <c r="P361" i="9"/>
  <c r="O361" i="9"/>
  <c r="N361" i="9"/>
  <c r="M361" i="9"/>
  <c r="L361" i="9"/>
  <c r="K361" i="9"/>
  <c r="J361" i="9"/>
  <c r="I361" i="9"/>
  <c r="H361" i="9"/>
  <c r="G361" i="9"/>
  <c r="F361" i="9"/>
  <c r="E361" i="9"/>
  <c r="D361" i="9"/>
  <c r="C361" i="9"/>
  <c r="B361" i="9"/>
  <c r="U360" i="9"/>
  <c r="T360" i="9"/>
  <c r="S360" i="9"/>
  <c r="S366" i="9" s="1"/>
  <c r="S368" i="9" s="1"/>
  <c r="R360" i="9"/>
  <c r="Q360" i="9"/>
  <c r="P360" i="9"/>
  <c r="O360" i="9"/>
  <c r="O366" i="9" s="1"/>
  <c r="O368" i="9" s="1"/>
  <c r="N360" i="9"/>
  <c r="M360" i="9"/>
  <c r="L360" i="9"/>
  <c r="K360" i="9"/>
  <c r="K366" i="9" s="1"/>
  <c r="K368" i="9" s="1"/>
  <c r="J360" i="9"/>
  <c r="I360" i="9"/>
  <c r="H360" i="9"/>
  <c r="G360" i="9"/>
  <c r="G366" i="9" s="1"/>
  <c r="G368" i="9" s="1"/>
  <c r="F360" i="9"/>
  <c r="E360" i="9"/>
  <c r="D360" i="9"/>
  <c r="C360" i="9"/>
  <c r="C366" i="9" s="1"/>
  <c r="C368" i="9" s="1"/>
  <c r="B360" i="9"/>
  <c r="U353" i="9"/>
  <c r="T353" i="9"/>
  <c r="S353" i="9"/>
  <c r="R353" i="9"/>
  <c r="Q353" i="9"/>
  <c r="P353" i="9"/>
  <c r="O353" i="9"/>
  <c r="N353" i="9"/>
  <c r="M353" i="9"/>
  <c r="L353" i="9"/>
  <c r="K353" i="9"/>
  <c r="J353" i="9"/>
  <c r="I353" i="9"/>
  <c r="H353" i="9"/>
  <c r="G353" i="9"/>
  <c r="F353" i="9"/>
  <c r="E353" i="9"/>
  <c r="D353" i="9"/>
  <c r="C353" i="9"/>
  <c r="B353" i="9"/>
  <c r="U314" i="9"/>
  <c r="T314" i="9"/>
  <c r="S314" i="9"/>
  <c r="R314" i="9"/>
  <c r="Q314" i="9"/>
  <c r="P314" i="9"/>
  <c r="O314" i="9"/>
  <c r="N314" i="9"/>
  <c r="M314" i="9"/>
  <c r="L314" i="9"/>
  <c r="K314" i="9"/>
  <c r="J314" i="9"/>
  <c r="I314" i="9"/>
  <c r="H314" i="9"/>
  <c r="G314" i="9"/>
  <c r="F314" i="9"/>
  <c r="E314" i="9"/>
  <c r="D314" i="9"/>
  <c r="C314" i="9"/>
  <c r="B314" i="9"/>
  <c r="U274" i="9"/>
  <c r="AD363" i="9" s="1"/>
  <c r="AE363" i="9" s="1"/>
  <c r="T274" i="9"/>
  <c r="AC363" i="9" s="1"/>
  <c r="S274" i="9"/>
  <c r="R274" i="9"/>
  <c r="Q274" i="9"/>
  <c r="P274" i="9"/>
  <c r="O274" i="9"/>
  <c r="N274" i="9"/>
  <c r="M274" i="9"/>
  <c r="L274" i="9"/>
  <c r="K274" i="9"/>
  <c r="J274" i="9"/>
  <c r="I274" i="9"/>
  <c r="H274" i="9"/>
  <c r="G274" i="9"/>
  <c r="F274" i="9"/>
  <c r="E274" i="9"/>
  <c r="D274" i="9"/>
  <c r="C274" i="9"/>
  <c r="B274" i="9"/>
  <c r="U235" i="9"/>
  <c r="T235" i="9"/>
  <c r="S235" i="9"/>
  <c r="R235" i="9"/>
  <c r="Q235" i="9"/>
  <c r="P235" i="9"/>
  <c r="O235" i="9"/>
  <c r="N235" i="9"/>
  <c r="M235" i="9"/>
  <c r="L235" i="9"/>
  <c r="K235" i="9"/>
  <c r="J235" i="9"/>
  <c r="I235" i="9"/>
  <c r="H235" i="9"/>
  <c r="G235" i="9"/>
  <c r="F235" i="9"/>
  <c r="E235" i="9"/>
  <c r="D235" i="9"/>
  <c r="C235" i="9"/>
  <c r="B235" i="9"/>
  <c r="U196" i="9"/>
  <c r="T196" i="9"/>
  <c r="S196" i="9"/>
  <c r="R196" i="9"/>
  <c r="Q196" i="9"/>
  <c r="P196" i="9"/>
  <c r="O196" i="9"/>
  <c r="N196" i="9"/>
  <c r="M196" i="9"/>
  <c r="L196" i="9"/>
  <c r="K196" i="9"/>
  <c r="J196" i="9"/>
  <c r="I196" i="9"/>
  <c r="H196" i="9"/>
  <c r="G196" i="9"/>
  <c r="F196" i="9"/>
  <c r="E196" i="9"/>
  <c r="D196" i="9"/>
  <c r="C196" i="9"/>
  <c r="B196" i="9"/>
  <c r="U158" i="9"/>
  <c r="AD362" i="9" s="1"/>
  <c r="AE362" i="9" s="1"/>
  <c r="T158" i="9"/>
  <c r="AC362" i="9" s="1"/>
  <c r="S158" i="9"/>
  <c r="R158" i="9"/>
  <c r="Q158" i="9"/>
  <c r="P158" i="9"/>
  <c r="O158" i="9"/>
  <c r="N158" i="9"/>
  <c r="M158" i="9"/>
  <c r="L158" i="9"/>
  <c r="K158" i="9"/>
  <c r="J158" i="9"/>
  <c r="I158" i="9"/>
  <c r="H158" i="9"/>
  <c r="G158" i="9"/>
  <c r="F158" i="9"/>
  <c r="E158" i="9"/>
  <c r="D158" i="9"/>
  <c r="C158" i="9"/>
  <c r="B158" i="9"/>
  <c r="U119" i="9"/>
  <c r="AD361" i="9" s="1"/>
  <c r="AE361" i="9" s="1"/>
  <c r="T119" i="9"/>
  <c r="AC361" i="9" s="1"/>
  <c r="S119" i="9"/>
  <c r="R119" i="9"/>
  <c r="Q119" i="9"/>
  <c r="P119" i="9"/>
  <c r="O119" i="9"/>
  <c r="N119" i="9"/>
  <c r="M119" i="9"/>
  <c r="L119" i="9"/>
  <c r="K119" i="9"/>
  <c r="J119" i="9"/>
  <c r="I119" i="9"/>
  <c r="H119" i="9"/>
  <c r="G119" i="9"/>
  <c r="F119" i="9"/>
  <c r="E119" i="9"/>
  <c r="D119" i="9"/>
  <c r="C119" i="9"/>
  <c r="B119" i="9"/>
  <c r="U81" i="9"/>
  <c r="AD360" i="9" s="1"/>
  <c r="AE360" i="9" s="1"/>
  <c r="T81" i="9"/>
  <c r="AC360" i="9" s="1"/>
  <c r="S81" i="9"/>
  <c r="R81" i="9"/>
  <c r="Q81" i="9"/>
  <c r="P81" i="9"/>
  <c r="O81" i="9"/>
  <c r="N81" i="9"/>
  <c r="M81" i="9"/>
  <c r="L81" i="9"/>
  <c r="K81" i="9"/>
  <c r="J81" i="9"/>
  <c r="I81" i="9"/>
  <c r="H81" i="9"/>
  <c r="G81" i="9"/>
  <c r="F81" i="9"/>
  <c r="E81" i="9"/>
  <c r="D81" i="9"/>
  <c r="C81" i="9"/>
  <c r="B81" i="9"/>
  <c r="X43" i="9"/>
  <c r="U43" i="9"/>
  <c r="I388" i="9" s="1"/>
  <c r="T43" i="9"/>
  <c r="H388" i="9" s="1"/>
  <c r="S43" i="9"/>
  <c r="G388" i="9" s="1"/>
  <c r="R43" i="9"/>
  <c r="F388" i="9" s="1"/>
  <c r="Q43" i="9"/>
  <c r="E388" i="9" s="1"/>
  <c r="P43" i="9"/>
  <c r="O43" i="9"/>
  <c r="N43" i="9"/>
  <c r="M43" i="9"/>
  <c r="L43" i="9"/>
  <c r="D388" i="9" s="1"/>
  <c r="K43" i="9"/>
  <c r="J43" i="9"/>
  <c r="I43" i="9"/>
  <c r="H43" i="9"/>
  <c r="G43" i="9"/>
  <c r="C388" i="9" s="1"/>
  <c r="F43" i="9"/>
  <c r="E43" i="9"/>
  <c r="D43" i="9"/>
  <c r="C43" i="9"/>
  <c r="B43" i="9"/>
  <c r="B388" i="9" s="1"/>
  <c r="V41" i="9"/>
  <c r="V40" i="9"/>
  <c r="V39" i="9"/>
  <c r="V38" i="9"/>
  <c r="V37" i="9"/>
  <c r="V36" i="9"/>
  <c r="V35" i="9"/>
  <c r="V34" i="9"/>
  <c r="V33" i="9"/>
  <c r="V32" i="9"/>
  <c r="V31" i="9"/>
  <c r="V30" i="9"/>
  <c r="V29" i="9"/>
  <c r="V28" i="9"/>
  <c r="V27" i="9"/>
  <c r="V26" i="9"/>
  <c r="V25" i="9"/>
  <c r="V24" i="9"/>
  <c r="V23" i="9"/>
  <c r="V22" i="9"/>
  <c r="V21" i="9"/>
  <c r="V20" i="9"/>
  <c r="V19" i="9"/>
  <c r="V18" i="9"/>
  <c r="V17" i="9"/>
  <c r="V16" i="9"/>
  <c r="V15" i="9"/>
  <c r="V14" i="9"/>
  <c r="V13" i="9"/>
  <c r="V12" i="9"/>
  <c r="I428" i="7"/>
  <c r="L428" i="7" s="1"/>
  <c r="H428" i="7"/>
  <c r="G428" i="7"/>
  <c r="F428" i="7"/>
  <c r="E428" i="7"/>
  <c r="D428" i="7"/>
  <c r="C428" i="7"/>
  <c r="B428" i="7"/>
  <c r="I427" i="7"/>
  <c r="K427" i="7" s="1"/>
  <c r="H427" i="7"/>
  <c r="G427" i="7"/>
  <c r="F427" i="7"/>
  <c r="E427" i="7"/>
  <c r="D427" i="7"/>
  <c r="C427" i="7"/>
  <c r="B427" i="7"/>
  <c r="I426" i="7"/>
  <c r="L426" i="7" s="1"/>
  <c r="H426" i="7"/>
  <c r="G426" i="7"/>
  <c r="F426" i="7"/>
  <c r="E426" i="7"/>
  <c r="D426" i="7"/>
  <c r="C426" i="7"/>
  <c r="B426" i="7"/>
  <c r="I425" i="7"/>
  <c r="K425" i="7" s="1"/>
  <c r="H425" i="7"/>
  <c r="G425" i="7"/>
  <c r="F425" i="7"/>
  <c r="E425" i="7"/>
  <c r="D425" i="7"/>
  <c r="C425" i="7"/>
  <c r="B425" i="7"/>
  <c r="I424" i="7"/>
  <c r="L424" i="7" s="1"/>
  <c r="H424" i="7"/>
  <c r="G424" i="7"/>
  <c r="F424" i="7"/>
  <c r="E424" i="7"/>
  <c r="D424" i="7"/>
  <c r="C424" i="7"/>
  <c r="B424" i="7"/>
  <c r="I423" i="7"/>
  <c r="K423" i="7" s="1"/>
  <c r="H423" i="7"/>
  <c r="G423" i="7"/>
  <c r="F423" i="7"/>
  <c r="E423" i="7"/>
  <c r="D423" i="7"/>
  <c r="C423" i="7"/>
  <c r="B423" i="7"/>
  <c r="I422" i="7"/>
  <c r="L422" i="7" s="1"/>
  <c r="H422" i="7"/>
  <c r="G422" i="7"/>
  <c r="F422" i="7"/>
  <c r="E422" i="7"/>
  <c r="D422" i="7"/>
  <c r="C422" i="7"/>
  <c r="B422" i="7"/>
  <c r="I421" i="7"/>
  <c r="K421" i="7" s="1"/>
  <c r="H421" i="7"/>
  <c r="G421" i="7"/>
  <c r="F421" i="7"/>
  <c r="E421" i="7"/>
  <c r="D421" i="7"/>
  <c r="C421" i="7"/>
  <c r="B421" i="7"/>
  <c r="I420" i="7"/>
  <c r="L420" i="7" s="1"/>
  <c r="H420" i="7"/>
  <c r="G420" i="7"/>
  <c r="F420" i="7"/>
  <c r="E420" i="7"/>
  <c r="D420" i="7"/>
  <c r="C420" i="7"/>
  <c r="B420" i="7"/>
  <c r="I419" i="7"/>
  <c r="K419" i="7" s="1"/>
  <c r="H419" i="7"/>
  <c r="G419" i="7"/>
  <c r="F419" i="7"/>
  <c r="E419" i="7"/>
  <c r="D419" i="7"/>
  <c r="C419" i="7"/>
  <c r="B419" i="7"/>
  <c r="I418" i="7"/>
  <c r="L418" i="7" s="1"/>
  <c r="H418" i="7"/>
  <c r="G418" i="7"/>
  <c r="F418" i="7"/>
  <c r="E418" i="7"/>
  <c r="D418" i="7"/>
  <c r="C418" i="7"/>
  <c r="B418" i="7"/>
  <c r="I417" i="7"/>
  <c r="K417" i="7" s="1"/>
  <c r="H417" i="7"/>
  <c r="G417" i="7"/>
  <c r="F417" i="7"/>
  <c r="E417" i="7"/>
  <c r="D417" i="7"/>
  <c r="C417" i="7"/>
  <c r="B417" i="7"/>
  <c r="I416" i="7"/>
  <c r="L416" i="7" s="1"/>
  <c r="H416" i="7"/>
  <c r="G416" i="7"/>
  <c r="F416" i="7"/>
  <c r="E416" i="7"/>
  <c r="D416" i="7"/>
  <c r="C416" i="7"/>
  <c r="B416" i="7"/>
  <c r="I415" i="7"/>
  <c r="K415" i="7" s="1"/>
  <c r="H415" i="7"/>
  <c r="G415" i="7"/>
  <c r="F415" i="7"/>
  <c r="E415" i="7"/>
  <c r="D415" i="7"/>
  <c r="C415" i="7"/>
  <c r="B415" i="7"/>
  <c r="I414" i="7"/>
  <c r="L414" i="7" s="1"/>
  <c r="H414" i="7"/>
  <c r="G414" i="7"/>
  <c r="F414" i="7"/>
  <c r="E414" i="7"/>
  <c r="D414" i="7"/>
  <c r="C414" i="7"/>
  <c r="B414" i="7"/>
  <c r="I413" i="7"/>
  <c r="K413" i="7" s="1"/>
  <c r="H413" i="7"/>
  <c r="G413" i="7"/>
  <c r="F413" i="7"/>
  <c r="E413" i="7"/>
  <c r="D413" i="7"/>
  <c r="C413" i="7"/>
  <c r="B413" i="7"/>
  <c r="I412" i="7"/>
  <c r="L412" i="7" s="1"/>
  <c r="H412" i="7"/>
  <c r="G412" i="7"/>
  <c r="F412" i="7"/>
  <c r="E412" i="7"/>
  <c r="D412" i="7"/>
  <c r="C412" i="7"/>
  <c r="B412" i="7"/>
  <c r="I411" i="7"/>
  <c r="K411" i="7" s="1"/>
  <c r="H411" i="7"/>
  <c r="G411" i="7"/>
  <c r="F411" i="7"/>
  <c r="E411" i="7"/>
  <c r="D411" i="7"/>
  <c r="C411" i="7"/>
  <c r="B411" i="7"/>
  <c r="I410" i="7"/>
  <c r="L410" i="7" s="1"/>
  <c r="H410" i="7"/>
  <c r="G410" i="7"/>
  <c r="F410" i="7"/>
  <c r="E410" i="7"/>
  <c r="D410" i="7"/>
  <c r="C410" i="7"/>
  <c r="B410" i="7"/>
  <c r="I409" i="7"/>
  <c r="K409" i="7" s="1"/>
  <c r="H409" i="7"/>
  <c r="G409" i="7"/>
  <c r="F409" i="7"/>
  <c r="E409" i="7"/>
  <c r="D409" i="7"/>
  <c r="C409" i="7"/>
  <c r="B409" i="7"/>
  <c r="I408" i="7"/>
  <c r="L408" i="7" s="1"/>
  <c r="H408" i="7"/>
  <c r="G408" i="7"/>
  <c r="F408" i="7"/>
  <c r="E408" i="7"/>
  <c r="D408" i="7"/>
  <c r="C408" i="7"/>
  <c r="B408" i="7"/>
  <c r="I407" i="7"/>
  <c r="K407" i="7" s="1"/>
  <c r="H407" i="7"/>
  <c r="G407" i="7"/>
  <c r="F407" i="7"/>
  <c r="E407" i="7"/>
  <c r="D407" i="7"/>
  <c r="C407" i="7"/>
  <c r="B407" i="7"/>
  <c r="I406" i="7"/>
  <c r="L406" i="7" s="1"/>
  <c r="H406" i="7"/>
  <c r="G406" i="7"/>
  <c r="F406" i="7"/>
  <c r="E406" i="7"/>
  <c r="D406" i="7"/>
  <c r="C406" i="7"/>
  <c r="B406" i="7"/>
  <c r="I405" i="7"/>
  <c r="K405" i="7" s="1"/>
  <c r="H405" i="7"/>
  <c r="G405" i="7"/>
  <c r="F405" i="7"/>
  <c r="E405" i="7"/>
  <c r="D405" i="7"/>
  <c r="C405" i="7"/>
  <c r="B405" i="7"/>
  <c r="I404" i="7"/>
  <c r="L404" i="7" s="1"/>
  <c r="H404" i="7"/>
  <c r="G404" i="7"/>
  <c r="F404" i="7"/>
  <c r="E404" i="7"/>
  <c r="D404" i="7"/>
  <c r="C404" i="7"/>
  <c r="B404" i="7"/>
  <c r="I403" i="7"/>
  <c r="K403" i="7" s="1"/>
  <c r="H403" i="7"/>
  <c r="G403" i="7"/>
  <c r="F403" i="7"/>
  <c r="E403" i="7"/>
  <c r="D403" i="7"/>
  <c r="C403" i="7"/>
  <c r="B403" i="7"/>
  <c r="I402" i="7"/>
  <c r="L402" i="7" s="1"/>
  <c r="H402" i="7"/>
  <c r="G402" i="7"/>
  <c r="F402" i="7"/>
  <c r="E402" i="7"/>
  <c r="D402" i="7"/>
  <c r="C402" i="7"/>
  <c r="B402" i="7"/>
  <c r="I401" i="7"/>
  <c r="K401" i="7" s="1"/>
  <c r="H401" i="7"/>
  <c r="G401" i="7"/>
  <c r="F401" i="7"/>
  <c r="E401" i="7"/>
  <c r="D401" i="7"/>
  <c r="C401" i="7"/>
  <c r="B401" i="7"/>
  <c r="I400" i="7"/>
  <c r="L400" i="7" s="1"/>
  <c r="H400" i="7"/>
  <c r="G400" i="7"/>
  <c r="F400" i="7"/>
  <c r="E400" i="7"/>
  <c r="D400" i="7"/>
  <c r="C400" i="7"/>
  <c r="B400" i="7"/>
  <c r="I399" i="7"/>
  <c r="K399" i="7" s="1"/>
  <c r="H399" i="7"/>
  <c r="G399" i="7"/>
  <c r="F399" i="7"/>
  <c r="E399" i="7"/>
  <c r="D399" i="7"/>
  <c r="C399" i="7"/>
  <c r="B399" i="7"/>
  <c r="I398" i="7"/>
  <c r="L398" i="7" s="1"/>
  <c r="H398" i="7"/>
  <c r="G398" i="7"/>
  <c r="F398" i="7"/>
  <c r="E398" i="7"/>
  <c r="D398" i="7"/>
  <c r="C398" i="7"/>
  <c r="B398" i="7"/>
  <c r="L397" i="7"/>
  <c r="K397" i="7"/>
  <c r="J396" i="7"/>
  <c r="H396" i="7"/>
  <c r="K396" i="7" s="1"/>
  <c r="G396" i="7"/>
  <c r="F396" i="7"/>
  <c r="E396" i="7"/>
  <c r="D396" i="7"/>
  <c r="C396" i="7"/>
  <c r="B396" i="7"/>
  <c r="L396" i="7" s="1"/>
  <c r="J395" i="7"/>
  <c r="H395" i="7"/>
  <c r="K395" i="7" s="1"/>
  <c r="G395" i="7"/>
  <c r="F395" i="7"/>
  <c r="E395" i="7"/>
  <c r="D395" i="7"/>
  <c r="C395" i="7"/>
  <c r="B395" i="7"/>
  <c r="L395" i="7" s="1"/>
  <c r="J394" i="7"/>
  <c r="H394" i="7"/>
  <c r="K394" i="7" s="1"/>
  <c r="G394" i="7"/>
  <c r="F394" i="7"/>
  <c r="E394" i="7"/>
  <c r="D394" i="7"/>
  <c r="C394" i="7"/>
  <c r="B394" i="7"/>
  <c r="L394" i="7" s="1"/>
  <c r="J393" i="7"/>
  <c r="H393" i="7"/>
  <c r="K393" i="7" s="1"/>
  <c r="G393" i="7"/>
  <c r="F393" i="7"/>
  <c r="E393" i="7"/>
  <c r="D393" i="7"/>
  <c r="C393" i="7"/>
  <c r="B393" i="7"/>
  <c r="L393" i="7" s="1"/>
  <c r="J392" i="7"/>
  <c r="H392" i="7"/>
  <c r="K392" i="7" s="1"/>
  <c r="G392" i="7"/>
  <c r="F392" i="7"/>
  <c r="E392" i="7"/>
  <c r="D392" i="7"/>
  <c r="C392" i="7"/>
  <c r="B392" i="7"/>
  <c r="L392" i="7" s="1"/>
  <c r="J391" i="7"/>
  <c r="H391" i="7"/>
  <c r="K391" i="7" s="1"/>
  <c r="G391" i="7"/>
  <c r="F391" i="7"/>
  <c r="E391" i="7"/>
  <c r="D391" i="7"/>
  <c r="C391" i="7"/>
  <c r="B391" i="7"/>
  <c r="L391" i="7" s="1"/>
  <c r="J390" i="7"/>
  <c r="H390" i="7"/>
  <c r="K390" i="7" s="1"/>
  <c r="G390" i="7"/>
  <c r="F390" i="7"/>
  <c r="E390" i="7"/>
  <c r="D390" i="7"/>
  <c r="C390" i="7"/>
  <c r="B390" i="7"/>
  <c r="L390" i="7" s="1"/>
  <c r="I389" i="7"/>
  <c r="K389" i="7" s="1"/>
  <c r="H389" i="7"/>
  <c r="G389" i="7"/>
  <c r="F389" i="7"/>
  <c r="E389" i="7"/>
  <c r="D389" i="7"/>
  <c r="C389" i="7"/>
  <c r="B389" i="7"/>
  <c r="Y368" i="7"/>
  <c r="U367" i="7"/>
  <c r="T367" i="7"/>
  <c r="S367" i="7"/>
  <c r="R367" i="7"/>
  <c r="Q367" i="7"/>
  <c r="P367" i="7"/>
  <c r="O367" i="7"/>
  <c r="N367" i="7"/>
  <c r="M367" i="7"/>
  <c r="L367" i="7"/>
  <c r="K367" i="7"/>
  <c r="J367" i="7"/>
  <c r="I367" i="7"/>
  <c r="H367" i="7"/>
  <c r="G367" i="7"/>
  <c r="F367" i="7"/>
  <c r="E367" i="7"/>
  <c r="D367" i="7"/>
  <c r="C367" i="7"/>
  <c r="B367" i="7"/>
  <c r="U364" i="7"/>
  <c r="T364" i="7"/>
  <c r="S364" i="7"/>
  <c r="R364" i="7"/>
  <c r="Q364" i="7"/>
  <c r="P364" i="7"/>
  <c r="O364" i="7"/>
  <c r="N364" i="7"/>
  <c r="M364" i="7"/>
  <c r="L364" i="7"/>
  <c r="K364" i="7"/>
  <c r="J364" i="7"/>
  <c r="I364" i="7"/>
  <c r="H364" i="7"/>
  <c r="G364" i="7"/>
  <c r="F364" i="7"/>
  <c r="E364" i="7"/>
  <c r="D364" i="7"/>
  <c r="C364" i="7"/>
  <c r="B364" i="7"/>
  <c r="AA363" i="7"/>
  <c r="Y363" i="7"/>
  <c r="X363" i="7"/>
  <c r="W363" i="7"/>
  <c r="U363" i="7"/>
  <c r="T363" i="7"/>
  <c r="S363" i="7"/>
  <c r="R363" i="7"/>
  <c r="Q363" i="7"/>
  <c r="P363" i="7"/>
  <c r="O363" i="7"/>
  <c r="N363" i="7"/>
  <c r="M363" i="7"/>
  <c r="L363" i="7"/>
  <c r="K363" i="7"/>
  <c r="J363" i="7"/>
  <c r="I363" i="7"/>
  <c r="H363" i="7"/>
  <c r="G363" i="7"/>
  <c r="F363" i="7"/>
  <c r="E363" i="7"/>
  <c r="D363" i="7"/>
  <c r="C363" i="7"/>
  <c r="B363" i="7"/>
  <c r="AA362" i="7"/>
  <c r="X362" i="7"/>
  <c r="U362" i="7"/>
  <c r="U365" i="7" s="1"/>
  <c r="T362" i="7"/>
  <c r="T365" i="7" s="1"/>
  <c r="S362" i="7"/>
  <c r="S365" i="7" s="1"/>
  <c r="R362" i="7"/>
  <c r="R365" i="7" s="1"/>
  <c r="Q362" i="7"/>
  <c r="Q365" i="7" s="1"/>
  <c r="P362" i="7"/>
  <c r="P365" i="7" s="1"/>
  <c r="O362" i="7"/>
  <c r="O365" i="7" s="1"/>
  <c r="N362" i="7"/>
  <c r="N365" i="7" s="1"/>
  <c r="M362" i="7"/>
  <c r="M365" i="7" s="1"/>
  <c r="L362" i="7"/>
  <c r="L365" i="7" s="1"/>
  <c r="K362" i="7"/>
  <c r="K365" i="7" s="1"/>
  <c r="J362" i="7"/>
  <c r="J365" i="7" s="1"/>
  <c r="I362" i="7"/>
  <c r="I365" i="7" s="1"/>
  <c r="H362" i="7"/>
  <c r="H365" i="7" s="1"/>
  <c r="G362" i="7"/>
  <c r="G365" i="7" s="1"/>
  <c r="F362" i="7"/>
  <c r="F365" i="7" s="1"/>
  <c r="E362" i="7"/>
  <c r="E365" i="7" s="1"/>
  <c r="D362" i="7"/>
  <c r="D365" i="7" s="1"/>
  <c r="C362" i="7"/>
  <c r="C365" i="7" s="1"/>
  <c r="B362" i="7"/>
  <c r="B365" i="7" s="1"/>
  <c r="U361" i="7"/>
  <c r="T361" i="7"/>
  <c r="S361" i="7"/>
  <c r="R361" i="7"/>
  <c r="Q361" i="7"/>
  <c r="P361" i="7"/>
  <c r="O361" i="7"/>
  <c r="N361" i="7"/>
  <c r="M361" i="7"/>
  <c r="L361" i="7"/>
  <c r="K361" i="7"/>
  <c r="J361" i="7"/>
  <c r="I361" i="7"/>
  <c r="H361" i="7"/>
  <c r="G361" i="7"/>
  <c r="F361" i="7"/>
  <c r="E361" i="7"/>
  <c r="D361" i="7"/>
  <c r="C361" i="7"/>
  <c r="B361" i="7"/>
  <c r="Y361" i="7" s="1"/>
  <c r="U360" i="7"/>
  <c r="T360" i="7"/>
  <c r="S360" i="7"/>
  <c r="R360" i="7"/>
  <c r="Q360" i="7"/>
  <c r="P360" i="7"/>
  <c r="O360" i="7"/>
  <c r="N360" i="7"/>
  <c r="M360" i="7"/>
  <c r="L360" i="7"/>
  <c r="K360" i="7"/>
  <c r="J360" i="7"/>
  <c r="I360" i="7"/>
  <c r="H360" i="7"/>
  <c r="G360" i="7"/>
  <c r="F360" i="7"/>
  <c r="E360" i="7"/>
  <c r="D360" i="7"/>
  <c r="C360" i="7"/>
  <c r="B360" i="7"/>
  <c r="U353" i="7"/>
  <c r="T353" i="7"/>
  <c r="S353" i="7"/>
  <c r="R353" i="7"/>
  <c r="Q353" i="7"/>
  <c r="P353" i="7"/>
  <c r="O353" i="7"/>
  <c r="N353" i="7"/>
  <c r="M353" i="7"/>
  <c r="L353" i="7"/>
  <c r="K353" i="7"/>
  <c r="J353" i="7"/>
  <c r="I353" i="7"/>
  <c r="H353" i="7"/>
  <c r="G353" i="7"/>
  <c r="F353" i="7"/>
  <c r="E353" i="7"/>
  <c r="D353" i="7"/>
  <c r="C353" i="7"/>
  <c r="B353" i="7"/>
  <c r="U314" i="7"/>
  <c r="T314" i="7"/>
  <c r="S314" i="7"/>
  <c r="R314" i="7"/>
  <c r="Q314" i="7"/>
  <c r="P314" i="7"/>
  <c r="O314" i="7"/>
  <c r="N314" i="7"/>
  <c r="M314" i="7"/>
  <c r="L314" i="7"/>
  <c r="K314" i="7"/>
  <c r="J314" i="7"/>
  <c r="I314" i="7"/>
  <c r="H314" i="7"/>
  <c r="G314" i="7"/>
  <c r="F314" i="7"/>
  <c r="E314" i="7"/>
  <c r="D314" i="7"/>
  <c r="C314" i="7"/>
  <c r="B314" i="7"/>
  <c r="U274" i="7"/>
  <c r="AD363" i="7" s="1"/>
  <c r="AE363" i="7" s="1"/>
  <c r="T274" i="7"/>
  <c r="AC363" i="7" s="1"/>
  <c r="S274" i="7"/>
  <c r="R274" i="7"/>
  <c r="Q274" i="7"/>
  <c r="P274" i="7"/>
  <c r="O274" i="7"/>
  <c r="N274" i="7"/>
  <c r="M274" i="7"/>
  <c r="L274" i="7"/>
  <c r="K274" i="7"/>
  <c r="J274" i="7"/>
  <c r="I274" i="7"/>
  <c r="H274" i="7"/>
  <c r="G274" i="7"/>
  <c r="F274" i="7"/>
  <c r="E274" i="7"/>
  <c r="D274" i="7"/>
  <c r="C274" i="7"/>
  <c r="B274" i="7"/>
  <c r="U235" i="7"/>
  <c r="T235" i="7"/>
  <c r="S235" i="7"/>
  <c r="R235" i="7"/>
  <c r="Q235" i="7"/>
  <c r="P235" i="7"/>
  <c r="O235" i="7"/>
  <c r="N235" i="7"/>
  <c r="M235" i="7"/>
  <c r="L235" i="7"/>
  <c r="K235" i="7"/>
  <c r="J235" i="7"/>
  <c r="I235" i="7"/>
  <c r="H235" i="7"/>
  <c r="G235" i="7"/>
  <c r="F235" i="7"/>
  <c r="E235" i="7"/>
  <c r="D235" i="7"/>
  <c r="C235" i="7"/>
  <c r="B235" i="7"/>
  <c r="U196" i="7"/>
  <c r="T196" i="7"/>
  <c r="S196" i="7"/>
  <c r="R196" i="7"/>
  <c r="Q196" i="7"/>
  <c r="P196" i="7"/>
  <c r="O196" i="7"/>
  <c r="N196" i="7"/>
  <c r="M196" i="7"/>
  <c r="L196" i="7"/>
  <c r="K196" i="7"/>
  <c r="J196" i="7"/>
  <c r="I196" i="7"/>
  <c r="H196" i="7"/>
  <c r="G196" i="7"/>
  <c r="F196" i="7"/>
  <c r="E196" i="7"/>
  <c r="D196" i="7"/>
  <c r="C196" i="7"/>
  <c r="B196" i="7"/>
  <c r="U158" i="7"/>
  <c r="AD362" i="7" s="1"/>
  <c r="AE362" i="7" s="1"/>
  <c r="T158" i="7"/>
  <c r="AC362" i="7" s="1"/>
  <c r="S158" i="7"/>
  <c r="R158" i="7"/>
  <c r="Q158" i="7"/>
  <c r="P158" i="7"/>
  <c r="O158" i="7"/>
  <c r="N158" i="7"/>
  <c r="M158" i="7"/>
  <c r="L158" i="7"/>
  <c r="K158" i="7"/>
  <c r="J158" i="7"/>
  <c r="I158" i="7"/>
  <c r="H158" i="7"/>
  <c r="G158" i="7"/>
  <c r="F158" i="7"/>
  <c r="E158" i="7"/>
  <c r="D158" i="7"/>
  <c r="C158" i="7"/>
  <c r="B158" i="7"/>
  <c r="U119" i="7"/>
  <c r="AD361" i="7" s="1"/>
  <c r="AE361" i="7" s="1"/>
  <c r="T119" i="7"/>
  <c r="AC361" i="7" s="1"/>
  <c r="S119" i="7"/>
  <c r="R119" i="7"/>
  <c r="Q119" i="7"/>
  <c r="P119" i="7"/>
  <c r="O119" i="7"/>
  <c r="N119" i="7"/>
  <c r="M119" i="7"/>
  <c r="L119" i="7"/>
  <c r="K119" i="7"/>
  <c r="J119" i="7"/>
  <c r="I119" i="7"/>
  <c r="H119" i="7"/>
  <c r="G119" i="7"/>
  <c r="F119" i="7"/>
  <c r="E119" i="7"/>
  <c r="D119" i="7"/>
  <c r="C119" i="7"/>
  <c r="B119" i="7"/>
  <c r="U81" i="7"/>
  <c r="AD360" i="7" s="1"/>
  <c r="AE360" i="7" s="1"/>
  <c r="T81" i="7"/>
  <c r="AC360" i="7" s="1"/>
  <c r="S81" i="7"/>
  <c r="R81" i="7"/>
  <c r="Q81" i="7"/>
  <c r="P81" i="7"/>
  <c r="O81" i="7"/>
  <c r="N81" i="7"/>
  <c r="M81" i="7"/>
  <c r="L81" i="7"/>
  <c r="K81" i="7"/>
  <c r="J81" i="7"/>
  <c r="I81" i="7"/>
  <c r="H81" i="7"/>
  <c r="G81" i="7"/>
  <c r="F81" i="7"/>
  <c r="E81" i="7"/>
  <c r="D81" i="7"/>
  <c r="C81" i="7"/>
  <c r="B81" i="7"/>
  <c r="X43" i="7"/>
  <c r="U43" i="7"/>
  <c r="I388" i="7" s="1"/>
  <c r="T43" i="7"/>
  <c r="H388" i="7" s="1"/>
  <c r="S43" i="7"/>
  <c r="G388" i="7" s="1"/>
  <c r="R43" i="7"/>
  <c r="F388" i="7" s="1"/>
  <c r="Q43" i="7"/>
  <c r="E388" i="7" s="1"/>
  <c r="P43" i="7"/>
  <c r="O43" i="7"/>
  <c r="N43" i="7"/>
  <c r="M43" i="7"/>
  <c r="L43" i="7"/>
  <c r="D388" i="7" s="1"/>
  <c r="K43" i="7"/>
  <c r="J43" i="7"/>
  <c r="I43" i="7"/>
  <c r="H43" i="7"/>
  <c r="G43" i="7"/>
  <c r="C388" i="7" s="1"/>
  <c r="F43" i="7"/>
  <c r="E43" i="7"/>
  <c r="D43" i="7"/>
  <c r="C43" i="7"/>
  <c r="B43" i="7"/>
  <c r="B388" i="7" s="1"/>
  <c r="V41" i="7"/>
  <c r="V40" i="7"/>
  <c r="V39" i="7"/>
  <c r="V38" i="7"/>
  <c r="V37" i="7"/>
  <c r="V36" i="7"/>
  <c r="V35" i="7"/>
  <c r="V34" i="7"/>
  <c r="V33" i="7"/>
  <c r="V32" i="7"/>
  <c r="V31" i="7"/>
  <c r="V30" i="7"/>
  <c r="V29" i="7"/>
  <c r="V28" i="7"/>
  <c r="V27" i="7"/>
  <c r="V26" i="7"/>
  <c r="V25" i="7"/>
  <c r="V24" i="7"/>
  <c r="V23" i="7"/>
  <c r="V22" i="7"/>
  <c r="V21" i="7"/>
  <c r="V20" i="7"/>
  <c r="V19" i="7"/>
  <c r="V18" i="7"/>
  <c r="V17" i="7"/>
  <c r="V16" i="7"/>
  <c r="V15" i="7"/>
  <c r="V14" i="7"/>
  <c r="V13" i="7"/>
  <c r="V12" i="7"/>
  <c r="I428" i="5"/>
  <c r="L428" i="5" s="1"/>
  <c r="H428" i="5"/>
  <c r="G428" i="5"/>
  <c r="F428" i="5"/>
  <c r="E428" i="5"/>
  <c r="D428" i="5"/>
  <c r="C428" i="5"/>
  <c r="B428" i="5"/>
  <c r="I427" i="5"/>
  <c r="K427" i="5" s="1"/>
  <c r="H427" i="5"/>
  <c r="G427" i="5"/>
  <c r="F427" i="5"/>
  <c r="E427" i="5"/>
  <c r="D427" i="5"/>
  <c r="C427" i="5"/>
  <c r="B427" i="5"/>
  <c r="I426" i="5"/>
  <c r="L426" i="5" s="1"/>
  <c r="H426" i="5"/>
  <c r="G426" i="5"/>
  <c r="F426" i="5"/>
  <c r="E426" i="5"/>
  <c r="D426" i="5"/>
  <c r="C426" i="5"/>
  <c r="B426" i="5"/>
  <c r="I425" i="5"/>
  <c r="K425" i="5" s="1"/>
  <c r="H425" i="5"/>
  <c r="G425" i="5"/>
  <c r="F425" i="5"/>
  <c r="E425" i="5"/>
  <c r="D425" i="5"/>
  <c r="C425" i="5"/>
  <c r="B425" i="5"/>
  <c r="I424" i="5"/>
  <c r="L424" i="5" s="1"/>
  <c r="H424" i="5"/>
  <c r="G424" i="5"/>
  <c r="F424" i="5"/>
  <c r="E424" i="5"/>
  <c r="D424" i="5"/>
  <c r="C424" i="5"/>
  <c r="B424" i="5"/>
  <c r="I423" i="5"/>
  <c r="K423" i="5" s="1"/>
  <c r="H423" i="5"/>
  <c r="G423" i="5"/>
  <c r="F423" i="5"/>
  <c r="E423" i="5"/>
  <c r="D423" i="5"/>
  <c r="C423" i="5"/>
  <c r="B423" i="5"/>
  <c r="I422" i="5"/>
  <c r="L422" i="5" s="1"/>
  <c r="H422" i="5"/>
  <c r="G422" i="5"/>
  <c r="F422" i="5"/>
  <c r="E422" i="5"/>
  <c r="D422" i="5"/>
  <c r="C422" i="5"/>
  <c r="B422" i="5"/>
  <c r="I421" i="5"/>
  <c r="K421" i="5" s="1"/>
  <c r="H421" i="5"/>
  <c r="G421" i="5"/>
  <c r="F421" i="5"/>
  <c r="E421" i="5"/>
  <c r="D421" i="5"/>
  <c r="C421" i="5"/>
  <c r="B421" i="5"/>
  <c r="I420" i="5"/>
  <c r="L420" i="5" s="1"/>
  <c r="H420" i="5"/>
  <c r="G420" i="5"/>
  <c r="F420" i="5"/>
  <c r="E420" i="5"/>
  <c r="D420" i="5"/>
  <c r="C420" i="5"/>
  <c r="B420" i="5"/>
  <c r="I419" i="5"/>
  <c r="K419" i="5" s="1"/>
  <c r="H419" i="5"/>
  <c r="G419" i="5"/>
  <c r="F419" i="5"/>
  <c r="E419" i="5"/>
  <c r="D419" i="5"/>
  <c r="C419" i="5"/>
  <c r="B419" i="5"/>
  <c r="I418" i="5"/>
  <c r="L418" i="5" s="1"/>
  <c r="H418" i="5"/>
  <c r="G418" i="5"/>
  <c r="F418" i="5"/>
  <c r="E418" i="5"/>
  <c r="D418" i="5"/>
  <c r="C418" i="5"/>
  <c r="B418" i="5"/>
  <c r="I417" i="5"/>
  <c r="K417" i="5" s="1"/>
  <c r="H417" i="5"/>
  <c r="G417" i="5"/>
  <c r="F417" i="5"/>
  <c r="E417" i="5"/>
  <c r="D417" i="5"/>
  <c r="C417" i="5"/>
  <c r="B417" i="5"/>
  <c r="I416" i="5"/>
  <c r="L416" i="5" s="1"/>
  <c r="H416" i="5"/>
  <c r="G416" i="5"/>
  <c r="F416" i="5"/>
  <c r="E416" i="5"/>
  <c r="D416" i="5"/>
  <c r="C416" i="5"/>
  <c r="B416" i="5"/>
  <c r="I415" i="5"/>
  <c r="K415" i="5" s="1"/>
  <c r="H415" i="5"/>
  <c r="G415" i="5"/>
  <c r="F415" i="5"/>
  <c r="E415" i="5"/>
  <c r="D415" i="5"/>
  <c r="C415" i="5"/>
  <c r="B415" i="5"/>
  <c r="I414" i="5"/>
  <c r="L414" i="5" s="1"/>
  <c r="H414" i="5"/>
  <c r="G414" i="5"/>
  <c r="F414" i="5"/>
  <c r="E414" i="5"/>
  <c r="D414" i="5"/>
  <c r="C414" i="5"/>
  <c r="B414" i="5"/>
  <c r="I413" i="5"/>
  <c r="K413" i="5" s="1"/>
  <c r="H413" i="5"/>
  <c r="G413" i="5"/>
  <c r="F413" i="5"/>
  <c r="E413" i="5"/>
  <c r="D413" i="5"/>
  <c r="C413" i="5"/>
  <c r="B413" i="5"/>
  <c r="I412" i="5"/>
  <c r="L412" i="5" s="1"/>
  <c r="H412" i="5"/>
  <c r="G412" i="5"/>
  <c r="F412" i="5"/>
  <c r="E412" i="5"/>
  <c r="D412" i="5"/>
  <c r="C412" i="5"/>
  <c r="B412" i="5"/>
  <c r="I411" i="5"/>
  <c r="K411" i="5" s="1"/>
  <c r="H411" i="5"/>
  <c r="G411" i="5"/>
  <c r="F411" i="5"/>
  <c r="E411" i="5"/>
  <c r="D411" i="5"/>
  <c r="C411" i="5"/>
  <c r="B411" i="5"/>
  <c r="I410" i="5"/>
  <c r="L410" i="5" s="1"/>
  <c r="H410" i="5"/>
  <c r="G410" i="5"/>
  <c r="F410" i="5"/>
  <c r="E410" i="5"/>
  <c r="D410" i="5"/>
  <c r="C410" i="5"/>
  <c r="B410" i="5"/>
  <c r="I409" i="5"/>
  <c r="K409" i="5" s="1"/>
  <c r="H409" i="5"/>
  <c r="G409" i="5"/>
  <c r="F409" i="5"/>
  <c r="E409" i="5"/>
  <c r="D409" i="5"/>
  <c r="C409" i="5"/>
  <c r="B409" i="5"/>
  <c r="I408" i="5"/>
  <c r="L408" i="5" s="1"/>
  <c r="H408" i="5"/>
  <c r="G408" i="5"/>
  <c r="F408" i="5"/>
  <c r="E408" i="5"/>
  <c r="D408" i="5"/>
  <c r="C408" i="5"/>
  <c r="B408" i="5"/>
  <c r="I407" i="5"/>
  <c r="K407" i="5" s="1"/>
  <c r="H407" i="5"/>
  <c r="G407" i="5"/>
  <c r="F407" i="5"/>
  <c r="E407" i="5"/>
  <c r="D407" i="5"/>
  <c r="C407" i="5"/>
  <c r="B407" i="5"/>
  <c r="I406" i="5"/>
  <c r="L406" i="5" s="1"/>
  <c r="H406" i="5"/>
  <c r="G406" i="5"/>
  <c r="F406" i="5"/>
  <c r="E406" i="5"/>
  <c r="D406" i="5"/>
  <c r="C406" i="5"/>
  <c r="B406" i="5"/>
  <c r="I405" i="5"/>
  <c r="K405" i="5" s="1"/>
  <c r="H405" i="5"/>
  <c r="G405" i="5"/>
  <c r="F405" i="5"/>
  <c r="E405" i="5"/>
  <c r="D405" i="5"/>
  <c r="C405" i="5"/>
  <c r="B405" i="5"/>
  <c r="I404" i="5"/>
  <c r="L404" i="5" s="1"/>
  <c r="H404" i="5"/>
  <c r="G404" i="5"/>
  <c r="F404" i="5"/>
  <c r="E404" i="5"/>
  <c r="D404" i="5"/>
  <c r="C404" i="5"/>
  <c r="B404" i="5"/>
  <c r="I403" i="5"/>
  <c r="K403" i="5" s="1"/>
  <c r="H403" i="5"/>
  <c r="G403" i="5"/>
  <c r="F403" i="5"/>
  <c r="E403" i="5"/>
  <c r="D403" i="5"/>
  <c r="C403" i="5"/>
  <c r="B403" i="5"/>
  <c r="I402" i="5"/>
  <c r="L402" i="5" s="1"/>
  <c r="H402" i="5"/>
  <c r="G402" i="5"/>
  <c r="F402" i="5"/>
  <c r="E402" i="5"/>
  <c r="D402" i="5"/>
  <c r="C402" i="5"/>
  <c r="B402" i="5"/>
  <c r="I401" i="5"/>
  <c r="K401" i="5" s="1"/>
  <c r="H401" i="5"/>
  <c r="G401" i="5"/>
  <c r="F401" i="5"/>
  <c r="E401" i="5"/>
  <c r="D401" i="5"/>
  <c r="C401" i="5"/>
  <c r="B401" i="5"/>
  <c r="I400" i="5"/>
  <c r="L400" i="5" s="1"/>
  <c r="H400" i="5"/>
  <c r="G400" i="5"/>
  <c r="F400" i="5"/>
  <c r="E400" i="5"/>
  <c r="D400" i="5"/>
  <c r="C400" i="5"/>
  <c r="B400" i="5"/>
  <c r="I399" i="5"/>
  <c r="K399" i="5" s="1"/>
  <c r="H399" i="5"/>
  <c r="G399" i="5"/>
  <c r="F399" i="5"/>
  <c r="E399" i="5"/>
  <c r="D399" i="5"/>
  <c r="C399" i="5"/>
  <c r="B399" i="5"/>
  <c r="I398" i="5"/>
  <c r="L398" i="5" s="1"/>
  <c r="H398" i="5"/>
  <c r="G398" i="5"/>
  <c r="F398" i="5"/>
  <c r="E398" i="5"/>
  <c r="D398" i="5"/>
  <c r="C398" i="5"/>
  <c r="B398" i="5"/>
  <c r="L397" i="5"/>
  <c r="K397" i="5"/>
  <c r="J396" i="5"/>
  <c r="H396" i="5"/>
  <c r="K396" i="5" s="1"/>
  <c r="G396" i="5"/>
  <c r="F396" i="5"/>
  <c r="E396" i="5"/>
  <c r="D396" i="5"/>
  <c r="C396" i="5"/>
  <c r="B396" i="5"/>
  <c r="L396" i="5" s="1"/>
  <c r="J395" i="5"/>
  <c r="H395" i="5"/>
  <c r="K395" i="5" s="1"/>
  <c r="G395" i="5"/>
  <c r="F395" i="5"/>
  <c r="E395" i="5"/>
  <c r="D395" i="5"/>
  <c r="C395" i="5"/>
  <c r="B395" i="5"/>
  <c r="L395" i="5" s="1"/>
  <c r="J394" i="5"/>
  <c r="H394" i="5"/>
  <c r="K394" i="5" s="1"/>
  <c r="G394" i="5"/>
  <c r="F394" i="5"/>
  <c r="E394" i="5"/>
  <c r="D394" i="5"/>
  <c r="C394" i="5"/>
  <c r="B394" i="5"/>
  <c r="L394" i="5" s="1"/>
  <c r="J393" i="5"/>
  <c r="H393" i="5"/>
  <c r="K393" i="5" s="1"/>
  <c r="G393" i="5"/>
  <c r="F393" i="5"/>
  <c r="E393" i="5"/>
  <c r="D393" i="5"/>
  <c r="C393" i="5"/>
  <c r="B393" i="5"/>
  <c r="L393" i="5" s="1"/>
  <c r="J392" i="5"/>
  <c r="H392" i="5"/>
  <c r="K392" i="5" s="1"/>
  <c r="G392" i="5"/>
  <c r="F392" i="5"/>
  <c r="E392" i="5"/>
  <c r="D392" i="5"/>
  <c r="C392" i="5"/>
  <c r="B392" i="5"/>
  <c r="L392" i="5" s="1"/>
  <c r="J391" i="5"/>
  <c r="H391" i="5"/>
  <c r="K391" i="5" s="1"/>
  <c r="G391" i="5"/>
  <c r="F391" i="5"/>
  <c r="E391" i="5"/>
  <c r="D391" i="5"/>
  <c r="C391" i="5"/>
  <c r="B391" i="5"/>
  <c r="L391" i="5" s="1"/>
  <c r="J390" i="5"/>
  <c r="H390" i="5"/>
  <c r="K390" i="5" s="1"/>
  <c r="G390" i="5"/>
  <c r="F390" i="5"/>
  <c r="E390" i="5"/>
  <c r="D390" i="5"/>
  <c r="C390" i="5"/>
  <c r="B390" i="5"/>
  <c r="L390" i="5" s="1"/>
  <c r="I389" i="5"/>
  <c r="K389" i="5" s="1"/>
  <c r="H389" i="5"/>
  <c r="G389" i="5"/>
  <c r="F389" i="5"/>
  <c r="E389" i="5"/>
  <c r="D389" i="5"/>
  <c r="C389" i="5"/>
  <c r="B389" i="5"/>
  <c r="Z368" i="5"/>
  <c r="Z367" i="5"/>
  <c r="U367" i="5"/>
  <c r="T367" i="5"/>
  <c r="S367" i="5"/>
  <c r="R367" i="5"/>
  <c r="Q367" i="5"/>
  <c r="P367" i="5"/>
  <c r="O367" i="5"/>
  <c r="N367" i="5"/>
  <c r="M367" i="5"/>
  <c r="L367" i="5"/>
  <c r="K367" i="5"/>
  <c r="J367" i="5"/>
  <c r="I367" i="5"/>
  <c r="H367" i="5"/>
  <c r="G367" i="5"/>
  <c r="F367" i="5"/>
  <c r="E367" i="5"/>
  <c r="D367" i="5"/>
  <c r="C367" i="5"/>
  <c r="B367" i="5"/>
  <c r="T365" i="5"/>
  <c r="R365" i="5"/>
  <c r="P365" i="5"/>
  <c r="N365" i="5"/>
  <c r="L365" i="5"/>
  <c r="J365" i="5"/>
  <c r="H365" i="5"/>
  <c r="F365" i="5"/>
  <c r="D365" i="5"/>
  <c r="B365" i="5"/>
  <c r="U364" i="5"/>
  <c r="AB363" i="5" s="1"/>
  <c r="T364" i="5"/>
  <c r="S364" i="5"/>
  <c r="R364" i="5"/>
  <c r="Q364" i="5"/>
  <c r="P364" i="5"/>
  <c r="O364" i="5"/>
  <c r="N364" i="5"/>
  <c r="M364" i="5"/>
  <c r="L364" i="5"/>
  <c r="K364" i="5"/>
  <c r="J364" i="5"/>
  <c r="I364" i="5"/>
  <c r="H364" i="5"/>
  <c r="G364" i="5"/>
  <c r="F364" i="5"/>
  <c r="E364" i="5"/>
  <c r="D364" i="5"/>
  <c r="C364" i="5"/>
  <c r="B364" i="5"/>
  <c r="Z363" i="5"/>
  <c r="U363" i="5"/>
  <c r="AB362" i="5" s="1"/>
  <c r="T363" i="5"/>
  <c r="S363" i="5"/>
  <c r="R363" i="5"/>
  <c r="Q363" i="5"/>
  <c r="P363" i="5"/>
  <c r="O363" i="5"/>
  <c r="N363" i="5"/>
  <c r="M363" i="5"/>
  <c r="L363" i="5"/>
  <c r="K363" i="5"/>
  <c r="J363" i="5"/>
  <c r="I363" i="5"/>
  <c r="H363" i="5"/>
  <c r="G363" i="5"/>
  <c r="F363" i="5"/>
  <c r="E363" i="5"/>
  <c r="D363" i="5"/>
  <c r="C363" i="5"/>
  <c r="B363" i="5"/>
  <c r="Z362" i="5"/>
  <c r="U362" i="5"/>
  <c r="U365" i="5" s="1"/>
  <c r="T362" i="5"/>
  <c r="S362" i="5"/>
  <c r="S365" i="5" s="1"/>
  <c r="R362" i="5"/>
  <c r="Q362" i="5"/>
  <c r="Q365" i="5" s="1"/>
  <c r="P362" i="5"/>
  <c r="O362" i="5"/>
  <c r="O365" i="5" s="1"/>
  <c r="N362" i="5"/>
  <c r="M362" i="5"/>
  <c r="M365" i="5" s="1"/>
  <c r="L362" i="5"/>
  <c r="K362" i="5"/>
  <c r="K365" i="5" s="1"/>
  <c r="J362" i="5"/>
  <c r="I362" i="5"/>
  <c r="I365" i="5" s="1"/>
  <c r="H362" i="5"/>
  <c r="G362" i="5"/>
  <c r="G365" i="5" s="1"/>
  <c r="F362" i="5"/>
  <c r="E362" i="5"/>
  <c r="E365" i="5" s="1"/>
  <c r="D362" i="5"/>
  <c r="C362" i="5"/>
  <c r="C365" i="5" s="1"/>
  <c r="B362" i="5"/>
  <c r="U361" i="5"/>
  <c r="AB361" i="5" s="1"/>
  <c r="T361" i="5"/>
  <c r="S361" i="5"/>
  <c r="R361" i="5"/>
  <c r="Q361" i="5"/>
  <c r="P361" i="5"/>
  <c r="O361" i="5"/>
  <c r="N361" i="5"/>
  <c r="M361" i="5"/>
  <c r="L361" i="5"/>
  <c r="K361" i="5"/>
  <c r="J361" i="5"/>
  <c r="I361" i="5"/>
  <c r="H361" i="5"/>
  <c r="G361" i="5"/>
  <c r="F361" i="5"/>
  <c r="E361" i="5"/>
  <c r="D361" i="5"/>
  <c r="C361" i="5"/>
  <c r="B361" i="5"/>
  <c r="U360" i="5"/>
  <c r="AB360" i="5" s="1"/>
  <c r="T360" i="5"/>
  <c r="S360" i="5"/>
  <c r="R360" i="5"/>
  <c r="Q360" i="5"/>
  <c r="P360" i="5"/>
  <c r="O360" i="5"/>
  <c r="N360" i="5"/>
  <c r="M360" i="5"/>
  <c r="L360" i="5"/>
  <c r="K360" i="5"/>
  <c r="J360" i="5"/>
  <c r="I360" i="5"/>
  <c r="H360" i="5"/>
  <c r="G360" i="5"/>
  <c r="F360" i="5"/>
  <c r="E360" i="5"/>
  <c r="D360" i="5"/>
  <c r="C360" i="5"/>
  <c r="B360" i="5"/>
  <c r="U353" i="5"/>
  <c r="T353" i="5"/>
  <c r="S353" i="5"/>
  <c r="R353" i="5"/>
  <c r="Q353" i="5"/>
  <c r="P353" i="5"/>
  <c r="O353" i="5"/>
  <c r="N353" i="5"/>
  <c r="M353" i="5"/>
  <c r="L353" i="5"/>
  <c r="K353" i="5"/>
  <c r="J353" i="5"/>
  <c r="I353" i="5"/>
  <c r="H353" i="5"/>
  <c r="G353" i="5"/>
  <c r="F353" i="5"/>
  <c r="E353" i="5"/>
  <c r="D353" i="5"/>
  <c r="C353" i="5"/>
  <c r="B353" i="5"/>
  <c r="U314" i="5"/>
  <c r="T314" i="5"/>
  <c r="S314" i="5"/>
  <c r="R314" i="5"/>
  <c r="Q314" i="5"/>
  <c r="P314" i="5"/>
  <c r="O314" i="5"/>
  <c r="N314" i="5"/>
  <c r="M314" i="5"/>
  <c r="L314" i="5"/>
  <c r="K314" i="5"/>
  <c r="J314" i="5"/>
  <c r="I314" i="5"/>
  <c r="H314" i="5"/>
  <c r="G314" i="5"/>
  <c r="F314" i="5"/>
  <c r="E314" i="5"/>
  <c r="D314" i="5"/>
  <c r="C314" i="5"/>
  <c r="B314" i="5"/>
  <c r="U274" i="5"/>
  <c r="AE363" i="5" s="1"/>
  <c r="AF363" i="5" s="1"/>
  <c r="T274" i="5"/>
  <c r="AD363" i="5" s="1"/>
  <c r="S274" i="5"/>
  <c r="R274" i="5"/>
  <c r="Q274" i="5"/>
  <c r="P274" i="5"/>
  <c r="O274" i="5"/>
  <c r="N274" i="5"/>
  <c r="M274" i="5"/>
  <c r="L274" i="5"/>
  <c r="K274" i="5"/>
  <c r="J274" i="5"/>
  <c r="I274" i="5"/>
  <c r="H274" i="5"/>
  <c r="G274" i="5"/>
  <c r="F274" i="5"/>
  <c r="E274" i="5"/>
  <c r="D274" i="5"/>
  <c r="C274" i="5"/>
  <c r="B274" i="5"/>
  <c r="U235" i="5"/>
  <c r="T235" i="5"/>
  <c r="S235" i="5"/>
  <c r="R235" i="5"/>
  <c r="Q235" i="5"/>
  <c r="P235" i="5"/>
  <c r="O235" i="5"/>
  <c r="N235" i="5"/>
  <c r="M235" i="5"/>
  <c r="L235" i="5"/>
  <c r="K235" i="5"/>
  <c r="J235" i="5"/>
  <c r="I235" i="5"/>
  <c r="H235" i="5"/>
  <c r="G235" i="5"/>
  <c r="F235" i="5"/>
  <c r="E235" i="5"/>
  <c r="D235" i="5"/>
  <c r="C235" i="5"/>
  <c r="B235" i="5"/>
  <c r="U196" i="5"/>
  <c r="T196" i="5"/>
  <c r="S196" i="5"/>
  <c r="R196" i="5"/>
  <c r="Q196" i="5"/>
  <c r="P196" i="5"/>
  <c r="O196" i="5"/>
  <c r="N196" i="5"/>
  <c r="M196" i="5"/>
  <c r="L196" i="5"/>
  <c r="K196" i="5"/>
  <c r="J196" i="5"/>
  <c r="I196" i="5"/>
  <c r="H196" i="5"/>
  <c r="G196" i="5"/>
  <c r="F196" i="5"/>
  <c r="E196" i="5"/>
  <c r="D196" i="5"/>
  <c r="C196" i="5"/>
  <c r="B196" i="5"/>
  <c r="U158" i="5"/>
  <c r="AE362" i="5" s="1"/>
  <c r="AF362" i="5" s="1"/>
  <c r="T158" i="5"/>
  <c r="AD362" i="5" s="1"/>
  <c r="S158" i="5"/>
  <c r="R158" i="5"/>
  <c r="Q158" i="5"/>
  <c r="P158" i="5"/>
  <c r="O158" i="5"/>
  <c r="N158" i="5"/>
  <c r="M158" i="5"/>
  <c r="L158" i="5"/>
  <c r="K158" i="5"/>
  <c r="J158" i="5"/>
  <c r="I158" i="5"/>
  <c r="H158" i="5"/>
  <c r="G158" i="5"/>
  <c r="F158" i="5"/>
  <c r="E158" i="5"/>
  <c r="D158" i="5"/>
  <c r="C158" i="5"/>
  <c r="B158" i="5"/>
  <c r="U119" i="5"/>
  <c r="AE361" i="5" s="1"/>
  <c r="AF361" i="5" s="1"/>
  <c r="T119" i="5"/>
  <c r="AD361" i="5" s="1"/>
  <c r="S119" i="5"/>
  <c r="R119" i="5"/>
  <c r="Q119" i="5"/>
  <c r="P119" i="5"/>
  <c r="O119" i="5"/>
  <c r="N119" i="5"/>
  <c r="M119" i="5"/>
  <c r="L119" i="5"/>
  <c r="K119" i="5"/>
  <c r="J119" i="5"/>
  <c r="I119" i="5"/>
  <c r="H119" i="5"/>
  <c r="G119" i="5"/>
  <c r="F119" i="5"/>
  <c r="E119" i="5"/>
  <c r="D119" i="5"/>
  <c r="C119" i="5"/>
  <c r="B119" i="5"/>
  <c r="U81" i="5"/>
  <c r="AE360" i="5" s="1"/>
  <c r="AF360" i="5" s="1"/>
  <c r="T81" i="5"/>
  <c r="AD360" i="5" s="1"/>
  <c r="S81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B81" i="5"/>
  <c r="Y43" i="5"/>
  <c r="U43" i="5"/>
  <c r="I388" i="5" s="1"/>
  <c r="T43" i="5"/>
  <c r="H388" i="5" s="1"/>
  <c r="S43" i="5"/>
  <c r="G388" i="5" s="1"/>
  <c r="R43" i="5"/>
  <c r="F388" i="5" s="1"/>
  <c r="Q43" i="5"/>
  <c r="E388" i="5" s="1"/>
  <c r="P43" i="5"/>
  <c r="O43" i="5"/>
  <c r="N43" i="5"/>
  <c r="M43" i="5"/>
  <c r="L43" i="5"/>
  <c r="D388" i="5" s="1"/>
  <c r="K43" i="5"/>
  <c r="J43" i="5"/>
  <c r="I43" i="5"/>
  <c r="H43" i="5"/>
  <c r="G43" i="5"/>
  <c r="C388" i="5" s="1"/>
  <c r="F43" i="5"/>
  <c r="E43" i="5"/>
  <c r="D43" i="5"/>
  <c r="C43" i="5"/>
  <c r="B43" i="5"/>
  <c r="B388" i="5" s="1"/>
  <c r="V41" i="5"/>
  <c r="V40" i="5"/>
  <c r="V39" i="5"/>
  <c r="V38" i="5"/>
  <c r="V37" i="5"/>
  <c r="V36" i="5"/>
  <c r="V35" i="5"/>
  <c r="V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J437" i="3"/>
  <c r="I437" i="3"/>
  <c r="K437" i="3" s="1"/>
  <c r="H437" i="3"/>
  <c r="G437" i="3"/>
  <c r="F437" i="3"/>
  <c r="E437" i="3"/>
  <c r="D437" i="3"/>
  <c r="C437" i="3"/>
  <c r="B437" i="3"/>
  <c r="L437" i="3" s="1"/>
  <c r="I436" i="3"/>
  <c r="L436" i="3" s="1"/>
  <c r="H436" i="3"/>
  <c r="G436" i="3"/>
  <c r="F436" i="3"/>
  <c r="E436" i="3"/>
  <c r="D436" i="3"/>
  <c r="C436" i="3"/>
  <c r="B436" i="3"/>
  <c r="J435" i="3"/>
  <c r="I435" i="3"/>
  <c r="K435" i="3" s="1"/>
  <c r="H435" i="3"/>
  <c r="G435" i="3"/>
  <c r="F435" i="3"/>
  <c r="E435" i="3"/>
  <c r="D435" i="3"/>
  <c r="C435" i="3"/>
  <c r="B435" i="3"/>
  <c r="L435" i="3" s="1"/>
  <c r="I434" i="3"/>
  <c r="L434" i="3" s="1"/>
  <c r="H434" i="3"/>
  <c r="G434" i="3"/>
  <c r="F434" i="3"/>
  <c r="E434" i="3"/>
  <c r="D434" i="3"/>
  <c r="C434" i="3"/>
  <c r="B434" i="3"/>
  <c r="J433" i="3"/>
  <c r="I433" i="3"/>
  <c r="K433" i="3" s="1"/>
  <c r="H433" i="3"/>
  <c r="G433" i="3"/>
  <c r="F433" i="3"/>
  <c r="E433" i="3"/>
  <c r="D433" i="3"/>
  <c r="C433" i="3"/>
  <c r="B433" i="3"/>
  <c r="L433" i="3" s="1"/>
  <c r="I432" i="3"/>
  <c r="L432" i="3" s="1"/>
  <c r="H432" i="3"/>
  <c r="G432" i="3"/>
  <c r="F432" i="3"/>
  <c r="E432" i="3"/>
  <c r="D432" i="3"/>
  <c r="C432" i="3"/>
  <c r="B432" i="3"/>
  <c r="J431" i="3"/>
  <c r="I431" i="3"/>
  <c r="K431" i="3" s="1"/>
  <c r="H431" i="3"/>
  <c r="G431" i="3"/>
  <c r="F431" i="3"/>
  <c r="E431" i="3"/>
  <c r="D431" i="3"/>
  <c r="C431" i="3"/>
  <c r="B431" i="3"/>
  <c r="L431" i="3" s="1"/>
  <c r="I430" i="3"/>
  <c r="L430" i="3" s="1"/>
  <c r="H430" i="3"/>
  <c r="G430" i="3"/>
  <c r="F430" i="3"/>
  <c r="E430" i="3"/>
  <c r="D430" i="3"/>
  <c r="C430" i="3"/>
  <c r="B430" i="3"/>
  <c r="J429" i="3"/>
  <c r="I429" i="3"/>
  <c r="K429" i="3" s="1"/>
  <c r="H429" i="3"/>
  <c r="G429" i="3"/>
  <c r="F429" i="3"/>
  <c r="E429" i="3"/>
  <c r="D429" i="3"/>
  <c r="C429" i="3"/>
  <c r="B429" i="3"/>
  <c r="L429" i="3" s="1"/>
  <c r="I428" i="3"/>
  <c r="L428" i="3" s="1"/>
  <c r="H428" i="3"/>
  <c r="G428" i="3"/>
  <c r="F428" i="3"/>
  <c r="E428" i="3"/>
  <c r="D428" i="3"/>
  <c r="C428" i="3"/>
  <c r="B428" i="3"/>
  <c r="J427" i="3"/>
  <c r="I427" i="3"/>
  <c r="K427" i="3" s="1"/>
  <c r="H427" i="3"/>
  <c r="G427" i="3"/>
  <c r="F427" i="3"/>
  <c r="E427" i="3"/>
  <c r="D427" i="3"/>
  <c r="C427" i="3"/>
  <c r="B427" i="3"/>
  <c r="L427" i="3" s="1"/>
  <c r="I426" i="3"/>
  <c r="L426" i="3" s="1"/>
  <c r="H426" i="3"/>
  <c r="G426" i="3"/>
  <c r="F426" i="3"/>
  <c r="E426" i="3"/>
  <c r="D426" i="3"/>
  <c r="C426" i="3"/>
  <c r="B426" i="3"/>
  <c r="J425" i="3"/>
  <c r="I425" i="3"/>
  <c r="K425" i="3" s="1"/>
  <c r="H425" i="3"/>
  <c r="G425" i="3"/>
  <c r="F425" i="3"/>
  <c r="E425" i="3"/>
  <c r="D425" i="3"/>
  <c r="C425" i="3"/>
  <c r="B425" i="3"/>
  <c r="L425" i="3" s="1"/>
  <c r="I424" i="3"/>
  <c r="L424" i="3" s="1"/>
  <c r="H424" i="3"/>
  <c r="G424" i="3"/>
  <c r="F424" i="3"/>
  <c r="E424" i="3"/>
  <c r="D424" i="3"/>
  <c r="C424" i="3"/>
  <c r="B424" i="3"/>
  <c r="J423" i="3"/>
  <c r="I423" i="3"/>
  <c r="K423" i="3" s="1"/>
  <c r="H423" i="3"/>
  <c r="G423" i="3"/>
  <c r="F423" i="3"/>
  <c r="E423" i="3"/>
  <c r="D423" i="3"/>
  <c r="C423" i="3"/>
  <c r="B423" i="3"/>
  <c r="L423" i="3" s="1"/>
  <c r="I422" i="3"/>
  <c r="L422" i="3" s="1"/>
  <c r="H422" i="3"/>
  <c r="G422" i="3"/>
  <c r="F422" i="3"/>
  <c r="E422" i="3"/>
  <c r="D422" i="3"/>
  <c r="C422" i="3"/>
  <c r="B422" i="3"/>
  <c r="J421" i="3"/>
  <c r="I421" i="3"/>
  <c r="K421" i="3" s="1"/>
  <c r="H421" i="3"/>
  <c r="G421" i="3"/>
  <c r="F421" i="3"/>
  <c r="E421" i="3"/>
  <c r="D421" i="3"/>
  <c r="C421" i="3"/>
  <c r="B421" i="3"/>
  <c r="L421" i="3" s="1"/>
  <c r="I420" i="3"/>
  <c r="L420" i="3" s="1"/>
  <c r="H420" i="3"/>
  <c r="G420" i="3"/>
  <c r="F420" i="3"/>
  <c r="E420" i="3"/>
  <c r="D420" i="3"/>
  <c r="C420" i="3"/>
  <c r="B420" i="3"/>
  <c r="J419" i="3"/>
  <c r="I419" i="3"/>
  <c r="K419" i="3" s="1"/>
  <c r="H419" i="3"/>
  <c r="G419" i="3"/>
  <c r="F419" i="3"/>
  <c r="E419" i="3"/>
  <c r="D419" i="3"/>
  <c r="C419" i="3"/>
  <c r="B419" i="3"/>
  <c r="L419" i="3" s="1"/>
  <c r="I418" i="3"/>
  <c r="L418" i="3" s="1"/>
  <c r="H418" i="3"/>
  <c r="G418" i="3"/>
  <c r="F418" i="3"/>
  <c r="E418" i="3"/>
  <c r="D418" i="3"/>
  <c r="C418" i="3"/>
  <c r="B418" i="3"/>
  <c r="J417" i="3"/>
  <c r="I417" i="3"/>
  <c r="K417" i="3" s="1"/>
  <c r="H417" i="3"/>
  <c r="G417" i="3"/>
  <c r="F417" i="3"/>
  <c r="E417" i="3"/>
  <c r="D417" i="3"/>
  <c r="C417" i="3"/>
  <c r="B417" i="3"/>
  <c r="L417" i="3" s="1"/>
  <c r="I416" i="3"/>
  <c r="L416" i="3" s="1"/>
  <c r="H416" i="3"/>
  <c r="G416" i="3"/>
  <c r="F416" i="3"/>
  <c r="E416" i="3"/>
  <c r="D416" i="3"/>
  <c r="C416" i="3"/>
  <c r="B416" i="3"/>
  <c r="J415" i="3"/>
  <c r="I415" i="3"/>
  <c r="K415" i="3" s="1"/>
  <c r="H415" i="3"/>
  <c r="G415" i="3"/>
  <c r="F415" i="3"/>
  <c r="E415" i="3"/>
  <c r="D415" i="3"/>
  <c r="C415" i="3"/>
  <c r="B415" i="3"/>
  <c r="L415" i="3" s="1"/>
  <c r="I414" i="3"/>
  <c r="L414" i="3" s="1"/>
  <c r="H414" i="3"/>
  <c r="G414" i="3"/>
  <c r="F414" i="3"/>
  <c r="E414" i="3"/>
  <c r="D414" i="3"/>
  <c r="C414" i="3"/>
  <c r="B414" i="3"/>
  <c r="J413" i="3"/>
  <c r="I413" i="3"/>
  <c r="K413" i="3" s="1"/>
  <c r="H413" i="3"/>
  <c r="G413" i="3"/>
  <c r="F413" i="3"/>
  <c r="E413" i="3"/>
  <c r="D413" i="3"/>
  <c r="C413" i="3"/>
  <c r="B413" i="3"/>
  <c r="L413" i="3" s="1"/>
  <c r="I412" i="3"/>
  <c r="L412" i="3" s="1"/>
  <c r="H412" i="3"/>
  <c r="G412" i="3"/>
  <c r="F412" i="3"/>
  <c r="E412" i="3"/>
  <c r="D412" i="3"/>
  <c r="C412" i="3"/>
  <c r="B412" i="3"/>
  <c r="J411" i="3"/>
  <c r="I411" i="3"/>
  <c r="K411" i="3" s="1"/>
  <c r="H411" i="3"/>
  <c r="G411" i="3"/>
  <c r="F411" i="3"/>
  <c r="E411" i="3"/>
  <c r="D411" i="3"/>
  <c r="C411" i="3"/>
  <c r="B411" i="3"/>
  <c r="L411" i="3" s="1"/>
  <c r="I410" i="3"/>
  <c r="L410" i="3" s="1"/>
  <c r="H410" i="3"/>
  <c r="G410" i="3"/>
  <c r="F410" i="3"/>
  <c r="E410" i="3"/>
  <c r="D410" i="3"/>
  <c r="C410" i="3"/>
  <c r="B410" i="3"/>
  <c r="J409" i="3"/>
  <c r="I409" i="3"/>
  <c r="H409" i="3"/>
  <c r="G409" i="3"/>
  <c r="F409" i="3"/>
  <c r="E409" i="3"/>
  <c r="D409" i="3"/>
  <c r="C409" i="3"/>
  <c r="B409" i="3"/>
  <c r="L409" i="3" s="1"/>
  <c r="I408" i="3"/>
  <c r="K408" i="3" s="1"/>
  <c r="H408" i="3"/>
  <c r="G408" i="3"/>
  <c r="F408" i="3"/>
  <c r="E408" i="3"/>
  <c r="D408" i="3"/>
  <c r="C408" i="3"/>
  <c r="B408" i="3"/>
  <c r="L407" i="3"/>
  <c r="J407" i="3"/>
  <c r="I407" i="3"/>
  <c r="K407" i="3" s="1"/>
  <c r="H407" i="3"/>
  <c r="G407" i="3"/>
  <c r="F407" i="3"/>
  <c r="E407" i="3"/>
  <c r="D407" i="3"/>
  <c r="C407" i="3"/>
  <c r="B407" i="3"/>
  <c r="L406" i="3"/>
  <c r="K406" i="3"/>
  <c r="J405" i="3"/>
  <c r="H405" i="3"/>
  <c r="K405" i="3" s="1"/>
  <c r="G405" i="3"/>
  <c r="F405" i="3"/>
  <c r="E405" i="3"/>
  <c r="D405" i="3"/>
  <c r="C405" i="3"/>
  <c r="B405" i="3"/>
  <c r="L405" i="3" s="1"/>
  <c r="J404" i="3"/>
  <c r="H404" i="3"/>
  <c r="K404" i="3" s="1"/>
  <c r="G404" i="3"/>
  <c r="F404" i="3"/>
  <c r="E404" i="3"/>
  <c r="D404" i="3"/>
  <c r="C404" i="3"/>
  <c r="B404" i="3"/>
  <c r="L404" i="3" s="1"/>
  <c r="J403" i="3"/>
  <c r="H403" i="3"/>
  <c r="K403" i="3" s="1"/>
  <c r="G403" i="3"/>
  <c r="F403" i="3"/>
  <c r="E403" i="3"/>
  <c r="D403" i="3"/>
  <c r="C403" i="3"/>
  <c r="B403" i="3"/>
  <c r="L403" i="3" s="1"/>
  <c r="J402" i="3"/>
  <c r="H402" i="3"/>
  <c r="K402" i="3" s="1"/>
  <c r="G402" i="3"/>
  <c r="F402" i="3"/>
  <c r="E402" i="3"/>
  <c r="D402" i="3"/>
  <c r="C402" i="3"/>
  <c r="B402" i="3"/>
  <c r="L402" i="3" s="1"/>
  <c r="J401" i="3"/>
  <c r="H401" i="3"/>
  <c r="K401" i="3" s="1"/>
  <c r="G401" i="3"/>
  <c r="F401" i="3"/>
  <c r="E401" i="3"/>
  <c r="D401" i="3"/>
  <c r="C401" i="3"/>
  <c r="B401" i="3"/>
  <c r="L401" i="3" s="1"/>
  <c r="J400" i="3"/>
  <c r="H400" i="3"/>
  <c r="K400" i="3" s="1"/>
  <c r="G400" i="3"/>
  <c r="F400" i="3"/>
  <c r="E400" i="3"/>
  <c r="D400" i="3"/>
  <c r="C400" i="3"/>
  <c r="B400" i="3"/>
  <c r="L400" i="3" s="1"/>
  <c r="J399" i="3"/>
  <c r="H399" i="3"/>
  <c r="K399" i="3" s="1"/>
  <c r="G399" i="3"/>
  <c r="F399" i="3"/>
  <c r="E399" i="3"/>
  <c r="D399" i="3"/>
  <c r="C399" i="3"/>
  <c r="B399" i="3"/>
  <c r="L399" i="3" s="1"/>
  <c r="I398" i="3"/>
  <c r="K398" i="3" s="1"/>
  <c r="H398" i="3"/>
  <c r="G398" i="3"/>
  <c r="F398" i="3"/>
  <c r="E398" i="3"/>
  <c r="D398" i="3"/>
  <c r="C398" i="3"/>
  <c r="B398" i="3"/>
  <c r="Z377" i="3"/>
  <c r="AB376" i="3"/>
  <c r="Y376" i="3"/>
  <c r="U376" i="3"/>
  <c r="T376" i="3"/>
  <c r="S376" i="3"/>
  <c r="R376" i="3"/>
  <c r="Q376" i="3"/>
  <c r="P376" i="3"/>
  <c r="O376" i="3"/>
  <c r="N376" i="3"/>
  <c r="M376" i="3"/>
  <c r="L376" i="3"/>
  <c r="K376" i="3"/>
  <c r="J376" i="3"/>
  <c r="I376" i="3"/>
  <c r="H376" i="3"/>
  <c r="G376" i="3"/>
  <c r="F376" i="3"/>
  <c r="E376" i="3"/>
  <c r="D376" i="3"/>
  <c r="C376" i="3"/>
  <c r="B376" i="3"/>
  <c r="U373" i="3"/>
  <c r="AB372" i="3" s="1"/>
  <c r="T373" i="3"/>
  <c r="S373" i="3"/>
  <c r="R373" i="3"/>
  <c r="Q373" i="3"/>
  <c r="P373" i="3"/>
  <c r="O373" i="3"/>
  <c r="N373" i="3"/>
  <c r="M373" i="3"/>
  <c r="L373" i="3"/>
  <c r="K373" i="3"/>
  <c r="J373" i="3"/>
  <c r="I373" i="3"/>
  <c r="H373" i="3"/>
  <c r="G373" i="3"/>
  <c r="F373" i="3"/>
  <c r="E373" i="3"/>
  <c r="D373" i="3"/>
  <c r="C373" i="3"/>
  <c r="B373" i="3"/>
  <c r="Z372" i="3"/>
  <c r="U372" i="3"/>
  <c r="AB371" i="3" s="1"/>
  <c r="T372" i="3"/>
  <c r="S372" i="3"/>
  <c r="R372" i="3"/>
  <c r="Q372" i="3"/>
  <c r="P372" i="3"/>
  <c r="O372" i="3"/>
  <c r="N372" i="3"/>
  <c r="M372" i="3"/>
  <c r="L372" i="3"/>
  <c r="K372" i="3"/>
  <c r="J372" i="3"/>
  <c r="I372" i="3"/>
  <c r="H372" i="3"/>
  <c r="G372" i="3"/>
  <c r="F372" i="3"/>
  <c r="E372" i="3"/>
  <c r="D372" i="3"/>
  <c r="C372" i="3"/>
  <c r="B372" i="3"/>
  <c r="Z371" i="3"/>
  <c r="U371" i="3"/>
  <c r="U374" i="3" s="1"/>
  <c r="Y373" i="3" s="1"/>
  <c r="T371" i="3"/>
  <c r="T374" i="3" s="1"/>
  <c r="S371" i="3"/>
  <c r="S374" i="3" s="1"/>
  <c r="R371" i="3"/>
  <c r="R374" i="3" s="1"/>
  <c r="Q371" i="3"/>
  <c r="Q374" i="3" s="1"/>
  <c r="P371" i="3"/>
  <c r="P374" i="3" s="1"/>
  <c r="O371" i="3"/>
  <c r="O374" i="3" s="1"/>
  <c r="N371" i="3"/>
  <c r="N374" i="3" s="1"/>
  <c r="M371" i="3"/>
  <c r="M374" i="3" s="1"/>
  <c r="L371" i="3"/>
  <c r="L374" i="3" s="1"/>
  <c r="K371" i="3"/>
  <c r="K374" i="3" s="1"/>
  <c r="J371" i="3"/>
  <c r="J374" i="3" s="1"/>
  <c r="I371" i="3"/>
  <c r="I374" i="3" s="1"/>
  <c r="H371" i="3"/>
  <c r="H374" i="3" s="1"/>
  <c r="G371" i="3"/>
  <c r="G374" i="3" s="1"/>
  <c r="F371" i="3"/>
  <c r="F374" i="3" s="1"/>
  <c r="E371" i="3"/>
  <c r="E374" i="3" s="1"/>
  <c r="D371" i="3"/>
  <c r="D374" i="3" s="1"/>
  <c r="C371" i="3"/>
  <c r="C374" i="3" s="1"/>
  <c r="B371" i="3"/>
  <c r="B374" i="3" s="1"/>
  <c r="U370" i="3"/>
  <c r="AB370" i="3" s="1"/>
  <c r="T370" i="3"/>
  <c r="S370" i="3"/>
  <c r="R370" i="3"/>
  <c r="Q370" i="3"/>
  <c r="P370" i="3"/>
  <c r="O370" i="3"/>
  <c r="N370" i="3"/>
  <c r="M370" i="3"/>
  <c r="L370" i="3"/>
  <c r="K370" i="3"/>
  <c r="J370" i="3"/>
  <c r="I370" i="3"/>
  <c r="H370" i="3"/>
  <c r="G370" i="3"/>
  <c r="F370" i="3"/>
  <c r="E370" i="3"/>
  <c r="D370" i="3"/>
  <c r="C370" i="3"/>
  <c r="B370" i="3"/>
  <c r="U369" i="3"/>
  <c r="AB369" i="3" s="1"/>
  <c r="T369" i="3"/>
  <c r="S369" i="3"/>
  <c r="R369" i="3"/>
  <c r="Q369" i="3"/>
  <c r="P369" i="3"/>
  <c r="O369" i="3"/>
  <c r="N369" i="3"/>
  <c r="M369" i="3"/>
  <c r="L369" i="3"/>
  <c r="K369" i="3"/>
  <c r="J369" i="3"/>
  <c r="I369" i="3"/>
  <c r="H369" i="3"/>
  <c r="G369" i="3"/>
  <c r="F369" i="3"/>
  <c r="E369" i="3"/>
  <c r="D369" i="3"/>
  <c r="C369" i="3"/>
  <c r="B369" i="3"/>
  <c r="U362" i="3"/>
  <c r="T362" i="3"/>
  <c r="S362" i="3"/>
  <c r="R362" i="3"/>
  <c r="Q362" i="3"/>
  <c r="P362" i="3"/>
  <c r="O362" i="3"/>
  <c r="N362" i="3"/>
  <c r="M362" i="3"/>
  <c r="L362" i="3"/>
  <c r="K362" i="3"/>
  <c r="J362" i="3"/>
  <c r="I362" i="3"/>
  <c r="H362" i="3"/>
  <c r="G362" i="3"/>
  <c r="F362" i="3"/>
  <c r="E362" i="3"/>
  <c r="D362" i="3"/>
  <c r="C362" i="3"/>
  <c r="B362" i="3"/>
  <c r="U322" i="3"/>
  <c r="T322" i="3"/>
  <c r="S322" i="3"/>
  <c r="R322" i="3"/>
  <c r="Q322" i="3"/>
  <c r="P322" i="3"/>
  <c r="O322" i="3"/>
  <c r="N322" i="3"/>
  <c r="M322" i="3"/>
  <c r="L322" i="3"/>
  <c r="K322" i="3"/>
  <c r="J322" i="3"/>
  <c r="I322" i="3"/>
  <c r="H322" i="3"/>
  <c r="G322" i="3"/>
  <c r="F322" i="3"/>
  <c r="E322" i="3"/>
  <c r="D322" i="3"/>
  <c r="C322" i="3"/>
  <c r="B322" i="3"/>
  <c r="U281" i="3"/>
  <c r="AE372" i="3" s="1"/>
  <c r="T281" i="3"/>
  <c r="AD372" i="3" s="1"/>
  <c r="S281" i="3"/>
  <c r="R281" i="3"/>
  <c r="Q281" i="3"/>
  <c r="P281" i="3"/>
  <c r="O281" i="3"/>
  <c r="N281" i="3"/>
  <c r="M281" i="3"/>
  <c r="L281" i="3"/>
  <c r="K281" i="3"/>
  <c r="J281" i="3"/>
  <c r="I281" i="3"/>
  <c r="H281" i="3"/>
  <c r="G281" i="3"/>
  <c r="F281" i="3"/>
  <c r="E281" i="3"/>
  <c r="D281" i="3"/>
  <c r="C281" i="3"/>
  <c r="B281" i="3"/>
  <c r="U241" i="3"/>
  <c r="T241" i="3"/>
  <c r="S241" i="3"/>
  <c r="R241" i="3"/>
  <c r="Q241" i="3"/>
  <c r="P241" i="3"/>
  <c r="O241" i="3"/>
  <c r="N241" i="3"/>
  <c r="M241" i="3"/>
  <c r="L241" i="3"/>
  <c r="K241" i="3"/>
  <c r="J241" i="3"/>
  <c r="I241" i="3"/>
  <c r="H241" i="3"/>
  <c r="G241" i="3"/>
  <c r="F241" i="3"/>
  <c r="E241" i="3"/>
  <c r="D241" i="3"/>
  <c r="C241" i="3"/>
  <c r="B24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C201" i="3"/>
  <c r="B201" i="3"/>
  <c r="U162" i="3"/>
  <c r="AE371" i="3" s="1"/>
  <c r="T162" i="3"/>
  <c r="AD371" i="3" s="1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C162" i="3"/>
  <c r="B162" i="3"/>
  <c r="U122" i="3"/>
  <c r="AE370" i="3" s="1"/>
  <c r="T122" i="3"/>
  <c r="AD370" i="3" s="1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B122" i="3"/>
  <c r="U83" i="3"/>
  <c r="AE369" i="3" s="1"/>
  <c r="T83" i="3"/>
  <c r="AD369" i="3" s="1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B83" i="3"/>
  <c r="Y44" i="3"/>
  <c r="U44" i="3"/>
  <c r="I397" i="3" s="1"/>
  <c r="J397" i="3" s="1"/>
  <c r="T44" i="3"/>
  <c r="H397" i="3" s="1"/>
  <c r="S44" i="3"/>
  <c r="G397" i="3" s="1"/>
  <c r="R44" i="3"/>
  <c r="F397" i="3" s="1"/>
  <c r="Q44" i="3"/>
  <c r="E397" i="3" s="1"/>
  <c r="P44" i="3"/>
  <c r="O44" i="3"/>
  <c r="N44" i="3"/>
  <c r="M44" i="3"/>
  <c r="L44" i="3"/>
  <c r="D397" i="3" s="1"/>
  <c r="K44" i="3"/>
  <c r="J44" i="3"/>
  <c r="I44" i="3"/>
  <c r="H44" i="3"/>
  <c r="G44" i="3"/>
  <c r="C397" i="3" s="1"/>
  <c r="F44" i="3"/>
  <c r="E44" i="3"/>
  <c r="D44" i="3"/>
  <c r="C44" i="3"/>
  <c r="B44" i="3"/>
  <c r="B397" i="3" s="1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I437" i="1"/>
  <c r="L437" i="1" s="1"/>
  <c r="H437" i="1"/>
  <c r="G437" i="1"/>
  <c r="F437" i="1"/>
  <c r="E437" i="1"/>
  <c r="D437" i="1"/>
  <c r="C437" i="1"/>
  <c r="B437" i="1"/>
  <c r="I436" i="1"/>
  <c r="L436" i="1" s="1"/>
  <c r="H436" i="1"/>
  <c r="G436" i="1"/>
  <c r="F436" i="1"/>
  <c r="E436" i="1"/>
  <c r="D436" i="1"/>
  <c r="C436" i="1"/>
  <c r="B436" i="1"/>
  <c r="I435" i="1"/>
  <c r="L435" i="1" s="1"/>
  <c r="H435" i="1"/>
  <c r="G435" i="1"/>
  <c r="F435" i="1"/>
  <c r="E435" i="1"/>
  <c r="D435" i="1"/>
  <c r="C435" i="1"/>
  <c r="B435" i="1"/>
  <c r="I434" i="1"/>
  <c r="L434" i="1" s="1"/>
  <c r="H434" i="1"/>
  <c r="G434" i="1"/>
  <c r="F434" i="1"/>
  <c r="E434" i="1"/>
  <c r="D434" i="1"/>
  <c r="C434" i="1"/>
  <c r="B434" i="1"/>
  <c r="J433" i="1"/>
  <c r="I433" i="1"/>
  <c r="M433" i="1" s="1"/>
  <c r="H433" i="1"/>
  <c r="G433" i="1"/>
  <c r="F433" i="1"/>
  <c r="E433" i="1"/>
  <c r="D433" i="1"/>
  <c r="C433" i="1"/>
  <c r="B433" i="1"/>
  <c r="L433" i="1" s="1"/>
  <c r="J432" i="1"/>
  <c r="I432" i="1"/>
  <c r="M432" i="1" s="1"/>
  <c r="H432" i="1"/>
  <c r="G432" i="1"/>
  <c r="F432" i="1"/>
  <c r="E432" i="1"/>
  <c r="D432" i="1"/>
  <c r="C432" i="1"/>
  <c r="B432" i="1"/>
  <c r="L432" i="1" s="1"/>
  <c r="J431" i="1"/>
  <c r="I431" i="1"/>
  <c r="M431" i="1" s="1"/>
  <c r="H431" i="1"/>
  <c r="G431" i="1"/>
  <c r="F431" i="1"/>
  <c r="E431" i="1"/>
  <c r="D431" i="1"/>
  <c r="C431" i="1"/>
  <c r="B431" i="1"/>
  <c r="L431" i="1" s="1"/>
  <c r="J430" i="1"/>
  <c r="I430" i="1"/>
  <c r="M430" i="1" s="1"/>
  <c r="H430" i="1"/>
  <c r="G430" i="1"/>
  <c r="F430" i="1"/>
  <c r="E430" i="1"/>
  <c r="D430" i="1"/>
  <c r="C430" i="1"/>
  <c r="B430" i="1"/>
  <c r="L430" i="1" s="1"/>
  <c r="J429" i="1"/>
  <c r="I429" i="1"/>
  <c r="M429" i="1" s="1"/>
  <c r="H429" i="1"/>
  <c r="G429" i="1"/>
  <c r="F429" i="1"/>
  <c r="E429" i="1"/>
  <c r="D429" i="1"/>
  <c r="C429" i="1"/>
  <c r="B429" i="1"/>
  <c r="L429" i="1" s="1"/>
  <c r="J428" i="1"/>
  <c r="I428" i="1"/>
  <c r="M428" i="1" s="1"/>
  <c r="H428" i="1"/>
  <c r="G428" i="1"/>
  <c r="F428" i="1"/>
  <c r="E428" i="1"/>
  <c r="D428" i="1"/>
  <c r="C428" i="1"/>
  <c r="B428" i="1"/>
  <c r="L428" i="1" s="1"/>
  <c r="J427" i="1"/>
  <c r="I427" i="1"/>
  <c r="M427" i="1" s="1"/>
  <c r="H427" i="1"/>
  <c r="G427" i="1"/>
  <c r="F427" i="1"/>
  <c r="E427" i="1"/>
  <c r="D427" i="1"/>
  <c r="C427" i="1"/>
  <c r="B427" i="1"/>
  <c r="L427" i="1" s="1"/>
  <c r="J426" i="1"/>
  <c r="I426" i="1"/>
  <c r="M426" i="1" s="1"/>
  <c r="H426" i="1"/>
  <c r="G426" i="1"/>
  <c r="F426" i="1"/>
  <c r="E426" i="1"/>
  <c r="D426" i="1"/>
  <c r="C426" i="1"/>
  <c r="B426" i="1"/>
  <c r="L426" i="1" s="1"/>
  <c r="J425" i="1"/>
  <c r="I425" i="1"/>
  <c r="M425" i="1" s="1"/>
  <c r="H425" i="1"/>
  <c r="G425" i="1"/>
  <c r="F425" i="1"/>
  <c r="E425" i="1"/>
  <c r="D425" i="1"/>
  <c r="C425" i="1"/>
  <c r="B425" i="1"/>
  <c r="L425" i="1" s="1"/>
  <c r="J424" i="1"/>
  <c r="I424" i="1"/>
  <c r="M424" i="1" s="1"/>
  <c r="H424" i="1"/>
  <c r="G424" i="1"/>
  <c r="F424" i="1"/>
  <c r="E424" i="1"/>
  <c r="D424" i="1"/>
  <c r="C424" i="1"/>
  <c r="B424" i="1"/>
  <c r="L424" i="1" s="1"/>
  <c r="J423" i="1"/>
  <c r="I423" i="1"/>
  <c r="M423" i="1" s="1"/>
  <c r="H423" i="1"/>
  <c r="G423" i="1"/>
  <c r="F423" i="1"/>
  <c r="E423" i="1"/>
  <c r="D423" i="1"/>
  <c r="C423" i="1"/>
  <c r="B423" i="1"/>
  <c r="L423" i="1" s="1"/>
  <c r="J422" i="1"/>
  <c r="I422" i="1"/>
  <c r="M422" i="1" s="1"/>
  <c r="H422" i="1"/>
  <c r="G422" i="1"/>
  <c r="F422" i="1"/>
  <c r="E422" i="1"/>
  <c r="D422" i="1"/>
  <c r="C422" i="1"/>
  <c r="B422" i="1"/>
  <c r="L422" i="1" s="1"/>
  <c r="J421" i="1"/>
  <c r="I421" i="1"/>
  <c r="M421" i="1" s="1"/>
  <c r="H421" i="1"/>
  <c r="G421" i="1"/>
  <c r="F421" i="1"/>
  <c r="E421" i="1"/>
  <c r="D421" i="1"/>
  <c r="C421" i="1"/>
  <c r="B421" i="1"/>
  <c r="L421" i="1" s="1"/>
  <c r="J420" i="1"/>
  <c r="I420" i="1"/>
  <c r="M420" i="1" s="1"/>
  <c r="H420" i="1"/>
  <c r="G420" i="1"/>
  <c r="F420" i="1"/>
  <c r="E420" i="1"/>
  <c r="D420" i="1"/>
  <c r="C420" i="1"/>
  <c r="B420" i="1"/>
  <c r="L420" i="1" s="1"/>
  <c r="J419" i="1"/>
  <c r="I419" i="1"/>
  <c r="M419" i="1" s="1"/>
  <c r="H419" i="1"/>
  <c r="G419" i="1"/>
  <c r="F419" i="1"/>
  <c r="E419" i="1"/>
  <c r="D419" i="1"/>
  <c r="C419" i="1"/>
  <c r="B419" i="1"/>
  <c r="L419" i="1" s="1"/>
  <c r="J418" i="1"/>
  <c r="I418" i="1"/>
  <c r="M418" i="1" s="1"/>
  <c r="H418" i="1"/>
  <c r="G418" i="1"/>
  <c r="F418" i="1"/>
  <c r="E418" i="1"/>
  <c r="D418" i="1"/>
  <c r="C418" i="1"/>
  <c r="B418" i="1"/>
  <c r="L418" i="1" s="1"/>
  <c r="J417" i="1"/>
  <c r="I417" i="1"/>
  <c r="M417" i="1" s="1"/>
  <c r="H417" i="1"/>
  <c r="G417" i="1"/>
  <c r="F417" i="1"/>
  <c r="E417" i="1"/>
  <c r="D417" i="1"/>
  <c r="C417" i="1"/>
  <c r="B417" i="1"/>
  <c r="L417" i="1" s="1"/>
  <c r="J416" i="1"/>
  <c r="I416" i="1"/>
  <c r="M416" i="1" s="1"/>
  <c r="H416" i="1"/>
  <c r="G416" i="1"/>
  <c r="F416" i="1"/>
  <c r="E416" i="1"/>
  <c r="D416" i="1"/>
  <c r="C416" i="1"/>
  <c r="B416" i="1"/>
  <c r="L416" i="1" s="1"/>
  <c r="J415" i="1"/>
  <c r="I415" i="1"/>
  <c r="M415" i="1" s="1"/>
  <c r="H415" i="1"/>
  <c r="G415" i="1"/>
  <c r="F415" i="1"/>
  <c r="E415" i="1"/>
  <c r="D415" i="1"/>
  <c r="C415" i="1"/>
  <c r="B415" i="1"/>
  <c r="L415" i="1" s="1"/>
  <c r="J414" i="1"/>
  <c r="I414" i="1"/>
  <c r="M414" i="1" s="1"/>
  <c r="H414" i="1"/>
  <c r="G414" i="1"/>
  <c r="F414" i="1"/>
  <c r="E414" i="1"/>
  <c r="D414" i="1"/>
  <c r="C414" i="1"/>
  <c r="B414" i="1"/>
  <c r="L414" i="1" s="1"/>
  <c r="J413" i="1"/>
  <c r="I413" i="1"/>
  <c r="M413" i="1" s="1"/>
  <c r="H413" i="1"/>
  <c r="G413" i="1"/>
  <c r="F413" i="1"/>
  <c r="E413" i="1"/>
  <c r="D413" i="1"/>
  <c r="C413" i="1"/>
  <c r="B413" i="1"/>
  <c r="L413" i="1" s="1"/>
  <c r="J412" i="1"/>
  <c r="I412" i="1"/>
  <c r="M412" i="1" s="1"/>
  <c r="H412" i="1"/>
  <c r="G412" i="1"/>
  <c r="F412" i="1"/>
  <c r="E412" i="1"/>
  <c r="D412" i="1"/>
  <c r="C412" i="1"/>
  <c r="B412" i="1"/>
  <c r="L412" i="1" s="1"/>
  <c r="J411" i="1"/>
  <c r="I411" i="1"/>
  <c r="M411" i="1" s="1"/>
  <c r="H411" i="1"/>
  <c r="G411" i="1"/>
  <c r="F411" i="1"/>
  <c r="E411" i="1"/>
  <c r="D411" i="1"/>
  <c r="C411" i="1"/>
  <c r="B411" i="1"/>
  <c r="L411" i="1" s="1"/>
  <c r="J410" i="1"/>
  <c r="I410" i="1"/>
  <c r="M410" i="1" s="1"/>
  <c r="H410" i="1"/>
  <c r="V433" i="1" s="1"/>
  <c r="G410" i="1"/>
  <c r="U433" i="1" s="1"/>
  <c r="F410" i="1"/>
  <c r="T433" i="1" s="1"/>
  <c r="E410" i="1"/>
  <c r="R433" i="1" s="1"/>
  <c r="D410" i="1"/>
  <c r="Q433" i="1" s="1"/>
  <c r="C410" i="1"/>
  <c r="P433" i="1" s="1"/>
  <c r="B410" i="1"/>
  <c r="O433" i="1" s="1"/>
  <c r="J409" i="1"/>
  <c r="I409" i="1"/>
  <c r="M409" i="1" s="1"/>
  <c r="H409" i="1"/>
  <c r="G409" i="1"/>
  <c r="F409" i="1"/>
  <c r="E409" i="1"/>
  <c r="D409" i="1"/>
  <c r="C409" i="1"/>
  <c r="B409" i="1"/>
  <c r="L409" i="1" s="1"/>
  <c r="J408" i="1"/>
  <c r="I408" i="1"/>
  <c r="M408" i="1" s="1"/>
  <c r="H408" i="1"/>
  <c r="G408" i="1"/>
  <c r="F408" i="1"/>
  <c r="E408" i="1"/>
  <c r="D408" i="1"/>
  <c r="C408" i="1"/>
  <c r="B408" i="1"/>
  <c r="L408" i="1" s="1"/>
  <c r="J407" i="1"/>
  <c r="I407" i="1"/>
  <c r="M407" i="1" s="1"/>
  <c r="H407" i="1"/>
  <c r="G407" i="1"/>
  <c r="F407" i="1"/>
  <c r="E407" i="1"/>
  <c r="D407" i="1"/>
  <c r="C407" i="1"/>
  <c r="B407" i="1"/>
  <c r="L407" i="1" s="1"/>
  <c r="M405" i="1"/>
  <c r="L405" i="1"/>
  <c r="M404" i="1"/>
  <c r="L404" i="1"/>
  <c r="M403" i="1"/>
  <c r="L403" i="1"/>
  <c r="M402" i="1"/>
  <c r="L402" i="1"/>
  <c r="M401" i="1"/>
  <c r="L401" i="1"/>
  <c r="M400" i="1"/>
  <c r="L400" i="1"/>
  <c r="M399" i="1"/>
  <c r="L399" i="1"/>
  <c r="J398" i="1"/>
  <c r="I398" i="1"/>
  <c r="M398" i="1" s="1"/>
  <c r="H398" i="1"/>
  <c r="G398" i="1"/>
  <c r="F398" i="1"/>
  <c r="E398" i="1"/>
  <c r="D398" i="1"/>
  <c r="C398" i="1"/>
  <c r="B398" i="1"/>
  <c r="L398" i="1" s="1"/>
  <c r="Z377" i="1"/>
  <c r="AB376" i="1"/>
  <c r="U376" i="1"/>
  <c r="T376" i="1"/>
  <c r="AC372" i="1" s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C376" i="1"/>
  <c r="B376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AB372" i="1"/>
  <c r="Y372" i="1"/>
  <c r="W372" i="1"/>
  <c r="U372" i="1"/>
  <c r="T372" i="1"/>
  <c r="Y371" i="1" s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W371" i="1" s="1"/>
  <c r="AC371" i="1"/>
  <c r="AB371" i="1"/>
  <c r="Z371" i="1"/>
  <c r="U371" i="1"/>
  <c r="U374" i="1" s="1"/>
  <c r="T371" i="1"/>
  <c r="S371" i="1"/>
  <c r="S374" i="1" s="1"/>
  <c r="R371" i="1"/>
  <c r="Q371" i="1"/>
  <c r="Q374" i="1" s="1"/>
  <c r="P371" i="1"/>
  <c r="O371" i="1"/>
  <c r="O374" i="1" s="1"/>
  <c r="N371" i="1"/>
  <c r="M371" i="1"/>
  <c r="M374" i="1" s="1"/>
  <c r="L371" i="1"/>
  <c r="K371" i="1"/>
  <c r="K374" i="1" s="1"/>
  <c r="J371" i="1"/>
  <c r="I371" i="1"/>
  <c r="I374" i="1" s="1"/>
  <c r="H371" i="1"/>
  <c r="G371" i="1"/>
  <c r="G374" i="1" s="1"/>
  <c r="F371" i="1"/>
  <c r="E371" i="1"/>
  <c r="E374" i="1" s="1"/>
  <c r="D371" i="1"/>
  <c r="C371" i="1"/>
  <c r="C374" i="1" s="1"/>
  <c r="B371" i="1"/>
  <c r="AD370" i="1"/>
  <c r="AB370" i="1"/>
  <c r="U370" i="1"/>
  <c r="T370" i="1"/>
  <c r="AC370" i="1" s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AC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V360" i="1"/>
  <c r="V359" i="1"/>
  <c r="V358" i="1"/>
  <c r="V357" i="1"/>
  <c r="V356" i="1"/>
  <c r="V355" i="1"/>
  <c r="V354" i="1"/>
  <c r="V353" i="1"/>
  <c r="V352" i="1"/>
  <c r="V351" i="1"/>
  <c r="V350" i="1"/>
  <c r="V349" i="1"/>
  <c r="V348" i="1"/>
  <c r="V347" i="1"/>
  <c r="V346" i="1"/>
  <c r="V345" i="1"/>
  <c r="V344" i="1"/>
  <c r="V343" i="1"/>
  <c r="V342" i="1"/>
  <c r="V341" i="1"/>
  <c r="V340" i="1"/>
  <c r="V339" i="1"/>
  <c r="V338" i="1"/>
  <c r="V337" i="1"/>
  <c r="V336" i="1"/>
  <c r="V335" i="1"/>
  <c r="V334" i="1"/>
  <c r="V333" i="1"/>
  <c r="V332" i="1"/>
  <c r="V331" i="1"/>
  <c r="V330" i="1"/>
  <c r="U322" i="1"/>
  <c r="V322" i="1" s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V321" i="1"/>
  <c r="V320" i="1"/>
  <c r="V319" i="1"/>
  <c r="V318" i="1"/>
  <c r="V317" i="1"/>
  <c r="V316" i="1"/>
  <c r="V315" i="1"/>
  <c r="V314" i="1"/>
  <c r="V313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U281" i="1"/>
  <c r="AE372" i="1" s="1"/>
  <c r="AF372" i="1" s="1"/>
  <c r="T281" i="1"/>
  <c r="AD372" i="1" s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U241" i="1"/>
  <c r="V241" i="1" s="1"/>
  <c r="T241" i="1"/>
  <c r="AD373" i="1" s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U201" i="1"/>
  <c r="T201" i="1"/>
  <c r="V201" i="1" s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U162" i="1"/>
  <c r="V162" i="1" s="1"/>
  <c r="T162" i="1"/>
  <c r="AD371" i="1" s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U122" i="1"/>
  <c r="AE370" i="1" s="1"/>
  <c r="AF370" i="1" s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U83" i="1"/>
  <c r="V83" i="1" s="1"/>
  <c r="T83" i="1"/>
  <c r="AD369" i="1" s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U45" i="1"/>
  <c r="B45" i="1"/>
  <c r="Y44" i="1"/>
  <c r="U44" i="1"/>
  <c r="I397" i="1" s="1"/>
  <c r="T44" i="1"/>
  <c r="H397" i="1" s="1"/>
  <c r="U430" i="1" s="1"/>
  <c r="S44" i="1"/>
  <c r="G397" i="1" s="1"/>
  <c r="T430" i="1" s="1"/>
  <c r="R44" i="1"/>
  <c r="F397" i="1" s="1"/>
  <c r="S430" i="1" s="1"/>
  <c r="Q44" i="1"/>
  <c r="E397" i="1" s="1"/>
  <c r="R430" i="1" s="1"/>
  <c r="P44" i="1"/>
  <c r="O44" i="1"/>
  <c r="N44" i="1"/>
  <c r="M44" i="1"/>
  <c r="L44" i="1"/>
  <c r="D397" i="1" s="1"/>
  <c r="Q430" i="1" s="1"/>
  <c r="K44" i="1"/>
  <c r="J44" i="1"/>
  <c r="I44" i="1"/>
  <c r="H44" i="1"/>
  <c r="G44" i="1"/>
  <c r="C397" i="1" s="1"/>
  <c r="P430" i="1" s="1"/>
  <c r="F44" i="1"/>
  <c r="E44" i="1"/>
  <c r="D44" i="1"/>
  <c r="C44" i="1"/>
  <c r="B44" i="1"/>
  <c r="B397" i="1" s="1"/>
  <c r="O430" i="1" s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AF369" i="3" l="1"/>
  <c r="AF370" i="3"/>
  <c r="AF371" i="3"/>
  <c r="AF372" i="3"/>
  <c r="V430" i="1"/>
  <c r="M397" i="1"/>
  <c r="K397" i="1"/>
  <c r="L397" i="1"/>
  <c r="J397" i="1"/>
  <c r="AB373" i="1"/>
  <c r="W433" i="1"/>
  <c r="Y433" i="1"/>
  <c r="V44" i="1"/>
  <c r="V281" i="1"/>
  <c r="X369" i="1"/>
  <c r="Z369" i="1"/>
  <c r="AE369" i="1"/>
  <c r="AF369" i="1" s="1"/>
  <c r="W370" i="1"/>
  <c r="Y370" i="1"/>
  <c r="X371" i="1"/>
  <c r="AE371" i="1"/>
  <c r="AF371" i="1" s="1"/>
  <c r="X373" i="1"/>
  <c r="AE373" i="1"/>
  <c r="AF373" i="1" s="1"/>
  <c r="B374" i="1"/>
  <c r="Z373" i="1" s="1"/>
  <c r="D374" i="1"/>
  <c r="F374" i="1"/>
  <c r="H374" i="1"/>
  <c r="J374" i="1"/>
  <c r="L374" i="1"/>
  <c r="N374" i="1"/>
  <c r="P374" i="1"/>
  <c r="R374" i="1"/>
  <c r="T374" i="1"/>
  <c r="B375" i="1"/>
  <c r="B381" i="1" s="1"/>
  <c r="D375" i="1"/>
  <c r="F375" i="1"/>
  <c r="F381" i="1" s="1"/>
  <c r="H375" i="1"/>
  <c r="J375" i="1"/>
  <c r="J381" i="1" s="1"/>
  <c r="L375" i="1"/>
  <c r="N375" i="1"/>
  <c r="N381" i="1" s="1"/>
  <c r="P375" i="1"/>
  <c r="R375" i="1"/>
  <c r="R381" i="1" s="1"/>
  <c r="T375" i="1"/>
  <c r="W376" i="1"/>
  <c r="Y376" i="1"/>
  <c r="B382" i="1"/>
  <c r="T386" i="1"/>
  <c r="L410" i="1"/>
  <c r="K434" i="1"/>
  <c r="M434" i="1"/>
  <c r="K435" i="1"/>
  <c r="M435" i="1"/>
  <c r="K436" i="1"/>
  <c r="M436" i="1"/>
  <c r="K437" i="1"/>
  <c r="M437" i="1"/>
  <c r="V44" i="3"/>
  <c r="W369" i="3"/>
  <c r="Y369" i="3"/>
  <c r="W370" i="3"/>
  <c r="Y370" i="3"/>
  <c r="W371" i="3"/>
  <c r="Y371" i="3"/>
  <c r="W372" i="3"/>
  <c r="Y372" i="3"/>
  <c r="W373" i="3"/>
  <c r="B375" i="3"/>
  <c r="B377" i="3" s="1"/>
  <c r="F375" i="3"/>
  <c r="F377" i="3" s="1"/>
  <c r="J375" i="3"/>
  <c r="J377" i="3" s="1"/>
  <c r="N375" i="3"/>
  <c r="N377" i="3" s="1"/>
  <c r="R375" i="3"/>
  <c r="R377" i="3" s="1"/>
  <c r="Z376" i="3"/>
  <c r="W376" i="3"/>
  <c r="K409" i="3"/>
  <c r="V122" i="1"/>
  <c r="W369" i="1"/>
  <c r="Y369" i="1"/>
  <c r="AB369" i="1"/>
  <c r="X370" i="1"/>
  <c r="Z370" i="1"/>
  <c r="X372" i="1"/>
  <c r="Z372" i="1"/>
  <c r="C375" i="1"/>
  <c r="C377" i="1" s="1"/>
  <c r="E375" i="1"/>
  <c r="E377" i="1" s="1"/>
  <c r="G375" i="1"/>
  <c r="G377" i="1" s="1"/>
  <c r="I375" i="1"/>
  <c r="I377" i="1" s="1"/>
  <c r="K375" i="1"/>
  <c r="K377" i="1" s="1"/>
  <c r="M375" i="1"/>
  <c r="M377" i="1" s="1"/>
  <c r="O375" i="1"/>
  <c r="O377" i="1" s="1"/>
  <c r="Q375" i="1"/>
  <c r="Q377" i="1" s="1"/>
  <c r="S375" i="1"/>
  <c r="S377" i="1" s="1"/>
  <c r="U375" i="1"/>
  <c r="U382" i="1" s="1"/>
  <c r="X376" i="1"/>
  <c r="Z376" i="1"/>
  <c r="K398" i="1"/>
  <c r="K399" i="1"/>
  <c r="K400" i="1"/>
  <c r="K401" i="1"/>
  <c r="K402" i="1"/>
  <c r="K403" i="1"/>
  <c r="K404" i="1"/>
  <c r="K405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J434" i="1"/>
  <c r="J435" i="1"/>
  <c r="J436" i="1"/>
  <c r="J437" i="1"/>
  <c r="K397" i="3"/>
  <c r="C380" i="3"/>
  <c r="C375" i="3"/>
  <c r="C377" i="3" s="1"/>
  <c r="E380" i="3"/>
  <c r="E375" i="3"/>
  <c r="E377" i="3" s="1"/>
  <c r="G380" i="3"/>
  <c r="G375" i="3"/>
  <c r="G377" i="3" s="1"/>
  <c r="I380" i="3"/>
  <c r="I375" i="3"/>
  <c r="I377" i="3" s="1"/>
  <c r="K380" i="3"/>
  <c r="K375" i="3"/>
  <c r="K377" i="3" s="1"/>
  <c r="M380" i="3"/>
  <c r="M375" i="3"/>
  <c r="M377" i="3" s="1"/>
  <c r="O380" i="3"/>
  <c r="O375" i="3"/>
  <c r="O377" i="3" s="1"/>
  <c r="Q380" i="3"/>
  <c r="Q375" i="3"/>
  <c r="Q377" i="3" s="1"/>
  <c r="S380" i="3"/>
  <c r="S375" i="3"/>
  <c r="S377" i="3" s="1"/>
  <c r="U380" i="3"/>
  <c r="U375" i="3"/>
  <c r="X369" i="3"/>
  <c r="Z369" i="3"/>
  <c r="C381" i="3"/>
  <c r="E381" i="3"/>
  <c r="G381" i="3"/>
  <c r="I381" i="3"/>
  <c r="K381" i="3"/>
  <c r="M381" i="3"/>
  <c r="O381" i="3"/>
  <c r="Q381" i="3"/>
  <c r="S381" i="3"/>
  <c r="U381" i="3"/>
  <c r="X370" i="3"/>
  <c r="Z370" i="3"/>
  <c r="C384" i="3"/>
  <c r="E384" i="3"/>
  <c r="G384" i="3"/>
  <c r="I384" i="3"/>
  <c r="K384" i="3"/>
  <c r="M384" i="3"/>
  <c r="O384" i="3"/>
  <c r="Q384" i="3"/>
  <c r="S384" i="3"/>
  <c r="U384" i="3"/>
  <c r="AB373" i="3"/>
  <c r="X371" i="3"/>
  <c r="C382" i="3"/>
  <c r="E382" i="3"/>
  <c r="G382" i="3"/>
  <c r="I382" i="3"/>
  <c r="K382" i="3"/>
  <c r="M382" i="3"/>
  <c r="O382" i="3"/>
  <c r="Q382" i="3"/>
  <c r="S382" i="3"/>
  <c r="U382" i="3"/>
  <c r="X372" i="3"/>
  <c r="C383" i="3"/>
  <c r="E383" i="3"/>
  <c r="G383" i="3"/>
  <c r="I383" i="3"/>
  <c r="K383" i="3"/>
  <c r="M383" i="3"/>
  <c r="O383" i="3"/>
  <c r="Q383" i="3"/>
  <c r="S383" i="3"/>
  <c r="U383" i="3"/>
  <c r="X373" i="3"/>
  <c r="Z373" i="3"/>
  <c r="D375" i="3"/>
  <c r="D377" i="3" s="1"/>
  <c r="H375" i="3"/>
  <c r="H377" i="3" s="1"/>
  <c r="L375" i="3"/>
  <c r="L377" i="3" s="1"/>
  <c r="P375" i="3"/>
  <c r="P377" i="3" s="1"/>
  <c r="T375" i="3"/>
  <c r="T377" i="3" s="1"/>
  <c r="C386" i="3"/>
  <c r="E386" i="3"/>
  <c r="G386" i="3"/>
  <c r="I386" i="3"/>
  <c r="K386" i="3"/>
  <c r="M386" i="3"/>
  <c r="O386" i="3"/>
  <c r="Q386" i="3"/>
  <c r="S386" i="3"/>
  <c r="U386" i="3"/>
  <c r="T386" i="3"/>
  <c r="L397" i="3"/>
  <c r="L398" i="3"/>
  <c r="J398" i="3"/>
  <c r="L408" i="3"/>
  <c r="J408" i="3"/>
  <c r="AB364" i="5"/>
  <c r="Y364" i="5"/>
  <c r="W364" i="5"/>
  <c r="X365" i="5"/>
  <c r="Z364" i="5"/>
  <c r="K410" i="3"/>
  <c r="K412" i="3"/>
  <c r="K414" i="3"/>
  <c r="K416" i="3"/>
  <c r="K418" i="3"/>
  <c r="K420" i="3"/>
  <c r="K422" i="3"/>
  <c r="K424" i="3"/>
  <c r="K426" i="3"/>
  <c r="K428" i="3"/>
  <c r="K430" i="3"/>
  <c r="K432" i="3"/>
  <c r="K434" i="3"/>
  <c r="K436" i="3"/>
  <c r="L388" i="5"/>
  <c r="J388" i="5"/>
  <c r="K388" i="5"/>
  <c r="X360" i="5"/>
  <c r="Z360" i="5"/>
  <c r="X361" i="5"/>
  <c r="Z361" i="5"/>
  <c r="X362" i="5"/>
  <c r="X363" i="5"/>
  <c r="X364" i="5"/>
  <c r="C366" i="5"/>
  <c r="C368" i="5" s="1"/>
  <c r="E366" i="5"/>
  <c r="E368" i="5" s="1"/>
  <c r="G366" i="5"/>
  <c r="G368" i="5" s="1"/>
  <c r="I366" i="5"/>
  <c r="I368" i="5" s="1"/>
  <c r="K366" i="5"/>
  <c r="K368" i="5" s="1"/>
  <c r="M366" i="5"/>
  <c r="M368" i="5" s="1"/>
  <c r="O366" i="5"/>
  <c r="O368" i="5" s="1"/>
  <c r="Q366" i="5"/>
  <c r="Q368" i="5" s="1"/>
  <c r="S366" i="5"/>
  <c r="S368" i="5" s="1"/>
  <c r="U366" i="5"/>
  <c r="C377" i="5"/>
  <c r="E377" i="5"/>
  <c r="G377" i="5"/>
  <c r="I377" i="5"/>
  <c r="K377" i="5"/>
  <c r="M377" i="5"/>
  <c r="O377" i="5"/>
  <c r="Q377" i="5"/>
  <c r="S377" i="5"/>
  <c r="U377" i="5"/>
  <c r="X367" i="5"/>
  <c r="C369" i="5"/>
  <c r="E369" i="5"/>
  <c r="G369" i="5"/>
  <c r="I369" i="5"/>
  <c r="K369" i="5"/>
  <c r="M369" i="5"/>
  <c r="O369" i="5"/>
  <c r="Q369" i="5"/>
  <c r="S369" i="5"/>
  <c r="U369" i="5"/>
  <c r="U371" i="5"/>
  <c r="U373" i="5"/>
  <c r="AA364" i="7"/>
  <c r="X364" i="7"/>
  <c r="Y364" i="7"/>
  <c r="W364" i="7"/>
  <c r="X376" i="3"/>
  <c r="J410" i="3"/>
  <c r="J412" i="3"/>
  <c r="J414" i="3"/>
  <c r="J416" i="3"/>
  <c r="J418" i="3"/>
  <c r="J420" i="3"/>
  <c r="J422" i="3"/>
  <c r="J424" i="3"/>
  <c r="J426" i="3"/>
  <c r="J428" i="3"/>
  <c r="J430" i="3"/>
  <c r="J432" i="3"/>
  <c r="J434" i="3"/>
  <c r="J436" i="3"/>
  <c r="V43" i="5"/>
  <c r="W360" i="5"/>
  <c r="Y360" i="5"/>
  <c r="W361" i="5"/>
  <c r="Y361" i="5"/>
  <c r="W362" i="5"/>
  <c r="Y362" i="5"/>
  <c r="W363" i="5"/>
  <c r="Y363" i="5"/>
  <c r="B366" i="5"/>
  <c r="B368" i="5" s="1"/>
  <c r="D366" i="5"/>
  <c r="D368" i="5" s="1"/>
  <c r="F366" i="5"/>
  <c r="F368" i="5" s="1"/>
  <c r="H366" i="5"/>
  <c r="H368" i="5" s="1"/>
  <c r="J366" i="5"/>
  <c r="J368" i="5" s="1"/>
  <c r="L366" i="5"/>
  <c r="L368" i="5" s="1"/>
  <c r="N366" i="5"/>
  <c r="N368" i="5" s="1"/>
  <c r="P366" i="5"/>
  <c r="P368" i="5" s="1"/>
  <c r="R366" i="5"/>
  <c r="R368" i="5" s="1"/>
  <c r="T366" i="5"/>
  <c r="T368" i="5" s="1"/>
  <c r="B377" i="5"/>
  <c r="D377" i="5"/>
  <c r="F377" i="5"/>
  <c r="H377" i="5"/>
  <c r="J377" i="5"/>
  <c r="L377" i="5"/>
  <c r="N377" i="5"/>
  <c r="P377" i="5"/>
  <c r="R377" i="5"/>
  <c r="T377" i="5"/>
  <c r="W367" i="5"/>
  <c r="Y367" i="5"/>
  <c r="AB367" i="5"/>
  <c r="B369" i="5"/>
  <c r="D369" i="5"/>
  <c r="F369" i="5"/>
  <c r="H369" i="5"/>
  <c r="J369" i="5"/>
  <c r="L369" i="5"/>
  <c r="N369" i="5"/>
  <c r="P369" i="5"/>
  <c r="R369" i="5"/>
  <c r="T369" i="5"/>
  <c r="J389" i="5"/>
  <c r="L389" i="5"/>
  <c r="K398" i="5"/>
  <c r="J399" i="5"/>
  <c r="L399" i="5"/>
  <c r="K400" i="5"/>
  <c r="J401" i="5"/>
  <c r="L401" i="5"/>
  <c r="K402" i="5"/>
  <c r="J403" i="5"/>
  <c r="L403" i="5"/>
  <c r="K404" i="5"/>
  <c r="J405" i="5"/>
  <c r="L405" i="5"/>
  <c r="K406" i="5"/>
  <c r="J407" i="5"/>
  <c r="L407" i="5"/>
  <c r="K408" i="5"/>
  <c r="J409" i="5"/>
  <c r="L409" i="5"/>
  <c r="K410" i="5"/>
  <c r="J411" i="5"/>
  <c r="L411" i="5"/>
  <c r="K412" i="5"/>
  <c r="J413" i="5"/>
  <c r="L413" i="5"/>
  <c r="K414" i="5"/>
  <c r="J415" i="5"/>
  <c r="L415" i="5"/>
  <c r="K416" i="5"/>
  <c r="J417" i="5"/>
  <c r="L417" i="5"/>
  <c r="K418" i="5"/>
  <c r="J419" i="5"/>
  <c r="L419" i="5"/>
  <c r="K420" i="5"/>
  <c r="J421" i="5"/>
  <c r="L421" i="5"/>
  <c r="K422" i="5"/>
  <c r="J423" i="5"/>
  <c r="L423" i="5"/>
  <c r="K424" i="5"/>
  <c r="J425" i="5"/>
  <c r="L425" i="5"/>
  <c r="K426" i="5"/>
  <c r="J427" i="5"/>
  <c r="L427" i="5"/>
  <c r="K428" i="5"/>
  <c r="V43" i="7"/>
  <c r="W360" i="7"/>
  <c r="Y360" i="7"/>
  <c r="X361" i="7"/>
  <c r="AA361" i="7"/>
  <c r="W362" i="7"/>
  <c r="Y362" i="7"/>
  <c r="B366" i="7"/>
  <c r="B368" i="7" s="1"/>
  <c r="D366" i="7"/>
  <c r="D368" i="7" s="1"/>
  <c r="F366" i="7"/>
  <c r="F368" i="7" s="1"/>
  <c r="H366" i="7"/>
  <c r="H368" i="7" s="1"/>
  <c r="J366" i="7"/>
  <c r="J368" i="7" s="1"/>
  <c r="L366" i="7"/>
  <c r="L368" i="7" s="1"/>
  <c r="N366" i="7"/>
  <c r="N368" i="7" s="1"/>
  <c r="P366" i="7"/>
  <c r="P368" i="7" s="1"/>
  <c r="R366" i="7"/>
  <c r="R368" i="7" s="1"/>
  <c r="T366" i="7"/>
  <c r="T368" i="7" s="1"/>
  <c r="X367" i="7"/>
  <c r="AA367" i="7"/>
  <c r="B372" i="7"/>
  <c r="C375" i="9"/>
  <c r="G375" i="9"/>
  <c r="K375" i="9"/>
  <c r="O375" i="9"/>
  <c r="S375" i="9"/>
  <c r="Y364" i="9"/>
  <c r="W364" i="9"/>
  <c r="AA364" i="9"/>
  <c r="X364" i="9"/>
  <c r="J398" i="5"/>
  <c r="J400" i="5"/>
  <c r="J402" i="5"/>
  <c r="J404" i="5"/>
  <c r="J406" i="5"/>
  <c r="J408" i="5"/>
  <c r="J410" i="5"/>
  <c r="J412" i="5"/>
  <c r="J414" i="5"/>
  <c r="J416" i="5"/>
  <c r="J418" i="5"/>
  <c r="J420" i="5"/>
  <c r="J422" i="5"/>
  <c r="J424" i="5"/>
  <c r="J426" i="5"/>
  <c r="J428" i="5"/>
  <c r="L388" i="7"/>
  <c r="J388" i="7"/>
  <c r="K388" i="7"/>
  <c r="X360" i="7"/>
  <c r="AA360" i="7"/>
  <c r="W361" i="7"/>
  <c r="C366" i="7"/>
  <c r="C368" i="7" s="1"/>
  <c r="E366" i="7"/>
  <c r="E368" i="7" s="1"/>
  <c r="G366" i="7"/>
  <c r="G368" i="7" s="1"/>
  <c r="I366" i="7"/>
  <c r="I368" i="7" s="1"/>
  <c r="K366" i="7"/>
  <c r="K368" i="7" s="1"/>
  <c r="M366" i="7"/>
  <c r="M368" i="7" s="1"/>
  <c r="O366" i="7"/>
  <c r="O368" i="7" s="1"/>
  <c r="Q366" i="7"/>
  <c r="Q368" i="7" s="1"/>
  <c r="S366" i="7"/>
  <c r="S368" i="7" s="1"/>
  <c r="U366" i="7"/>
  <c r="B377" i="7"/>
  <c r="D377" i="7"/>
  <c r="F377" i="7"/>
  <c r="H377" i="7"/>
  <c r="J377" i="7"/>
  <c r="L377" i="7"/>
  <c r="N377" i="7"/>
  <c r="P377" i="7"/>
  <c r="R377" i="7"/>
  <c r="T377" i="7"/>
  <c r="W367" i="7"/>
  <c r="Y367" i="7"/>
  <c r="J389" i="7"/>
  <c r="L389" i="7"/>
  <c r="K398" i="7"/>
  <c r="J399" i="7"/>
  <c r="L399" i="7"/>
  <c r="K400" i="7"/>
  <c r="J401" i="7"/>
  <c r="L401" i="7"/>
  <c r="K402" i="7"/>
  <c r="J403" i="7"/>
  <c r="L403" i="7"/>
  <c r="K404" i="7"/>
  <c r="J405" i="7"/>
  <c r="L405" i="7"/>
  <c r="K406" i="7"/>
  <c r="J407" i="7"/>
  <c r="L407" i="7"/>
  <c r="K408" i="7"/>
  <c r="J409" i="7"/>
  <c r="L409" i="7"/>
  <c r="K410" i="7"/>
  <c r="J411" i="7"/>
  <c r="L411" i="7"/>
  <c r="K412" i="7"/>
  <c r="J413" i="7"/>
  <c r="L413" i="7"/>
  <c r="K414" i="7"/>
  <c r="J415" i="7"/>
  <c r="L415" i="7"/>
  <c r="K416" i="7"/>
  <c r="J417" i="7"/>
  <c r="L417" i="7"/>
  <c r="K418" i="7"/>
  <c r="J419" i="7"/>
  <c r="L419" i="7"/>
  <c r="K420" i="7"/>
  <c r="J421" i="7"/>
  <c r="L421" i="7"/>
  <c r="K422" i="7"/>
  <c r="J423" i="7"/>
  <c r="L423" i="7"/>
  <c r="K424" i="7"/>
  <c r="J425" i="7"/>
  <c r="L425" i="7"/>
  <c r="K426" i="7"/>
  <c r="J427" i="7"/>
  <c r="L427" i="7"/>
  <c r="K428" i="7"/>
  <c r="V43" i="9"/>
  <c r="B366" i="9"/>
  <c r="B368" i="9" s="1"/>
  <c r="D366" i="9"/>
  <c r="D368" i="9" s="1"/>
  <c r="F366" i="9"/>
  <c r="F368" i="9" s="1"/>
  <c r="H366" i="9"/>
  <c r="H368" i="9" s="1"/>
  <c r="J366" i="9"/>
  <c r="J368" i="9" s="1"/>
  <c r="L366" i="9"/>
  <c r="L368" i="9" s="1"/>
  <c r="N366" i="9"/>
  <c r="N368" i="9" s="1"/>
  <c r="P366" i="9"/>
  <c r="P368" i="9" s="1"/>
  <c r="R366" i="9"/>
  <c r="R368" i="9" s="1"/>
  <c r="T366" i="9"/>
  <c r="T368" i="9" s="1"/>
  <c r="W360" i="9"/>
  <c r="Y360" i="9"/>
  <c r="C372" i="9"/>
  <c r="G372" i="9"/>
  <c r="K372" i="9"/>
  <c r="O372" i="9"/>
  <c r="S372" i="9"/>
  <c r="X361" i="9"/>
  <c r="AA361" i="9"/>
  <c r="D375" i="9"/>
  <c r="H375" i="9"/>
  <c r="L375" i="9"/>
  <c r="P375" i="9"/>
  <c r="T375" i="9"/>
  <c r="C373" i="9"/>
  <c r="G373" i="9"/>
  <c r="K373" i="9"/>
  <c r="O373" i="9"/>
  <c r="S373" i="9"/>
  <c r="D374" i="9"/>
  <c r="H374" i="9"/>
  <c r="L374" i="9"/>
  <c r="P374" i="9"/>
  <c r="T374" i="9"/>
  <c r="C377" i="9"/>
  <c r="G377" i="9"/>
  <c r="K377" i="9"/>
  <c r="O377" i="9"/>
  <c r="S377" i="9"/>
  <c r="J398" i="7"/>
  <c r="J400" i="7"/>
  <c r="J402" i="7"/>
  <c r="J404" i="7"/>
  <c r="J406" i="7"/>
  <c r="J408" i="7"/>
  <c r="J410" i="7"/>
  <c r="J412" i="7"/>
  <c r="J414" i="7"/>
  <c r="J416" i="7"/>
  <c r="J418" i="7"/>
  <c r="J420" i="7"/>
  <c r="J422" i="7"/>
  <c r="J424" i="7"/>
  <c r="J426" i="7"/>
  <c r="J428" i="7"/>
  <c r="L388" i="9"/>
  <c r="J388" i="9"/>
  <c r="K388" i="9"/>
  <c r="C371" i="9"/>
  <c r="G371" i="9"/>
  <c r="K371" i="9"/>
  <c r="O371" i="9"/>
  <c r="S371" i="9"/>
  <c r="X360" i="9"/>
  <c r="AA360" i="9"/>
  <c r="B372" i="9"/>
  <c r="D372" i="9"/>
  <c r="F372" i="9"/>
  <c r="H372" i="9"/>
  <c r="J372" i="9"/>
  <c r="L372" i="9"/>
  <c r="N372" i="9"/>
  <c r="P372" i="9"/>
  <c r="R372" i="9"/>
  <c r="T372" i="9"/>
  <c r="W361" i="9"/>
  <c r="Y361" i="9"/>
  <c r="B373" i="9"/>
  <c r="D373" i="9"/>
  <c r="F373" i="9"/>
  <c r="H373" i="9"/>
  <c r="J373" i="9"/>
  <c r="L373" i="9"/>
  <c r="N373" i="9"/>
  <c r="P373" i="9"/>
  <c r="R373" i="9"/>
  <c r="T373" i="9"/>
  <c r="C374" i="9"/>
  <c r="E374" i="9"/>
  <c r="G374" i="9"/>
  <c r="K374" i="9"/>
  <c r="M374" i="9"/>
  <c r="O374" i="9"/>
  <c r="S374" i="9"/>
  <c r="U374" i="9"/>
  <c r="E366" i="9"/>
  <c r="E368" i="9" s="1"/>
  <c r="I366" i="9"/>
  <c r="I368" i="9" s="1"/>
  <c r="M366" i="9"/>
  <c r="M368" i="9" s="1"/>
  <c r="Q366" i="9"/>
  <c r="Q368" i="9" s="1"/>
  <c r="U366" i="9"/>
  <c r="U375" i="9" s="1"/>
  <c r="B377" i="9"/>
  <c r="W367" i="9"/>
  <c r="D377" i="9"/>
  <c r="F377" i="9"/>
  <c r="H377" i="9"/>
  <c r="J377" i="9"/>
  <c r="L377" i="9"/>
  <c r="N377" i="9"/>
  <c r="P377" i="9"/>
  <c r="R377" i="9"/>
  <c r="T377" i="9"/>
  <c r="Y367" i="9"/>
  <c r="U377" i="9"/>
  <c r="L398" i="9"/>
  <c r="J398" i="9"/>
  <c r="K401" i="9"/>
  <c r="L402" i="9"/>
  <c r="J402" i="9"/>
  <c r="X367" i="9"/>
  <c r="L400" i="9"/>
  <c r="J400" i="9"/>
  <c r="L404" i="9"/>
  <c r="J404" i="9"/>
  <c r="K406" i="9"/>
  <c r="K408" i="9"/>
  <c r="K410" i="9"/>
  <c r="K412" i="9"/>
  <c r="K414" i="9"/>
  <c r="K416" i="9"/>
  <c r="K418" i="9"/>
  <c r="K420" i="9"/>
  <c r="K422" i="9"/>
  <c r="K424" i="9"/>
  <c r="K426" i="9"/>
  <c r="J427" i="9"/>
  <c r="L427" i="9"/>
  <c r="K428" i="9"/>
  <c r="J406" i="9"/>
  <c r="J408" i="9"/>
  <c r="J410" i="9"/>
  <c r="J412" i="9"/>
  <c r="J414" i="9"/>
  <c r="J416" i="9"/>
  <c r="J418" i="9"/>
  <c r="J420" i="9"/>
  <c r="J422" i="9"/>
  <c r="J424" i="9"/>
  <c r="J426" i="9"/>
  <c r="J428" i="9"/>
  <c r="Q374" i="9" l="1"/>
  <c r="I374" i="9"/>
  <c r="U371" i="9"/>
  <c r="Q371" i="9"/>
  <c r="M371" i="9"/>
  <c r="I371" i="9"/>
  <c r="E371" i="9"/>
  <c r="Q377" i="9"/>
  <c r="M377" i="9"/>
  <c r="I377" i="9"/>
  <c r="E377" i="9"/>
  <c r="U373" i="9"/>
  <c r="Q373" i="9"/>
  <c r="M373" i="9"/>
  <c r="I373" i="9"/>
  <c r="E373" i="9"/>
  <c r="U372" i="9"/>
  <c r="Q372" i="9"/>
  <c r="M372" i="9"/>
  <c r="I372" i="9"/>
  <c r="E372" i="9"/>
  <c r="S374" i="7"/>
  <c r="O374" i="7"/>
  <c r="Q375" i="9"/>
  <c r="M375" i="9"/>
  <c r="I375" i="9"/>
  <c r="E375" i="9"/>
  <c r="S377" i="7"/>
  <c r="O377" i="7"/>
  <c r="K377" i="7"/>
  <c r="G377" i="7"/>
  <c r="C377" i="7"/>
  <c r="R374" i="7"/>
  <c r="N374" i="7"/>
  <c r="H374" i="7"/>
  <c r="D374" i="7"/>
  <c r="T373" i="7"/>
  <c r="P373" i="7"/>
  <c r="L373" i="7"/>
  <c r="H373" i="7"/>
  <c r="D373" i="7"/>
  <c r="T375" i="7"/>
  <c r="P375" i="7"/>
  <c r="L375" i="7"/>
  <c r="H375" i="7"/>
  <c r="D375" i="7"/>
  <c r="T372" i="7"/>
  <c r="P372" i="7"/>
  <c r="L372" i="7"/>
  <c r="H372" i="7"/>
  <c r="D372" i="7"/>
  <c r="R371" i="7"/>
  <c r="N371" i="7"/>
  <c r="J371" i="7"/>
  <c r="F371" i="7"/>
  <c r="B371" i="7"/>
  <c r="K374" i="7"/>
  <c r="G374" i="7"/>
  <c r="C374" i="7"/>
  <c r="S373" i="7"/>
  <c r="O373" i="7"/>
  <c r="K373" i="7"/>
  <c r="G373" i="7"/>
  <c r="C373" i="7"/>
  <c r="S375" i="7"/>
  <c r="O375" i="7"/>
  <c r="K375" i="7"/>
  <c r="G375" i="7"/>
  <c r="C375" i="7"/>
  <c r="S372" i="7"/>
  <c r="O372" i="7"/>
  <c r="K372" i="7"/>
  <c r="G372" i="7"/>
  <c r="C372" i="7"/>
  <c r="S371" i="7"/>
  <c r="S376" i="7" s="1"/>
  <c r="O371" i="7"/>
  <c r="O376" i="7" s="1"/>
  <c r="K371" i="7"/>
  <c r="K376" i="7" s="1"/>
  <c r="G371" i="7"/>
  <c r="G376" i="7" s="1"/>
  <c r="C371" i="7"/>
  <c r="C376" i="7" s="1"/>
  <c r="U368" i="5"/>
  <c r="Y366" i="5"/>
  <c r="W366" i="5"/>
  <c r="AB366" i="5"/>
  <c r="X366" i="5"/>
  <c r="T375" i="5"/>
  <c r="L375" i="5"/>
  <c r="D375" i="5"/>
  <c r="Q374" i="5"/>
  <c r="M374" i="5"/>
  <c r="I374" i="5"/>
  <c r="E374" i="5"/>
  <c r="T373" i="5"/>
  <c r="P373" i="5"/>
  <c r="L373" i="5"/>
  <c r="H373" i="5"/>
  <c r="D373" i="5"/>
  <c r="U375" i="5"/>
  <c r="S375" i="5"/>
  <c r="O375" i="5"/>
  <c r="K375" i="5"/>
  <c r="G375" i="5"/>
  <c r="C375" i="5"/>
  <c r="Q372" i="5"/>
  <c r="M372" i="5"/>
  <c r="I372" i="5"/>
  <c r="E372" i="5"/>
  <c r="S371" i="5"/>
  <c r="O371" i="5"/>
  <c r="K371" i="5"/>
  <c r="G371" i="5"/>
  <c r="C371" i="5"/>
  <c r="U385" i="3"/>
  <c r="S385" i="3"/>
  <c r="Q385" i="3"/>
  <c r="O385" i="3"/>
  <c r="M385" i="3"/>
  <c r="K385" i="3"/>
  <c r="I385" i="3"/>
  <c r="G385" i="3"/>
  <c r="E385" i="3"/>
  <c r="C385" i="3"/>
  <c r="N375" i="5"/>
  <c r="F375" i="5"/>
  <c r="T374" i="5"/>
  <c r="P374" i="5"/>
  <c r="L374" i="5"/>
  <c r="H374" i="5"/>
  <c r="D374" i="5"/>
  <c r="S373" i="5"/>
  <c r="O373" i="5"/>
  <c r="K373" i="5"/>
  <c r="G373" i="5"/>
  <c r="C373" i="5"/>
  <c r="R372" i="5"/>
  <c r="N372" i="5"/>
  <c r="J372" i="5"/>
  <c r="F372" i="5"/>
  <c r="B372" i="5"/>
  <c r="R371" i="5"/>
  <c r="N371" i="5"/>
  <c r="J371" i="5"/>
  <c r="F371" i="5"/>
  <c r="B371" i="5"/>
  <c r="T377" i="1"/>
  <c r="T383" i="1"/>
  <c r="T380" i="1"/>
  <c r="P377" i="1"/>
  <c r="P383" i="1"/>
  <c r="P380" i="1"/>
  <c r="L377" i="1"/>
  <c r="L383" i="1"/>
  <c r="L380" i="1"/>
  <c r="H377" i="1"/>
  <c r="H383" i="1"/>
  <c r="H380" i="1"/>
  <c r="D377" i="1"/>
  <c r="D383" i="1"/>
  <c r="D380" i="1"/>
  <c r="T384" i="1"/>
  <c r="AC373" i="1"/>
  <c r="AC375" i="1" s="1"/>
  <c r="P384" i="1"/>
  <c r="L384" i="1"/>
  <c r="H384" i="1"/>
  <c r="D384" i="1"/>
  <c r="P386" i="3"/>
  <c r="L386" i="3"/>
  <c r="H386" i="3"/>
  <c r="D386" i="3"/>
  <c r="T383" i="3"/>
  <c r="P383" i="3"/>
  <c r="L383" i="3"/>
  <c r="H383" i="3"/>
  <c r="D383" i="3"/>
  <c r="T384" i="3"/>
  <c r="P384" i="3"/>
  <c r="L384" i="3"/>
  <c r="H384" i="3"/>
  <c r="D384" i="3"/>
  <c r="T381" i="3"/>
  <c r="P381" i="3"/>
  <c r="L381" i="3"/>
  <c r="H381" i="3"/>
  <c r="D381" i="3"/>
  <c r="T380" i="3"/>
  <c r="P380" i="3"/>
  <c r="L380" i="3"/>
  <c r="H380" i="3"/>
  <c r="D380" i="3"/>
  <c r="U386" i="1"/>
  <c r="Q386" i="1"/>
  <c r="M386" i="1"/>
  <c r="I386" i="1"/>
  <c r="E386" i="1"/>
  <c r="U383" i="1"/>
  <c r="Q383" i="1"/>
  <c r="M383" i="1"/>
  <c r="I383" i="1"/>
  <c r="E383" i="1"/>
  <c r="R382" i="1"/>
  <c r="N382" i="1"/>
  <c r="J382" i="1"/>
  <c r="F382" i="1"/>
  <c r="Y373" i="1"/>
  <c r="U384" i="1"/>
  <c r="O384" i="1"/>
  <c r="I384" i="1"/>
  <c r="U381" i="1"/>
  <c r="O381" i="1"/>
  <c r="G381" i="1"/>
  <c r="R382" i="3"/>
  <c r="N382" i="3"/>
  <c r="J382" i="3"/>
  <c r="F382" i="3"/>
  <c r="B382" i="3"/>
  <c r="P386" i="1"/>
  <c r="L386" i="1"/>
  <c r="H386" i="1"/>
  <c r="D386" i="1"/>
  <c r="Q382" i="1"/>
  <c r="M382" i="1"/>
  <c r="I382" i="1"/>
  <c r="E382" i="1"/>
  <c r="S380" i="1"/>
  <c r="O380" i="1"/>
  <c r="K380" i="1"/>
  <c r="G380" i="1"/>
  <c r="C380" i="1"/>
  <c r="K384" i="1"/>
  <c r="C384" i="1"/>
  <c r="M381" i="1"/>
  <c r="E381" i="1"/>
  <c r="U368" i="9"/>
  <c r="AA366" i="9"/>
  <c r="W366" i="9"/>
  <c r="X366" i="9"/>
  <c r="S376" i="9"/>
  <c r="O376" i="9"/>
  <c r="K376" i="9"/>
  <c r="G376" i="9"/>
  <c r="C376" i="9"/>
  <c r="R374" i="9"/>
  <c r="N374" i="9"/>
  <c r="J374" i="9"/>
  <c r="F374" i="9"/>
  <c r="B374" i="9"/>
  <c r="R375" i="9"/>
  <c r="N375" i="9"/>
  <c r="J375" i="9"/>
  <c r="F375" i="9"/>
  <c r="B375" i="9"/>
  <c r="T371" i="9"/>
  <c r="T376" i="9" s="1"/>
  <c r="R371" i="9"/>
  <c r="R376" i="9" s="1"/>
  <c r="P371" i="9"/>
  <c r="P376" i="9" s="1"/>
  <c r="N371" i="9"/>
  <c r="N376" i="9" s="1"/>
  <c r="L371" i="9"/>
  <c r="L376" i="9" s="1"/>
  <c r="J371" i="9"/>
  <c r="J376" i="9" s="1"/>
  <c r="H371" i="9"/>
  <c r="H376" i="9" s="1"/>
  <c r="F371" i="9"/>
  <c r="F376" i="9" s="1"/>
  <c r="D371" i="9"/>
  <c r="D376" i="9" s="1"/>
  <c r="B371" i="9"/>
  <c r="B376" i="9" s="1"/>
  <c r="X366" i="7"/>
  <c r="U368" i="7"/>
  <c r="AA366" i="7"/>
  <c r="W366" i="7"/>
  <c r="U374" i="7"/>
  <c r="Q374" i="7"/>
  <c r="M374" i="7"/>
  <c r="U377" i="7"/>
  <c r="Q377" i="7"/>
  <c r="M377" i="7"/>
  <c r="I377" i="7"/>
  <c r="E377" i="7"/>
  <c r="T374" i="7"/>
  <c r="P374" i="7"/>
  <c r="L374" i="7"/>
  <c r="J374" i="7"/>
  <c r="F374" i="7"/>
  <c r="B374" i="7"/>
  <c r="R373" i="7"/>
  <c r="N373" i="7"/>
  <c r="J373" i="7"/>
  <c r="F373" i="7"/>
  <c r="B373" i="7"/>
  <c r="R375" i="7"/>
  <c r="N375" i="7"/>
  <c r="J375" i="7"/>
  <c r="F375" i="7"/>
  <c r="B375" i="7"/>
  <c r="R372" i="7"/>
  <c r="N372" i="7"/>
  <c r="J372" i="7"/>
  <c r="F372" i="7"/>
  <c r="T371" i="7"/>
  <c r="T376" i="7" s="1"/>
  <c r="P371" i="7"/>
  <c r="P376" i="7" s="1"/>
  <c r="L371" i="7"/>
  <c r="L376" i="7" s="1"/>
  <c r="H371" i="7"/>
  <c r="H376" i="7" s="1"/>
  <c r="D371" i="7"/>
  <c r="D376" i="7" s="1"/>
  <c r="I374" i="7"/>
  <c r="E374" i="7"/>
  <c r="U373" i="7"/>
  <c r="Q373" i="7"/>
  <c r="M373" i="7"/>
  <c r="I373" i="7"/>
  <c r="E373" i="7"/>
  <c r="U375" i="7"/>
  <c r="Q375" i="7"/>
  <c r="M375" i="7"/>
  <c r="I375" i="7"/>
  <c r="E375" i="7"/>
  <c r="U372" i="7"/>
  <c r="Q372" i="7"/>
  <c r="M372" i="7"/>
  <c r="I372" i="7"/>
  <c r="E372" i="7"/>
  <c r="U371" i="7"/>
  <c r="U376" i="7" s="1"/>
  <c r="Q371" i="7"/>
  <c r="Q376" i="7" s="1"/>
  <c r="M371" i="7"/>
  <c r="M376" i="7" s="1"/>
  <c r="I371" i="7"/>
  <c r="I376" i="7" s="1"/>
  <c r="E371" i="7"/>
  <c r="E376" i="7" s="1"/>
  <c r="U374" i="5"/>
  <c r="U372" i="5"/>
  <c r="U376" i="5" s="1"/>
  <c r="W369" i="5"/>
  <c r="X369" i="5"/>
  <c r="P375" i="5"/>
  <c r="H375" i="5"/>
  <c r="S374" i="5"/>
  <c r="O374" i="5"/>
  <c r="K374" i="5"/>
  <c r="G374" i="5"/>
  <c r="C374" i="5"/>
  <c r="R373" i="5"/>
  <c r="N373" i="5"/>
  <c r="J373" i="5"/>
  <c r="F373" i="5"/>
  <c r="B373" i="5"/>
  <c r="Q375" i="5"/>
  <c r="M375" i="5"/>
  <c r="I375" i="5"/>
  <c r="E375" i="5"/>
  <c r="S372" i="5"/>
  <c r="O372" i="5"/>
  <c r="K372" i="5"/>
  <c r="G372" i="5"/>
  <c r="C372" i="5"/>
  <c r="Q371" i="5"/>
  <c r="M371" i="5"/>
  <c r="I371" i="5"/>
  <c r="E371" i="5"/>
  <c r="AB375" i="3"/>
  <c r="X375" i="3"/>
  <c r="Y375" i="3"/>
  <c r="U377" i="3"/>
  <c r="W375" i="3"/>
  <c r="Y375" i="1"/>
  <c r="U377" i="1"/>
  <c r="AB375" i="1"/>
  <c r="W375" i="1"/>
  <c r="R375" i="5"/>
  <c r="J375" i="5"/>
  <c r="B375" i="5"/>
  <c r="R374" i="5"/>
  <c r="N374" i="5"/>
  <c r="J374" i="5"/>
  <c r="F374" i="5"/>
  <c r="B374" i="5"/>
  <c r="Q373" i="5"/>
  <c r="M373" i="5"/>
  <c r="I373" i="5"/>
  <c r="E373" i="5"/>
  <c r="T372" i="5"/>
  <c r="P372" i="5"/>
  <c r="L372" i="5"/>
  <c r="H372" i="5"/>
  <c r="D372" i="5"/>
  <c r="T371" i="5"/>
  <c r="T376" i="5" s="1"/>
  <c r="P371" i="5"/>
  <c r="P376" i="5" s="1"/>
  <c r="L371" i="5"/>
  <c r="L376" i="5" s="1"/>
  <c r="H371" i="5"/>
  <c r="H376" i="5" s="1"/>
  <c r="D371" i="5"/>
  <c r="D376" i="5" s="1"/>
  <c r="T382" i="1"/>
  <c r="T381" i="1"/>
  <c r="R377" i="1"/>
  <c r="R383" i="1"/>
  <c r="R380" i="1"/>
  <c r="N377" i="1"/>
  <c r="N383" i="1"/>
  <c r="N380" i="1"/>
  <c r="J377" i="1"/>
  <c r="J383" i="1"/>
  <c r="J380" i="1"/>
  <c r="F377" i="1"/>
  <c r="F383" i="1"/>
  <c r="F380" i="1"/>
  <c r="B377" i="1"/>
  <c r="B383" i="1"/>
  <c r="B380" i="1"/>
  <c r="R384" i="1"/>
  <c r="N384" i="1"/>
  <c r="J384" i="1"/>
  <c r="F384" i="1"/>
  <c r="B384" i="1"/>
  <c r="R386" i="3"/>
  <c r="N386" i="3"/>
  <c r="J386" i="3"/>
  <c r="F386" i="3"/>
  <c r="B386" i="3"/>
  <c r="R383" i="3"/>
  <c r="N383" i="3"/>
  <c r="J383" i="3"/>
  <c r="F383" i="3"/>
  <c r="B383" i="3"/>
  <c r="R384" i="3"/>
  <c r="N384" i="3"/>
  <c r="J384" i="3"/>
  <c r="F384" i="3"/>
  <c r="B384" i="3"/>
  <c r="R381" i="3"/>
  <c r="N381" i="3"/>
  <c r="J381" i="3"/>
  <c r="F381" i="3"/>
  <c r="B381" i="3"/>
  <c r="R380" i="3"/>
  <c r="R385" i="3" s="1"/>
  <c r="N380" i="3"/>
  <c r="N385" i="3" s="1"/>
  <c r="J380" i="3"/>
  <c r="J385" i="3" s="1"/>
  <c r="F380" i="3"/>
  <c r="F385" i="3" s="1"/>
  <c r="B380" i="3"/>
  <c r="B385" i="3" s="1"/>
  <c r="S386" i="1"/>
  <c r="O386" i="1"/>
  <c r="K386" i="1"/>
  <c r="G386" i="1"/>
  <c r="C386" i="1"/>
  <c r="S383" i="1"/>
  <c r="O383" i="1"/>
  <c r="K383" i="1"/>
  <c r="G383" i="1"/>
  <c r="C383" i="1"/>
  <c r="P382" i="1"/>
  <c r="L382" i="1"/>
  <c r="H382" i="1"/>
  <c r="D382" i="1"/>
  <c r="W373" i="1"/>
  <c r="Q384" i="1"/>
  <c r="M384" i="1"/>
  <c r="E384" i="1"/>
  <c r="S381" i="1"/>
  <c r="K381" i="1"/>
  <c r="C381" i="1"/>
  <c r="T382" i="3"/>
  <c r="P382" i="3"/>
  <c r="L382" i="3"/>
  <c r="H382" i="3"/>
  <c r="D382" i="3"/>
  <c r="R386" i="1"/>
  <c r="N386" i="1"/>
  <c r="J386" i="1"/>
  <c r="F386" i="1"/>
  <c r="B386" i="1"/>
  <c r="S382" i="1"/>
  <c r="O382" i="1"/>
  <c r="K382" i="1"/>
  <c r="G382" i="1"/>
  <c r="C382" i="1"/>
  <c r="P381" i="1"/>
  <c r="L381" i="1"/>
  <c r="H381" i="1"/>
  <c r="D381" i="1"/>
  <c r="U380" i="1"/>
  <c r="U385" i="1" s="1"/>
  <c r="Q380" i="1"/>
  <c r="M380" i="1"/>
  <c r="M385" i="1" s="1"/>
  <c r="I380" i="1"/>
  <c r="E380" i="1"/>
  <c r="E385" i="1" s="1"/>
  <c r="S384" i="1"/>
  <c r="G384" i="1"/>
  <c r="Q381" i="1"/>
  <c r="I381" i="1"/>
  <c r="F385" i="1" l="1"/>
  <c r="N385" i="1"/>
  <c r="I376" i="5"/>
  <c r="Q376" i="5"/>
  <c r="C385" i="1"/>
  <c r="K385" i="1"/>
  <c r="S385" i="1"/>
  <c r="H385" i="3"/>
  <c r="P385" i="3"/>
  <c r="H385" i="1"/>
  <c r="P385" i="1"/>
  <c r="B376" i="5"/>
  <c r="J376" i="5"/>
  <c r="R376" i="5"/>
  <c r="C376" i="5"/>
  <c r="K376" i="5"/>
  <c r="S376" i="5"/>
  <c r="B376" i="7"/>
  <c r="J376" i="7"/>
  <c r="R376" i="7"/>
  <c r="I376" i="9"/>
  <c r="Q376" i="9"/>
  <c r="I385" i="1"/>
  <c r="Q385" i="1"/>
  <c r="B385" i="1"/>
  <c r="J385" i="1"/>
  <c r="R385" i="1"/>
  <c r="E376" i="5"/>
  <c r="M376" i="5"/>
  <c r="G385" i="1"/>
  <c r="O385" i="1"/>
  <c r="D385" i="3"/>
  <c r="L385" i="3"/>
  <c r="T385" i="3"/>
  <c r="D385" i="1"/>
  <c r="L385" i="1"/>
  <c r="T385" i="1"/>
  <c r="F376" i="5"/>
  <c r="N376" i="5"/>
  <c r="G376" i="5"/>
  <c r="O376" i="5"/>
  <c r="F376" i="7"/>
  <c r="N376" i="7"/>
  <c r="E376" i="9"/>
  <c r="M376" i="9"/>
  <c r="U376" i="9"/>
</calcChain>
</file>

<file path=xl/sharedStrings.xml><?xml version="1.0" encoding="utf-8"?>
<sst xmlns="http://schemas.openxmlformats.org/spreadsheetml/2006/main" count="3675" uniqueCount="171">
  <si>
    <t>Supply, transformation, consumption - all products - annual data</t>
  </si>
  <si>
    <t>DS-071171-table: demo_pjan - Population by sex and age on 1. January of each year</t>
  </si>
  <si>
    <t>Last update</t>
  </si>
  <si>
    <t>Extracted on</t>
  </si>
  <si>
    <t>Source of Data</t>
  </si>
  <si>
    <t>Eurostat</t>
  </si>
  <si>
    <t>UNIT</t>
  </si>
  <si>
    <t>Thousand tonnes of oil equivalent (TOE)</t>
  </si>
  <si>
    <t>AGE</t>
  </si>
  <si>
    <t>Total</t>
  </si>
  <si>
    <t>PRODUCT</t>
  </si>
  <si>
    <t>0000 All products</t>
  </si>
  <si>
    <t>SEX</t>
  </si>
  <si>
    <t>INDIC_NRG</t>
  </si>
  <si>
    <t>101700 Final Energy Consumption</t>
  </si>
  <si>
    <t>GEO/TIME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</si>
  <si>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</si>
  <si>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</si>
  <si>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</si>
  <si>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</si>
  <si>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</si>
  <si>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</si>
  <si>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</si>
  <si>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</si>
  <si>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</si>
  <si>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</si>
  <si>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</si>
  <si>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</si>
  <si>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</si>
  <si>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</si>
  <si>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</si>
  <si>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</si>
  <si>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</si>
  <si>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</si>
  <si>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</si>
  <si>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</si>
  <si>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Austria</t>
  </si>
  <si>
    <t>Liechtenstein</t>
  </si>
  <si>
    <t>Belgium</t>
  </si>
  <si>
    <t>Iceland</t>
  </si>
  <si>
    <t>Bulgaria</t>
  </si>
  <si>
    <t>These are excluded because there is no FEC for them and it would be inappropriate to use them in the intensity score as it would underestimate the energy per person.</t>
  </si>
  <si>
    <t>Cyprus</t>
  </si>
  <si>
    <t>Czech Republic</t>
  </si>
  <si>
    <t>Denmark</t>
  </si>
  <si>
    <t>Estonia</t>
  </si>
  <si>
    <t>Finland</t>
  </si>
  <si>
    <t>France</t>
  </si>
  <si>
    <t>Germany (including  former GDR from 1991)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</si>
  <si>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</si>
  <si>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</si>
  <si>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</si>
  <si>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</si>
  <si>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</si>
  <si>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</si>
  <si>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</si>
  <si>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</si>
  <si>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</si>
  <si>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</si>
  <si>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</si>
  <si>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</si>
  <si>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</si>
  <si>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</si>
  <si>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</si>
  <si>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</si>
  <si>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</si>
  <si>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Switzerland</t>
  </si>
  <si>
    <t>Turkey</t>
  </si>
  <si>
    <t>United Kingdom</t>
  </si>
  <si>
    <t>European Union (27 countries)</t>
  </si>
  <si>
    <t>Note EU27 data extracted to table for fig below</t>
  </si>
  <si>
    <t>EEA</t>
  </si>
  <si>
    <t>used in ENER 18</t>
  </si>
  <si>
    <t>indic_en</t>
  </si>
  <si>
    <r>
      <t>101800</t>
    </r>
    <r>
      <rPr>
        <b/>
        <sz val="12"/>
        <color indexed="8"/>
        <rFont val="Arial"/>
        <family val="2"/>
      </rPr>
      <t> Final energy consumption - Industry</t>
    </r>
  </si>
  <si>
    <t>unit</t>
  </si>
  <si>
    <r>
      <t>1000toe</t>
    </r>
    <r>
      <rPr>
        <b/>
        <sz val="12"/>
        <color indexed="8"/>
        <rFont val="Arial"/>
        <family val="2"/>
      </rPr>
      <t> Thousands tons of oil equivalent (TOE)</t>
    </r>
  </si>
  <si>
    <t>product</t>
  </si>
  <si>
    <r>
      <t>0000</t>
    </r>
    <r>
      <rPr>
        <b/>
        <sz val="12"/>
        <color indexed="8"/>
        <rFont val="Arial"/>
        <family val="2"/>
      </rPr>
      <t> All Products</t>
    </r>
  </si>
  <si>
    <r>
      <t>101900</t>
    </r>
    <r>
      <rPr>
        <b/>
        <sz val="12"/>
        <color indexed="8"/>
        <rFont val="Arial"/>
        <family val="2"/>
      </rPr>
      <t> Final energy consumption - Transport</t>
    </r>
  </si>
  <si>
    <r>
      <t>102010</t>
    </r>
    <r>
      <rPr>
        <b/>
        <sz val="12"/>
        <color indexed="8"/>
        <rFont val="Arial"/>
        <family val="2"/>
      </rPr>
      <t> Final energy consumption - Households</t>
    </r>
  </si>
  <si>
    <r>
      <t>102020</t>
    </r>
    <r>
      <rPr>
        <b/>
        <sz val="12"/>
        <color indexed="8"/>
        <rFont val="Arial"/>
        <family val="2"/>
      </rPr>
      <t> Final energy consumption - Fisheries</t>
    </r>
  </si>
  <si>
    <r>
      <t>102030</t>
    </r>
    <r>
      <rPr>
        <b/>
        <sz val="12"/>
        <color indexed="8"/>
        <rFont val="Arial"/>
        <family val="2"/>
      </rPr>
      <t> Final energy consumption - Agriculture/forestry</t>
    </r>
  </si>
  <si>
    <r>
      <t>102035</t>
    </r>
    <r>
      <rPr>
        <b/>
        <sz val="12"/>
        <color indexed="8"/>
        <rFont val="Arial"/>
        <family val="2"/>
      </rPr>
      <t> Final energy consumption - Services</t>
    </r>
  </si>
  <si>
    <t>102040 Final energy consumption - Other Sectors</t>
  </si>
  <si>
    <t>1000toe Thousands tons of oil equivalent (TOE)</t>
  </si>
  <si>
    <t>0000 All Products</t>
  </si>
  <si>
    <r>
      <t>102200</t>
    </r>
    <r>
      <rPr>
        <b/>
        <sz val="8"/>
        <color indexed="8"/>
        <rFont val="Arial"/>
        <family val="2"/>
      </rPr>
      <t> Statistical difference</t>
    </r>
  </si>
  <si>
    <r>
      <t>1000toe</t>
    </r>
    <r>
      <rPr>
        <b/>
        <sz val="8"/>
        <color indexed="8"/>
        <rFont val="Arial"/>
        <family val="2"/>
      </rPr>
      <t> Thousands tons of oil equivalent (TOE)</t>
    </r>
  </si>
  <si>
    <r>
      <t>0000</t>
    </r>
    <r>
      <rPr>
        <b/>
        <sz val="8"/>
        <color indexed="8"/>
        <rFont val="Arial"/>
        <family val="2"/>
      </rPr>
      <t> All Products</t>
    </r>
  </si>
  <si>
    <t>Note: The 19 needs updating each year to calculate average annual cumulative % change. See row 367.</t>
  </si>
  <si>
    <t>X</t>
  </si>
  <si>
    <t>EU-27</t>
  </si>
  <si>
    <t>change since 2008 for no, tr, ch, is and li.</t>
  </si>
  <si>
    <t>Unit: Million toe</t>
  </si>
  <si>
    <t>1990-2009</t>
  </si>
  <si>
    <t>2005-2009</t>
  </si>
  <si>
    <t>2008-2009</t>
  </si>
  <si>
    <t>Av.Ann.</t>
  </si>
  <si>
    <t>sector % in 2009</t>
  </si>
  <si>
    <t>sector % in 2008</t>
  </si>
  <si>
    <t>difference between EEA and EU27</t>
  </si>
  <si>
    <t>Industry</t>
  </si>
  <si>
    <t>Transport</t>
  </si>
  <si>
    <t xml:space="preserve">Other sectors - includes </t>
  </si>
  <si>
    <t>Households</t>
  </si>
  <si>
    <t>Services</t>
  </si>
  <si>
    <t>Fishing, Agriculture &amp; Forestry and non specified</t>
  </si>
  <si>
    <t>Sum check</t>
  </si>
  <si>
    <t>Final energy consumption</t>
  </si>
  <si>
    <t>aviation growth</t>
  </si>
  <si>
    <t>not sure where the aviation figure comes from</t>
  </si>
  <si>
    <t>Unit: % shares</t>
  </si>
  <si>
    <t>Agriculture, fisheries and other sectors</t>
  </si>
  <si>
    <t>One table and one chart for indicator (see below)</t>
  </si>
  <si>
    <t>Final energy consumption 1990-2009 (million TOE) and per capita intensity in 2009</t>
  </si>
  <si>
    <t>Final energy consumption by sector in the EU-27, 1990-2009</t>
  </si>
  <si>
    <t>Per capita final energy intensity in 2009 (TOE per inhabitant)</t>
  </si>
  <si>
    <t>Difference between 08-09</t>
  </si>
  <si>
    <t>Difference between 1990 and 2009</t>
  </si>
  <si>
    <t>Difference between 2005 and 2009</t>
  </si>
  <si>
    <t>World</t>
  </si>
  <si>
    <t>Africa</t>
  </si>
  <si>
    <t>Middle East</t>
  </si>
  <si>
    <t>China</t>
  </si>
  <si>
    <t>India</t>
  </si>
  <si>
    <t>Russia</t>
  </si>
  <si>
    <t>United States</t>
  </si>
  <si>
    <t>Difference between EEA and EU27</t>
  </si>
  <si>
    <t>Note: TOE refers to tonnes of oil equivalents.</t>
  </si>
  <si>
    <t>Data for Iceland was not available from EUROSTAT.</t>
  </si>
  <si>
    <t>Source: EEA, Eurostat,IEA.</t>
  </si>
  <si>
    <t>Supply, transformation, consumption  - oil  - annual data [nrg_102a]</t>
  </si>
  <si>
    <t>3000 - Total petroleum products</t>
  </si>
  <si>
    <t>B_101700 - Final Energy Consumption</t>
  </si>
  <si>
    <t>B_101800 - Final Energy Consumption - Industry</t>
  </si>
  <si>
    <t>B_101900 - Final Energy Consumption - Transport</t>
  </si>
  <si>
    <t>B_102010 - Residential</t>
  </si>
  <si>
    <t>B_102020 - Fishing</t>
  </si>
  <si>
    <t>B_102030 - Agriculture/Forestry</t>
  </si>
  <si>
    <t>B_102035 - Services</t>
  </si>
  <si>
    <t>B_102000 - Final Energy Consumption - Other Sectors</t>
  </si>
  <si>
    <t>B_102200 - Statistical Difference</t>
  </si>
  <si>
    <t>Final petroleum consumption 1990-2009 (million TOE) and per capita intensity in 2009</t>
  </si>
  <si>
    <t>Final petroleum consumption by sector in the EU-27, 1990-2009</t>
  </si>
  <si>
    <t>Supply, transformation, consumption  - gas - annual data [nrg_103a]</t>
  </si>
  <si>
    <t>6000 Electrical energy</t>
  </si>
  <si>
    <t>Final Energy Consumption</t>
  </si>
  <si>
    <t>No Natural Gas data for Malta in EUROSTAT</t>
  </si>
  <si>
    <t>Electrical energy</t>
  </si>
  <si>
    <t>Final Energy Consumption - Industry</t>
  </si>
  <si>
    <t>Final Energy Consumption - Transport</t>
  </si>
  <si>
    <t>Residential</t>
  </si>
  <si>
    <t>Fishing</t>
  </si>
  <si>
    <t>Agriculture/Forestry</t>
  </si>
  <si>
    <t>Final Energy Consumption - Other Sectors</t>
  </si>
  <si>
    <t>Statistical Difference</t>
  </si>
  <si>
    <t>Households &amp; Services</t>
  </si>
  <si>
    <t>Final electricity consumption 1990-2009 (million TOE) and per capita intensity in 2009</t>
  </si>
  <si>
    <t>Final electricity consumption by sector in the EU-27, 1990-2009</t>
  </si>
  <si>
    <t>4100 Natural gas</t>
  </si>
  <si>
    <t>:</t>
  </si>
  <si>
    <t>Natural gas</t>
  </si>
  <si>
    <t>Final natural gas consumption 1990-2009 (million TOE) and per capita intensity in 2009</t>
  </si>
  <si>
    <t>Final natural gas consumption by sector in the EU-27, 1990-2009</t>
  </si>
  <si>
    <t>Supply, transformation, consumption - solid fuels  - annual data [nrg_101a]</t>
  </si>
  <si>
    <t>2000 - Solid fuels</t>
  </si>
  <si>
    <t>No solid fuels data for Malta in EUROSTAT</t>
  </si>
  <si>
    <t>Solid fuels</t>
  </si>
  <si>
    <t>Final solid fuel consumption 1990-2009 (million TOE) and per capita intensity in 2009</t>
  </si>
  <si>
    <t>Final solid fuel consumption by sector in the EU-27, 1990-2009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</si>
</sst>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d\.mm\.yy"/>
    <numFmt numFmtId="165" formatCode="#,##0.000"/>
    <numFmt numFmtId="166" formatCode="0.0"/>
    <numFmt numFmtId="167" formatCode="0.0%"/>
    <numFmt numFmtId="168" formatCode="#0"/>
    <numFmt numFmtId="169" formatCode="0.000%"/>
    <numFmt numFmtId="170" formatCode="#,##0.0"/>
  </numFmts>
  <fonts count="25" x14ac:knownFonts="1">
    <font>
      <sz val="10"/>
      <name val="Arial"/>
    </font>
    <font>
      <b/>
      <sz val="14"/>
      <color indexed="12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i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12"/>
      <color indexed="9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sz val="10"/>
      <color rgb="FFFF66FF"/>
      <name val="Arial"/>
      <family val="2"/>
    </font>
    <font>
      <sz val="9"/>
      <name val="Times New Roman"/>
      <family val="1"/>
    </font>
    <font>
      <sz val="10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/>
      <top style="thick">
        <color indexed="9"/>
      </top>
      <bottom/>
      <diagonal/>
    </border>
    <border>
      <left/>
      <right/>
      <top/>
      <bottom style="thick">
        <color indexed="9"/>
      </bottom>
      <diagonal/>
    </border>
    <border>
      <left style="thick">
        <color indexed="9"/>
      </left>
      <right/>
      <top/>
      <bottom/>
      <diagonal/>
    </border>
    <border>
      <left/>
      <right style="thick">
        <color indexed="9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8" fillId="0" borderId="0"/>
    <xf numFmtId="4" fontId="23" fillId="0" borderId="32" applyFill="0" applyBorder="0" applyProtection="0">
      <alignment horizontal="right" vertical="center"/>
    </xf>
    <xf numFmtId="0" fontId="2" fillId="0" borderId="0"/>
  </cellStyleXfs>
  <cellXfs count="208">
    <xf numFmtId="0" fontId="0" fillId="0" borderId="0" xfId="0"/>
    <xf numFmtId="0" fontId="1" fillId="2" borderId="1" xfId="0" applyFont="1" applyFill="1" applyBorder="1" applyAlignment="1"/>
    <xf numFmtId="0" fontId="0" fillId="2" borderId="2" xfId="0" applyFill="1" applyBorder="1" applyAlignment="1"/>
    <xf numFmtId="0" fontId="0" fillId="2" borderId="0" xfId="0" applyFill="1" applyBorder="1" applyAlignment="1"/>
    <xf numFmtId="0" fontId="1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Fill="1" applyBorder="1" applyAlignment="1"/>
    <xf numFmtId="9" fontId="0" fillId="0" borderId="0" xfId="1" applyFont="1"/>
    <xf numFmtId="0" fontId="0" fillId="3" borderId="0" xfId="0" applyFill="1" applyAlignment="1"/>
    <xf numFmtId="14" fontId="0" fillId="3" borderId="0" xfId="0" applyNumberFormat="1" applyFill="1" applyAlignment="1"/>
    <xf numFmtId="0" fontId="0" fillId="2" borderId="0" xfId="0" applyFill="1" applyAlignment="1"/>
    <xf numFmtId="0" fontId="2" fillId="4" borderId="0" xfId="0" applyNumberFormat="1" applyFont="1" applyFill="1" applyBorder="1" applyAlignment="1"/>
    <xf numFmtId="164" fontId="2" fillId="4" borderId="0" xfId="0" applyNumberFormat="1" applyFont="1" applyFill="1" applyBorder="1" applyAlignment="1"/>
    <xf numFmtId="0" fontId="0" fillId="3" borderId="0" xfId="0" applyFill="1" applyBorder="1" applyAlignment="1"/>
    <xf numFmtId="14" fontId="0" fillId="3" borderId="0" xfId="0" applyNumberFormat="1" applyFill="1" applyBorder="1" applyAlignment="1"/>
    <xf numFmtId="0" fontId="0" fillId="2" borderId="3" xfId="0" applyFill="1" applyBorder="1" applyAlignment="1"/>
    <xf numFmtId="0" fontId="0" fillId="5" borderId="0" xfId="0" applyFill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2" fillId="0" borderId="0" xfId="0" applyNumberFormat="1" applyFont="1" applyFill="1" applyBorder="1" applyAlignment="1"/>
    <xf numFmtId="0" fontId="0" fillId="0" borderId="0" xfId="0" applyFill="1" applyBorder="1"/>
    <xf numFmtId="0" fontId="0" fillId="2" borderId="4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0" xfId="0" applyAlignment="1"/>
    <xf numFmtId="0" fontId="5" fillId="0" borderId="0" xfId="0" applyFont="1" applyFill="1" applyBorder="1" applyAlignment="1">
      <alignment horizontal="center" vertical="top" wrapText="1"/>
    </xf>
    <xf numFmtId="9" fontId="0" fillId="0" borderId="0" xfId="1" applyFont="1" applyAlignment="1"/>
    <xf numFmtId="0" fontId="6" fillId="2" borderId="5" xfId="0" applyFont="1" applyFill="1" applyBorder="1" applyAlignment="1">
      <alignment horizontal="right"/>
    </xf>
    <xf numFmtId="0" fontId="2" fillId="6" borderId="6" xfId="0" applyNumberFormat="1" applyFont="1" applyFill="1" applyBorder="1" applyAlignment="1"/>
    <xf numFmtId="0" fontId="6" fillId="0" borderId="0" xfId="0" applyFont="1" applyFill="1" applyBorder="1" applyAlignment="1">
      <alignment horizontal="right"/>
    </xf>
    <xf numFmtId="9" fontId="0" fillId="0" borderId="0" xfId="1" applyFont="1" applyFill="1" applyBorder="1"/>
    <xf numFmtId="3" fontId="2" fillId="0" borderId="6" xfId="0" applyNumberFormat="1" applyFont="1" applyFill="1" applyBorder="1" applyAlignment="1"/>
    <xf numFmtId="10" fontId="0" fillId="4" borderId="0" xfId="0" applyNumberFormat="1" applyFill="1"/>
    <xf numFmtId="0" fontId="2" fillId="0" borderId="0" xfId="0" applyFont="1" applyFill="1" applyBorder="1"/>
    <xf numFmtId="3" fontId="2" fillId="4" borderId="6" xfId="0" applyNumberFormat="1" applyFont="1" applyFill="1" applyBorder="1" applyAlignment="1"/>
    <xf numFmtId="0" fontId="2" fillId="4" borderId="7" xfId="0" applyNumberFormat="1" applyFont="1" applyFill="1" applyBorder="1" applyAlignment="1"/>
    <xf numFmtId="0" fontId="0" fillId="4" borderId="0" xfId="0" applyFill="1"/>
    <xf numFmtId="0" fontId="0" fillId="6" borderId="7" xfId="0" applyNumberFormat="1" applyFill="1" applyBorder="1" applyAlignment="1">
      <alignment horizontal="left" shrinkToFit="1"/>
    </xf>
    <xf numFmtId="3" fontId="2" fillId="7" borderId="6" xfId="0" applyNumberFormat="1" applyFont="1" applyFill="1" applyBorder="1" applyAlignment="1"/>
    <xf numFmtId="0" fontId="2" fillId="6" borderId="0" xfId="0" applyNumberFormat="1" applyFont="1" applyFill="1" applyBorder="1" applyAlignment="1"/>
    <xf numFmtId="3" fontId="0" fillId="0" borderId="0" xfId="0" applyNumberFormat="1"/>
    <xf numFmtId="0" fontId="2" fillId="8" borderId="7" xfId="0" applyNumberFormat="1" applyFont="1" applyFill="1" applyBorder="1" applyAlignment="1"/>
    <xf numFmtId="10" fontId="0" fillId="8" borderId="0" xfId="0" applyNumberFormat="1" applyFill="1"/>
    <xf numFmtId="0" fontId="0" fillId="2" borderId="4" xfId="0" applyFill="1" applyBorder="1" applyAlignment="1"/>
    <xf numFmtId="0" fontId="8" fillId="2" borderId="0" xfId="0" applyFont="1" applyFill="1" applyAlignment="1"/>
    <xf numFmtId="0" fontId="8" fillId="2" borderId="0" xfId="0" applyFont="1" applyFill="1"/>
    <xf numFmtId="0" fontId="0" fillId="2" borderId="0" xfId="0" applyFill="1"/>
    <xf numFmtId="0" fontId="8" fillId="2" borderId="0" xfId="0" applyFont="1" applyFill="1" applyBorder="1" applyAlignment="1">
      <alignment wrapText="1"/>
    </xf>
    <xf numFmtId="0" fontId="3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9" fillId="2" borderId="9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2" fillId="9" borderId="0" xfId="0" applyFont="1" applyFill="1" applyAlignment="1">
      <alignment wrapText="1"/>
    </xf>
    <xf numFmtId="0" fontId="0" fillId="9" borderId="0" xfId="0" applyFill="1" applyAlignment="1">
      <alignment wrapText="1"/>
    </xf>
    <xf numFmtId="0" fontId="10" fillId="0" borderId="0" xfId="0" applyFont="1" applyFill="1"/>
    <xf numFmtId="9" fontId="2" fillId="4" borderId="0" xfId="1" applyFont="1" applyFill="1"/>
    <xf numFmtId="0" fontId="0" fillId="10" borderId="0" xfId="0" applyFill="1"/>
    <xf numFmtId="0" fontId="10" fillId="4" borderId="0" xfId="0" applyFont="1" applyFill="1"/>
    <xf numFmtId="0" fontId="10" fillId="10" borderId="0" xfId="0" applyFont="1" applyFill="1"/>
    <xf numFmtId="0" fontId="11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10" fillId="4" borderId="10" xfId="0" applyFont="1" applyFill="1" applyBorder="1"/>
    <xf numFmtId="0" fontId="10" fillId="4" borderId="11" xfId="0" applyFont="1" applyFill="1" applyBorder="1"/>
    <xf numFmtId="0" fontId="10" fillId="4" borderId="12" xfId="0" applyFont="1" applyFill="1" applyBorder="1"/>
    <xf numFmtId="9" fontId="10" fillId="4" borderId="0" xfId="1" applyFont="1" applyFill="1"/>
    <xf numFmtId="0" fontId="12" fillId="4" borderId="0" xfId="0" applyFont="1" applyFill="1" applyAlignment="1">
      <alignment horizontal="left"/>
    </xf>
    <xf numFmtId="165" fontId="6" fillId="4" borderId="0" xfId="0" applyNumberFormat="1" applyFont="1" applyFill="1" applyAlignment="1">
      <alignment horizontal="right"/>
    </xf>
    <xf numFmtId="166" fontId="2" fillId="11" borderId="13" xfId="1" applyNumberFormat="1" applyFont="1" applyFill="1" applyBorder="1"/>
    <xf numFmtId="10" fontId="2" fillId="4" borderId="14" xfId="1" applyNumberFormat="1" applyFont="1" applyFill="1" applyBorder="1"/>
    <xf numFmtId="2" fontId="2" fillId="4" borderId="0" xfId="1" applyNumberFormat="1" applyFont="1" applyFill="1"/>
    <xf numFmtId="167" fontId="2" fillId="12" borderId="0" xfId="1" applyNumberFormat="1" applyFont="1" applyFill="1"/>
    <xf numFmtId="168" fontId="0" fillId="4" borderId="0" xfId="0" applyNumberFormat="1" applyFill="1"/>
    <xf numFmtId="167" fontId="0" fillId="4" borderId="0" xfId="0" applyNumberFormat="1" applyFill="1"/>
    <xf numFmtId="166" fontId="2" fillId="13" borderId="13" xfId="1" applyNumberFormat="1" applyFont="1" applyFill="1" applyBorder="1"/>
    <xf numFmtId="167" fontId="2" fillId="11" borderId="0" xfId="1" applyNumberFormat="1" applyFont="1" applyFill="1"/>
    <xf numFmtId="167" fontId="2" fillId="4" borderId="0" xfId="1" applyNumberFormat="1" applyFont="1" applyFill="1"/>
    <xf numFmtId="0" fontId="12" fillId="14" borderId="0" xfId="0" applyFont="1" applyFill="1" applyAlignment="1">
      <alignment horizontal="left"/>
    </xf>
    <xf numFmtId="165" fontId="6" fillId="14" borderId="0" xfId="0" applyNumberFormat="1" applyFont="1" applyFill="1" applyAlignment="1">
      <alignment horizontal="right"/>
    </xf>
    <xf numFmtId="166" fontId="2" fillId="12" borderId="13" xfId="1" applyNumberFormat="1" applyFont="1" applyFill="1" applyBorder="1"/>
    <xf numFmtId="166" fontId="2" fillId="4" borderId="13" xfId="1" applyNumberFormat="1" applyFont="1" applyFill="1" applyBorder="1"/>
    <xf numFmtId="0" fontId="12" fillId="4" borderId="0" xfId="0" applyFont="1" applyFill="1" applyAlignment="1">
      <alignment horizontal="right"/>
    </xf>
    <xf numFmtId="167" fontId="2" fillId="4" borderId="14" xfId="1" applyNumberFormat="1" applyFont="1" applyFill="1" applyBorder="1"/>
    <xf numFmtId="168" fontId="0" fillId="10" borderId="0" xfId="0" applyNumberFormat="1" applyFill="1"/>
    <xf numFmtId="167" fontId="0" fillId="10" borderId="0" xfId="0" applyNumberFormat="1" applyFill="1"/>
    <xf numFmtId="0" fontId="12" fillId="15" borderId="0" xfId="0" applyFont="1" applyFill="1" applyAlignment="1">
      <alignment horizontal="left"/>
    </xf>
    <xf numFmtId="165" fontId="6" fillId="15" borderId="0" xfId="0" applyNumberFormat="1" applyFont="1" applyFill="1" applyAlignment="1">
      <alignment horizontal="right"/>
    </xf>
    <xf numFmtId="0" fontId="13" fillId="4" borderId="0" xfId="0" applyFont="1" applyFill="1" applyAlignment="1">
      <alignment horizontal="left"/>
    </xf>
    <xf numFmtId="167" fontId="2" fillId="11" borderId="14" xfId="1" applyNumberFormat="1" applyFont="1" applyFill="1" applyBorder="1"/>
    <xf numFmtId="0" fontId="12" fillId="10" borderId="0" xfId="0" applyFont="1" applyFill="1" applyAlignment="1">
      <alignment horizontal="left"/>
    </xf>
    <xf numFmtId="166" fontId="2" fillId="10" borderId="15" xfId="1" applyNumberFormat="1" applyFont="1" applyFill="1" applyBorder="1"/>
    <xf numFmtId="166" fontId="2" fillId="10" borderId="16" xfId="1" applyNumberFormat="1" applyFont="1" applyFill="1" applyBorder="1"/>
    <xf numFmtId="0" fontId="0" fillId="10" borderId="16" xfId="0" applyFill="1" applyBorder="1"/>
    <xf numFmtId="167" fontId="2" fillId="10" borderId="17" xfId="1" applyNumberFormat="1" applyFont="1" applyFill="1" applyBorder="1"/>
    <xf numFmtId="167" fontId="2" fillId="10" borderId="0" xfId="1" applyNumberFormat="1" applyFont="1" applyFill="1"/>
    <xf numFmtId="169" fontId="2" fillId="10" borderId="0" xfId="1" applyNumberFormat="1" applyFont="1" applyFill="1"/>
    <xf numFmtId="9" fontId="2" fillId="10" borderId="0" xfId="1" applyFont="1" applyFill="1"/>
    <xf numFmtId="0" fontId="14" fillId="4" borderId="0" xfId="0" applyFont="1" applyFill="1" applyBorder="1" applyAlignment="1">
      <alignment horizontal="right"/>
    </xf>
    <xf numFmtId="0" fontId="6" fillId="4" borderId="0" xfId="0" applyFont="1" applyFill="1" applyAlignment="1">
      <alignment horizontal="right"/>
    </xf>
    <xf numFmtId="170" fontId="6" fillId="4" borderId="0" xfId="0" applyNumberFormat="1" applyFont="1" applyFill="1" applyAlignment="1">
      <alignment horizontal="right"/>
    </xf>
    <xf numFmtId="170" fontId="6" fillId="12" borderId="0" xfId="0" applyNumberFormat="1" applyFont="1" applyFill="1" applyAlignment="1">
      <alignment horizontal="right"/>
    </xf>
    <xf numFmtId="0" fontId="13" fillId="15" borderId="0" xfId="0" applyFont="1" applyFill="1" applyAlignment="1">
      <alignment horizontal="left"/>
    </xf>
    <xf numFmtId="170" fontId="15" fillId="15" borderId="0" xfId="0" applyNumberFormat="1" applyFont="1" applyFill="1" applyAlignment="1">
      <alignment horizontal="right"/>
    </xf>
    <xf numFmtId="0" fontId="13" fillId="10" borderId="0" xfId="0" applyFont="1" applyFill="1" applyAlignment="1">
      <alignment horizontal="left"/>
    </xf>
    <xf numFmtId="170" fontId="6" fillId="15" borderId="0" xfId="0" applyNumberFormat="1" applyFont="1" applyFill="1" applyAlignment="1">
      <alignment horizontal="right"/>
    </xf>
    <xf numFmtId="0" fontId="16" fillId="16" borderId="0" xfId="0" applyFont="1" applyFill="1"/>
    <xf numFmtId="0" fontId="0" fillId="16" borderId="0" xfId="0" applyFill="1"/>
    <xf numFmtId="9" fontId="0" fillId="16" borderId="0" xfId="1" applyFont="1" applyFill="1"/>
    <xf numFmtId="0" fontId="0" fillId="0" borderId="0" xfId="0" applyFill="1"/>
    <xf numFmtId="9" fontId="0" fillId="0" borderId="0" xfId="1" applyFont="1" applyFill="1"/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0" fillId="0" borderId="18" xfId="0" applyBorder="1"/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8" fillId="0" borderId="21" xfId="0" applyFont="1" applyBorder="1"/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9" fillId="0" borderId="22" xfId="0" applyFont="1" applyBorder="1"/>
    <xf numFmtId="167" fontId="0" fillId="0" borderId="0" xfId="0" applyNumberFormat="1"/>
    <xf numFmtId="0" fontId="20" fillId="4" borderId="18" xfId="0" applyFont="1" applyFill="1" applyBorder="1"/>
    <xf numFmtId="3" fontId="20" fillId="4" borderId="24" xfId="0" applyNumberFormat="1" applyFont="1" applyFill="1" applyBorder="1"/>
    <xf numFmtId="3" fontId="20" fillId="4" borderId="25" xfId="0" applyNumberFormat="1" applyFont="1" applyFill="1" applyBorder="1"/>
    <xf numFmtId="3" fontId="20" fillId="4" borderId="19" xfId="0" applyNumberFormat="1" applyFont="1" applyFill="1" applyBorder="1"/>
    <xf numFmtId="166" fontId="20" fillId="11" borderId="26" xfId="0" applyNumberFormat="1" applyFont="1" applyFill="1" applyBorder="1" applyAlignment="1">
      <alignment horizontal="center"/>
    </xf>
    <xf numFmtId="167" fontId="0" fillId="17" borderId="0" xfId="0" applyNumberFormat="1" applyFill="1"/>
    <xf numFmtId="0" fontId="0" fillId="0" borderId="22" xfId="0" applyBorder="1"/>
    <xf numFmtId="0" fontId="20" fillId="4" borderId="21" xfId="0" applyFont="1" applyFill="1" applyBorder="1"/>
    <xf numFmtId="3" fontId="20" fillId="4" borderId="27" xfId="0" applyNumberFormat="1" applyFont="1" applyFill="1" applyBorder="1"/>
    <xf numFmtId="3" fontId="20" fillId="4" borderId="0" xfId="0" applyNumberFormat="1" applyFont="1" applyFill="1" applyBorder="1"/>
    <xf numFmtId="3" fontId="20" fillId="4" borderId="22" xfId="0" applyNumberFormat="1" applyFont="1" applyFill="1" applyBorder="1"/>
    <xf numFmtId="166" fontId="20" fillId="4" borderId="28" xfId="0" applyNumberFormat="1" applyFont="1" applyFill="1" applyBorder="1" applyAlignment="1">
      <alignment horizontal="center"/>
    </xf>
    <xf numFmtId="167" fontId="0" fillId="11" borderId="0" xfId="0" applyNumberFormat="1" applyFill="1"/>
    <xf numFmtId="0" fontId="21" fillId="18" borderId="19" xfId="0" applyFont="1" applyFill="1" applyBorder="1"/>
    <xf numFmtId="3" fontId="21" fillId="18" borderId="0" xfId="0" applyNumberFormat="1" applyFont="1" applyFill="1" applyBorder="1"/>
    <xf numFmtId="3" fontId="21" fillId="18" borderId="18" xfId="0" applyNumberFormat="1" applyFont="1" applyFill="1" applyBorder="1"/>
    <xf numFmtId="3" fontId="21" fillId="18" borderId="19" xfId="0" applyNumberFormat="1" applyFont="1" applyFill="1" applyBorder="1"/>
    <xf numFmtId="3" fontId="21" fillId="18" borderId="25" xfId="0" applyNumberFormat="1" applyFont="1" applyFill="1" applyBorder="1"/>
    <xf numFmtId="170" fontId="21" fillId="18" borderId="19" xfId="0" applyNumberFormat="1" applyFont="1" applyFill="1" applyBorder="1"/>
    <xf numFmtId="0" fontId="21" fillId="18" borderId="22" xfId="0" applyFont="1" applyFill="1" applyBorder="1"/>
    <xf numFmtId="3" fontId="21" fillId="18" borderId="21" xfId="0" applyNumberFormat="1" applyFont="1" applyFill="1" applyBorder="1"/>
    <xf numFmtId="3" fontId="21" fillId="18" borderId="22" xfId="0" applyNumberFormat="1" applyFont="1" applyFill="1" applyBorder="1"/>
    <xf numFmtId="170" fontId="21" fillId="18" borderId="22" xfId="0" applyNumberFormat="1" applyFont="1" applyFill="1" applyBorder="1"/>
    <xf numFmtId="0" fontId="21" fillId="18" borderId="23" xfId="0" applyFont="1" applyFill="1" applyBorder="1"/>
    <xf numFmtId="3" fontId="21" fillId="18" borderId="29" xfId="0" applyNumberFormat="1" applyFont="1" applyFill="1" applyBorder="1"/>
    <xf numFmtId="3" fontId="21" fillId="18" borderId="30" xfId="0" applyNumberFormat="1" applyFont="1" applyFill="1" applyBorder="1"/>
    <xf numFmtId="3" fontId="21" fillId="18" borderId="23" xfId="0" applyNumberFormat="1" applyFont="1" applyFill="1" applyBorder="1"/>
    <xf numFmtId="170" fontId="21" fillId="18" borderId="23" xfId="0" applyNumberFormat="1" applyFont="1" applyFill="1" applyBorder="1"/>
    <xf numFmtId="170" fontId="0" fillId="0" borderId="22" xfId="0" applyNumberFormat="1" applyBorder="1"/>
    <xf numFmtId="166" fontId="0" fillId="0" borderId="19" xfId="0" applyNumberFormat="1" applyBorder="1" applyAlignment="1">
      <alignment horizontal="center"/>
    </xf>
    <xf numFmtId="170" fontId="0" fillId="7" borderId="22" xfId="0" applyNumberFormat="1" applyFill="1" applyBorder="1"/>
    <xf numFmtId="166" fontId="0" fillId="17" borderId="22" xfId="0" applyNumberFormat="1" applyFill="1" applyBorder="1" applyAlignment="1">
      <alignment horizontal="center"/>
    </xf>
    <xf numFmtId="0" fontId="2" fillId="0" borderId="22" xfId="0" applyFont="1" applyBorder="1"/>
    <xf numFmtId="0" fontId="0" fillId="0" borderId="21" xfId="0" applyBorder="1"/>
    <xf numFmtId="0" fontId="0" fillId="0" borderId="13" xfId="0" applyBorder="1"/>
    <xf numFmtId="0" fontId="0" fillId="0" borderId="31" xfId="0" applyBorder="1"/>
    <xf numFmtId="0" fontId="2" fillId="0" borderId="0" xfId="0" applyFont="1"/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70" fontId="0" fillId="0" borderId="0" xfId="0" applyNumberFormat="1"/>
    <xf numFmtId="167" fontId="0" fillId="0" borderId="0" xfId="1" applyNumberFormat="1" applyFont="1"/>
    <xf numFmtId="166" fontId="0" fillId="0" borderId="25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left" shrinkToFit="1"/>
    </xf>
    <xf numFmtId="0" fontId="0" fillId="0" borderId="0" xfId="0" applyNumberFormat="1" applyFont="1" applyFill="1" applyBorder="1" applyAlignment="1">
      <alignment horizontal="left" shrinkToFit="1"/>
    </xf>
    <xf numFmtId="166" fontId="0" fillId="0" borderId="0" xfId="0" applyNumberFormat="1"/>
    <xf numFmtId="0" fontId="3" fillId="17" borderId="0" xfId="0" applyFont="1" applyFill="1" applyAlignment="1">
      <alignment horizontal="left"/>
    </xf>
    <xf numFmtId="0" fontId="4" fillId="17" borderId="0" xfId="0" applyFont="1" applyFill="1" applyAlignment="1">
      <alignment horizontal="left"/>
    </xf>
    <xf numFmtId="0" fontId="0" fillId="17" borderId="2" xfId="0" applyFill="1" applyBorder="1" applyAlignment="1"/>
    <xf numFmtId="0" fontId="0" fillId="17" borderId="0" xfId="0" applyFill="1" applyAlignment="1"/>
    <xf numFmtId="0" fontId="8" fillId="17" borderId="0" xfId="0" applyFont="1" applyFill="1" applyAlignment="1"/>
    <xf numFmtId="0" fontId="8" fillId="17" borderId="0" xfId="0" applyFont="1" applyFill="1"/>
    <xf numFmtId="0" fontId="0" fillId="17" borderId="0" xfId="0" applyFill="1"/>
    <xf numFmtId="0" fontId="8" fillId="17" borderId="0" xfId="0" applyFont="1" applyFill="1" applyBorder="1" applyAlignment="1">
      <alignment wrapText="1"/>
    </xf>
    <xf numFmtId="0" fontId="0" fillId="17" borderId="0" xfId="0" applyFill="1" applyBorder="1" applyAlignment="1">
      <alignment wrapText="1"/>
    </xf>
    <xf numFmtId="0" fontId="4" fillId="17" borderId="9" xfId="0" applyFont="1" applyFill="1" applyBorder="1" applyAlignment="1">
      <alignment horizontal="left"/>
    </xf>
    <xf numFmtId="0" fontId="7" fillId="17" borderId="9" xfId="0" applyFont="1" applyFill="1" applyBorder="1" applyAlignment="1">
      <alignment horizontal="left"/>
    </xf>
    <xf numFmtId="0" fontId="7" fillId="17" borderId="0" xfId="0" applyFont="1" applyFill="1" applyAlignment="1">
      <alignment horizontal="left"/>
    </xf>
    <xf numFmtId="0" fontId="22" fillId="5" borderId="0" xfId="0" applyFont="1" applyFill="1"/>
    <xf numFmtId="0" fontId="20" fillId="10" borderId="19" xfId="0" applyFont="1" applyFill="1" applyBorder="1"/>
    <xf numFmtId="3" fontId="20" fillId="10" borderId="0" xfId="0" applyNumberFormat="1" applyFont="1" applyFill="1" applyBorder="1"/>
    <xf numFmtId="3" fontId="20" fillId="10" borderId="18" xfId="0" applyNumberFormat="1" applyFont="1" applyFill="1" applyBorder="1"/>
    <xf numFmtId="3" fontId="20" fillId="10" borderId="19" xfId="0" applyNumberFormat="1" applyFont="1" applyFill="1" applyBorder="1"/>
    <xf numFmtId="3" fontId="20" fillId="10" borderId="25" xfId="0" applyNumberFormat="1" applyFont="1" applyFill="1" applyBorder="1"/>
    <xf numFmtId="170" fontId="20" fillId="10" borderId="19" xfId="0" applyNumberFormat="1" applyFont="1" applyFill="1" applyBorder="1" applyAlignment="1">
      <alignment horizontal="center"/>
    </xf>
    <xf numFmtId="0" fontId="20" fillId="10" borderId="22" xfId="0" applyFont="1" applyFill="1" applyBorder="1"/>
    <xf numFmtId="3" fontId="20" fillId="10" borderId="21" xfId="0" applyNumberFormat="1" applyFont="1" applyFill="1" applyBorder="1"/>
    <xf numFmtId="3" fontId="20" fillId="10" borderId="22" xfId="0" applyNumberFormat="1" applyFont="1" applyFill="1" applyBorder="1"/>
    <xf numFmtId="170" fontId="20" fillId="10" borderId="22" xfId="0" applyNumberFormat="1" applyFont="1" applyFill="1" applyBorder="1" applyAlignment="1">
      <alignment horizontal="center"/>
    </xf>
    <xf numFmtId="0" fontId="20" fillId="10" borderId="23" xfId="0" applyFont="1" applyFill="1" applyBorder="1"/>
    <xf numFmtId="3" fontId="20" fillId="10" borderId="29" xfId="0" applyNumberFormat="1" applyFont="1" applyFill="1" applyBorder="1"/>
    <xf numFmtId="3" fontId="20" fillId="10" borderId="30" xfId="0" applyNumberFormat="1" applyFont="1" applyFill="1" applyBorder="1"/>
    <xf numFmtId="3" fontId="20" fillId="10" borderId="23" xfId="0" applyNumberFormat="1" applyFont="1" applyFill="1" applyBorder="1"/>
    <xf numFmtId="1" fontId="0" fillId="0" borderId="0" xfId="0" applyNumberFormat="1"/>
    <xf numFmtId="0" fontId="2" fillId="2" borderId="4" xfId="0" applyFont="1" applyFill="1" applyBorder="1" applyAlignment="1">
      <alignment wrapText="1"/>
    </xf>
    <xf numFmtId="10" fontId="2" fillId="12" borderId="14" xfId="1" applyNumberFormat="1" applyFont="1" applyFill="1" applyBorder="1"/>
    <xf numFmtId="0" fontId="2" fillId="5" borderId="0" xfId="0" applyFont="1" applyFill="1"/>
    <xf numFmtId="165" fontId="0" fillId="5" borderId="0" xfId="0" applyNumberFormat="1" applyFill="1"/>
    <xf numFmtId="14" fontId="0" fillId="17" borderId="0" xfId="0" applyNumberFormat="1" applyFill="1" applyAlignment="1"/>
    <xf numFmtId="0" fontId="0" fillId="17" borderId="0" xfId="0" applyFill="1" applyBorder="1" applyAlignment="1"/>
    <xf numFmtId="14" fontId="0" fillId="17" borderId="0" xfId="0" applyNumberFormat="1" applyFill="1" applyBorder="1" applyAlignment="1"/>
  </cellXfs>
  <cellStyles count="5">
    <cellStyle name="Normal" xfId="0" builtinId="0"/>
    <cellStyle name="Normal 2" xfId="2"/>
    <cellStyle name="Normal GHG Numbers (0.00)" xfId="3"/>
    <cellStyle name="Percent" xfId="1" builtinId="5"/>
    <cellStyle name="Standaard_IEA" xfId="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29154201838851"/>
          <c:y val="0.14117305205243721"/>
          <c:w val="0.58769987422039094"/>
          <c:h val="0.74061554999817281"/>
        </c:manualLayout>
      </c:layout>
      <c:areaChart>
        <c:grouping val="stacked"/>
        <c:varyColors val="0"/>
        <c:ser>
          <c:idx val="1"/>
          <c:order val="0"/>
          <c:tx>
            <c:strRef>
              <c:f>'Fig 1a FEC by sector'!$A$370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 1a FEC by sector'!$B$368:$U$368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1a FEC by sector'!$B$370:$U$370</c:f>
              <c:numCache>
                <c:formatCode>#,##0.000</c:formatCode>
                <c:ptCount val="20"/>
                <c:pt idx="0">
                  <c:v>281.54899999999998</c:v>
                </c:pt>
                <c:pt idx="1">
                  <c:v>283.75700000000001</c:v>
                </c:pt>
                <c:pt idx="2">
                  <c:v>292.14800000000002</c:v>
                </c:pt>
                <c:pt idx="3">
                  <c:v>295.43400000000003</c:v>
                </c:pt>
                <c:pt idx="4">
                  <c:v>298.822</c:v>
                </c:pt>
                <c:pt idx="5">
                  <c:v>302.673</c:v>
                </c:pt>
                <c:pt idx="6">
                  <c:v>312.92500000000001</c:v>
                </c:pt>
                <c:pt idx="7">
                  <c:v>318.48399999999998</c:v>
                </c:pt>
                <c:pt idx="8">
                  <c:v>330.524</c:v>
                </c:pt>
                <c:pt idx="9">
                  <c:v>340.005</c:v>
                </c:pt>
                <c:pt idx="10">
                  <c:v>341.44400000000002</c:v>
                </c:pt>
                <c:pt idx="11">
                  <c:v>344.803</c:v>
                </c:pt>
                <c:pt idx="12">
                  <c:v>347.68200000000002</c:v>
                </c:pt>
                <c:pt idx="13">
                  <c:v>352.85399999999998</c:v>
                </c:pt>
                <c:pt idx="14">
                  <c:v>363.55700000000002</c:v>
                </c:pt>
                <c:pt idx="15">
                  <c:v>367.31700000000001</c:v>
                </c:pt>
                <c:pt idx="16">
                  <c:v>375.053</c:v>
                </c:pt>
                <c:pt idx="17">
                  <c:v>380.33300000000003</c:v>
                </c:pt>
                <c:pt idx="18">
                  <c:v>377.90499999999997</c:v>
                </c:pt>
                <c:pt idx="19">
                  <c:v>367.63600000000002</c:v>
                </c:pt>
              </c:numCache>
            </c:numRef>
          </c:val>
        </c:ser>
        <c:ser>
          <c:idx val="0"/>
          <c:order val="1"/>
          <c:tx>
            <c:strRef>
              <c:f>'Fig 1a FEC by sector'!$A$369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 1a FEC by sector'!$B$368:$U$368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1a FEC by sector'!$B$369:$U$369</c:f>
              <c:numCache>
                <c:formatCode>#,##0.000</c:formatCode>
                <c:ptCount val="20"/>
                <c:pt idx="0">
                  <c:v>368.92399999999998</c:v>
                </c:pt>
                <c:pt idx="1">
                  <c:v>348.91</c:v>
                </c:pt>
                <c:pt idx="2">
                  <c:v>328.221</c:v>
                </c:pt>
                <c:pt idx="3">
                  <c:v>319.358</c:v>
                </c:pt>
                <c:pt idx="4">
                  <c:v>322.34100000000001</c:v>
                </c:pt>
                <c:pt idx="5">
                  <c:v>328.86900000000003</c:v>
                </c:pt>
                <c:pt idx="6">
                  <c:v>330.64100000000002</c:v>
                </c:pt>
                <c:pt idx="7">
                  <c:v>332.00099999999998</c:v>
                </c:pt>
                <c:pt idx="8">
                  <c:v>326.11500000000001</c:v>
                </c:pt>
                <c:pt idx="9">
                  <c:v>318.75400000000002</c:v>
                </c:pt>
                <c:pt idx="10">
                  <c:v>329.32799999999997</c:v>
                </c:pt>
                <c:pt idx="11">
                  <c:v>328.61099999999999</c:v>
                </c:pt>
                <c:pt idx="12">
                  <c:v>325.26600000000002</c:v>
                </c:pt>
                <c:pt idx="13">
                  <c:v>338.85899999999998</c:v>
                </c:pt>
                <c:pt idx="14">
                  <c:v>336.52699999999999</c:v>
                </c:pt>
                <c:pt idx="15">
                  <c:v>332.80399999999997</c:v>
                </c:pt>
                <c:pt idx="16">
                  <c:v>326.04599999999999</c:v>
                </c:pt>
                <c:pt idx="17">
                  <c:v>324.73599999999999</c:v>
                </c:pt>
                <c:pt idx="18">
                  <c:v>315.86900000000003</c:v>
                </c:pt>
                <c:pt idx="19">
                  <c:v>269.45499999999998</c:v>
                </c:pt>
              </c:numCache>
            </c:numRef>
          </c:val>
        </c:ser>
        <c:ser>
          <c:idx val="2"/>
          <c:order val="2"/>
          <c:tx>
            <c:strRef>
              <c:f>'Fig 1a FEC by sector'!$A$372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 1a FEC by sector'!$B$368:$U$368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1a FEC by sector'!$B$372:$U$372</c:f>
              <c:numCache>
                <c:formatCode>#,##0.000</c:formatCode>
                <c:ptCount val="20"/>
                <c:pt idx="0">
                  <c:v>273.38400000000001</c:v>
                </c:pt>
                <c:pt idx="1">
                  <c:v>288.90699999999998</c:v>
                </c:pt>
                <c:pt idx="2">
                  <c:v>279.71699999999998</c:v>
                </c:pt>
                <c:pt idx="3">
                  <c:v>288.81200000000001</c:v>
                </c:pt>
                <c:pt idx="4">
                  <c:v>278.38400000000001</c:v>
                </c:pt>
                <c:pt idx="5">
                  <c:v>281.80900000000003</c:v>
                </c:pt>
                <c:pt idx="6">
                  <c:v>306.08199999999999</c:v>
                </c:pt>
                <c:pt idx="7">
                  <c:v>294.56400000000002</c:v>
                </c:pt>
                <c:pt idx="8">
                  <c:v>294.94200000000001</c:v>
                </c:pt>
                <c:pt idx="9">
                  <c:v>290.73899999999998</c:v>
                </c:pt>
                <c:pt idx="10">
                  <c:v>292.55099999999999</c:v>
                </c:pt>
                <c:pt idx="11">
                  <c:v>301.745</c:v>
                </c:pt>
                <c:pt idx="12">
                  <c:v>292.99900000000002</c:v>
                </c:pt>
                <c:pt idx="13">
                  <c:v>297.86599999999999</c:v>
                </c:pt>
                <c:pt idx="14">
                  <c:v>301.23599999999999</c:v>
                </c:pt>
                <c:pt idx="15">
                  <c:v>302.209</c:v>
                </c:pt>
                <c:pt idx="16">
                  <c:v>299.55799999999999</c:v>
                </c:pt>
                <c:pt idx="17">
                  <c:v>284.34500000000003</c:v>
                </c:pt>
                <c:pt idx="18">
                  <c:v>297.01900000000001</c:v>
                </c:pt>
                <c:pt idx="19">
                  <c:v>295.20600000000002</c:v>
                </c:pt>
              </c:numCache>
            </c:numRef>
          </c:val>
        </c:ser>
        <c:ser>
          <c:idx val="3"/>
          <c:order val="3"/>
          <c:tx>
            <c:strRef>
              <c:f>'Fig 1a FEC by sector'!$A$373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 1a FEC by sector'!$B$368:$U$368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1a FEC by sector'!$B$373:$U$373</c:f>
              <c:numCache>
                <c:formatCode>#,##0.000</c:formatCode>
                <c:ptCount val="20"/>
                <c:pt idx="0">
                  <c:v>108.488</c:v>
                </c:pt>
                <c:pt idx="1">
                  <c:v>115.75</c:v>
                </c:pt>
                <c:pt idx="2">
                  <c:v>112.458</c:v>
                </c:pt>
                <c:pt idx="3">
                  <c:v>111.27200000000001</c:v>
                </c:pt>
                <c:pt idx="4">
                  <c:v>111.471</c:v>
                </c:pt>
                <c:pt idx="5">
                  <c:v>114.22499999999999</c:v>
                </c:pt>
                <c:pt idx="6">
                  <c:v>124.268</c:v>
                </c:pt>
                <c:pt idx="7">
                  <c:v>118.782</c:v>
                </c:pt>
                <c:pt idx="8">
                  <c:v>120.998</c:v>
                </c:pt>
                <c:pt idx="9">
                  <c:v>123.467</c:v>
                </c:pt>
                <c:pt idx="10">
                  <c:v>115.07299999999999</c:v>
                </c:pt>
                <c:pt idx="11">
                  <c:v>126.96599999999999</c:v>
                </c:pt>
                <c:pt idx="12">
                  <c:v>124.723</c:v>
                </c:pt>
                <c:pt idx="13">
                  <c:v>131.44800000000001</c:v>
                </c:pt>
                <c:pt idx="14">
                  <c:v>133.81100000000001</c:v>
                </c:pt>
                <c:pt idx="15">
                  <c:v>136.29400000000001</c:v>
                </c:pt>
                <c:pt idx="16">
                  <c:v>138.79</c:v>
                </c:pt>
                <c:pt idx="17">
                  <c:v>135.53700000000001</c:v>
                </c:pt>
                <c:pt idx="18">
                  <c:v>141.52199999999999</c:v>
                </c:pt>
                <c:pt idx="19">
                  <c:v>140.76</c:v>
                </c:pt>
              </c:numCache>
            </c:numRef>
          </c:val>
        </c:ser>
        <c:ser>
          <c:idx val="4"/>
          <c:order val="4"/>
          <c:tx>
            <c:strRef>
              <c:f>'Fig 1a FEC by sector'!$A$374</c:f>
              <c:strCache>
                <c:ptCount val="1"/>
                <c:pt idx="0">
                  <c:v>Fishing, Agriculture &amp; Forestry and non specified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 1a FEC by sector'!$B$368:$U$368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1a FEC by sector'!$B$374:$U$374</c:f>
              <c:numCache>
                <c:formatCode>#,##0.000</c:formatCode>
                <c:ptCount val="20"/>
                <c:pt idx="0">
                  <c:v>46.282999999999959</c:v>
                </c:pt>
                <c:pt idx="1">
                  <c:v>47.269000000000005</c:v>
                </c:pt>
                <c:pt idx="2">
                  <c:v>43.241000000000014</c:v>
                </c:pt>
                <c:pt idx="3">
                  <c:v>43.630999999999958</c:v>
                </c:pt>
                <c:pt idx="4">
                  <c:v>42.133999999999958</c:v>
                </c:pt>
                <c:pt idx="5">
                  <c:v>43.684999999999974</c:v>
                </c:pt>
                <c:pt idx="6">
                  <c:v>44.664000000000016</c:v>
                </c:pt>
                <c:pt idx="7">
                  <c:v>42.655999999999992</c:v>
                </c:pt>
                <c:pt idx="8">
                  <c:v>41.826999999999984</c:v>
                </c:pt>
                <c:pt idx="9">
                  <c:v>39.61</c:v>
                </c:pt>
                <c:pt idx="10">
                  <c:v>41.749000000000009</c:v>
                </c:pt>
                <c:pt idx="11">
                  <c:v>42.271000000000029</c:v>
                </c:pt>
                <c:pt idx="12">
                  <c:v>41.130999999999986</c:v>
                </c:pt>
                <c:pt idx="13">
                  <c:v>50.669000000000011</c:v>
                </c:pt>
                <c:pt idx="14">
                  <c:v>51.058000000000021</c:v>
                </c:pt>
                <c:pt idx="15">
                  <c:v>53.912000000000006</c:v>
                </c:pt>
                <c:pt idx="16">
                  <c:v>53.90900000000002</c:v>
                </c:pt>
                <c:pt idx="17">
                  <c:v>41.846999999999952</c:v>
                </c:pt>
                <c:pt idx="18">
                  <c:v>42.920000000000016</c:v>
                </c:pt>
                <c:pt idx="19">
                  <c:v>40.613999999999976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101376"/>
        <c:axId val="148328448"/>
      </c:areaChart>
      <c:catAx>
        <c:axId val="14810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32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328448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Million tonnes of oil equivalent</a:t>
                </a:r>
              </a:p>
            </c:rich>
          </c:tx>
          <c:layout>
            <c:manualLayout>
              <c:xMode val="edge"/>
              <c:yMode val="edge"/>
              <c:x val="7.080676612081593E-3"/>
              <c:y val="0.3627060570917007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101376"/>
        <c:crosses val="autoZero"/>
        <c:crossBetween val="midCat"/>
        <c:majorUnit val="100"/>
        <c:minorUnit val="5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593155611332713"/>
          <c:y val="0.12160695029400399"/>
          <c:w val="0.18126645480368941"/>
          <c:h val="0.7953726423731923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78" r="0.75000000000000178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29154201838861"/>
          <c:y val="0.14117305205243721"/>
          <c:w val="0.5876998742203916"/>
          <c:h val="0.74061554999817325"/>
        </c:manualLayout>
      </c:layout>
      <c:areaChart>
        <c:grouping val="stacked"/>
        <c:varyColors val="0"/>
        <c:ser>
          <c:idx val="1"/>
          <c:order val="0"/>
          <c:tx>
            <c:strRef>
              <c:f>'Fig 1b Data - Oil'!$A$370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 1e Data - solid fuel'!$B$359:$U$359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1b Data - Oil'!$B$370:$U$370</c:f>
              <c:numCache>
                <c:formatCode>#,##0.000</c:formatCode>
                <c:ptCount val="20"/>
                <c:pt idx="0">
                  <c:v>275.572</c:v>
                </c:pt>
                <c:pt idx="1">
                  <c:v>277.76299999999998</c:v>
                </c:pt>
                <c:pt idx="2">
                  <c:v>286.04500000000002</c:v>
                </c:pt>
                <c:pt idx="3">
                  <c:v>289.24</c:v>
                </c:pt>
                <c:pt idx="4">
                  <c:v>292.565</c:v>
                </c:pt>
                <c:pt idx="5">
                  <c:v>296.13900000000001</c:v>
                </c:pt>
                <c:pt idx="6">
                  <c:v>306.09300000000002</c:v>
                </c:pt>
                <c:pt idx="7">
                  <c:v>311.49099999999999</c:v>
                </c:pt>
                <c:pt idx="8">
                  <c:v>323.447</c:v>
                </c:pt>
                <c:pt idx="9">
                  <c:v>332.89699999999999</c:v>
                </c:pt>
                <c:pt idx="10">
                  <c:v>333.63499999999999</c:v>
                </c:pt>
                <c:pt idx="11">
                  <c:v>336.18200000000002</c:v>
                </c:pt>
                <c:pt idx="12">
                  <c:v>338.96</c:v>
                </c:pt>
                <c:pt idx="13">
                  <c:v>343.71600000000001</c:v>
                </c:pt>
                <c:pt idx="14">
                  <c:v>353.58100000000002</c:v>
                </c:pt>
                <c:pt idx="15">
                  <c:v>355.92599999999999</c:v>
                </c:pt>
                <c:pt idx="16">
                  <c:v>361.274</c:v>
                </c:pt>
                <c:pt idx="17">
                  <c:v>365.29899999999998</c:v>
                </c:pt>
                <c:pt idx="18">
                  <c:v>359.58300000000003</c:v>
                </c:pt>
                <c:pt idx="19">
                  <c:v>347.416</c:v>
                </c:pt>
              </c:numCache>
            </c:numRef>
          </c:val>
        </c:ser>
        <c:ser>
          <c:idx val="0"/>
          <c:order val="1"/>
          <c:tx>
            <c:strRef>
              <c:f>'Fig 1b Data - Oil'!$A$369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 1e Data - solid fuel'!$B$359:$U$359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1e Data - solid fuel'!$B$360:$U$360</c:f>
              <c:numCache>
                <c:formatCode>#,##0.000</c:formatCode>
                <c:ptCount val="20"/>
                <c:pt idx="0">
                  <c:v>75.981999999999999</c:v>
                </c:pt>
                <c:pt idx="1">
                  <c:v>66.816999999999993</c:v>
                </c:pt>
                <c:pt idx="2">
                  <c:v>61.896000000000001</c:v>
                </c:pt>
                <c:pt idx="3">
                  <c:v>56.709000000000003</c:v>
                </c:pt>
                <c:pt idx="4">
                  <c:v>57.088000000000001</c:v>
                </c:pt>
                <c:pt idx="5">
                  <c:v>57.527999999999999</c:v>
                </c:pt>
                <c:pt idx="6">
                  <c:v>56.645000000000003</c:v>
                </c:pt>
                <c:pt idx="7">
                  <c:v>56.040999999999997</c:v>
                </c:pt>
                <c:pt idx="8">
                  <c:v>50.942</c:v>
                </c:pt>
                <c:pt idx="9">
                  <c:v>46.823</c:v>
                </c:pt>
                <c:pt idx="10">
                  <c:v>48.811999999999998</c:v>
                </c:pt>
                <c:pt idx="11">
                  <c:v>46.238999999999997</c:v>
                </c:pt>
                <c:pt idx="12">
                  <c:v>43.643000000000001</c:v>
                </c:pt>
                <c:pt idx="13">
                  <c:v>43.999000000000002</c:v>
                </c:pt>
                <c:pt idx="14">
                  <c:v>43.954000000000001</c:v>
                </c:pt>
                <c:pt idx="15">
                  <c:v>43.305</c:v>
                </c:pt>
                <c:pt idx="16">
                  <c:v>42.557000000000002</c:v>
                </c:pt>
                <c:pt idx="17">
                  <c:v>43.423000000000002</c:v>
                </c:pt>
                <c:pt idx="18">
                  <c:v>41.271000000000001</c:v>
                </c:pt>
                <c:pt idx="19">
                  <c:v>30.832000000000001</c:v>
                </c:pt>
              </c:numCache>
            </c:numRef>
          </c:val>
        </c:ser>
        <c:ser>
          <c:idx val="2"/>
          <c:order val="2"/>
          <c:tx>
            <c:strRef>
              <c:f>'Fig 1b Data - Oil'!$A$372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 1e Data - solid fuel'!$B$359:$U$359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1b Data - Oil'!$B$372:$U$372</c:f>
              <c:numCache>
                <c:formatCode>#,##0.000</c:formatCode>
                <c:ptCount val="20"/>
                <c:pt idx="0">
                  <c:v>59.972000000000001</c:v>
                </c:pt>
                <c:pt idx="1">
                  <c:v>65.88</c:v>
                </c:pt>
                <c:pt idx="2">
                  <c:v>64.027000000000001</c:v>
                </c:pt>
                <c:pt idx="3">
                  <c:v>64.116</c:v>
                </c:pt>
                <c:pt idx="4">
                  <c:v>60.076999999999998</c:v>
                </c:pt>
                <c:pt idx="5">
                  <c:v>61.125999999999998</c:v>
                </c:pt>
                <c:pt idx="6">
                  <c:v>64.650999999999996</c:v>
                </c:pt>
                <c:pt idx="7">
                  <c:v>63.338000000000001</c:v>
                </c:pt>
                <c:pt idx="8">
                  <c:v>63.622999999999998</c:v>
                </c:pt>
                <c:pt idx="9">
                  <c:v>59.476999999999997</c:v>
                </c:pt>
                <c:pt idx="10">
                  <c:v>57.316000000000003</c:v>
                </c:pt>
                <c:pt idx="11">
                  <c:v>61.905999999999999</c:v>
                </c:pt>
                <c:pt idx="12">
                  <c:v>56.314</c:v>
                </c:pt>
                <c:pt idx="13">
                  <c:v>57.101999999999997</c:v>
                </c:pt>
                <c:pt idx="14">
                  <c:v>55.152000000000001</c:v>
                </c:pt>
                <c:pt idx="15">
                  <c:v>53.930999999999997</c:v>
                </c:pt>
                <c:pt idx="16">
                  <c:v>51.853000000000002</c:v>
                </c:pt>
                <c:pt idx="17">
                  <c:v>41.088000000000001</c:v>
                </c:pt>
                <c:pt idx="18">
                  <c:v>47.051000000000002</c:v>
                </c:pt>
                <c:pt idx="19">
                  <c:v>43.119</c:v>
                </c:pt>
              </c:numCache>
            </c:numRef>
          </c:val>
        </c:ser>
        <c:ser>
          <c:idx val="3"/>
          <c:order val="3"/>
          <c:tx>
            <c:strRef>
              <c:f>'Fig 1b Data - Oil'!$A$373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 1e Data - solid fuel'!$B$359:$U$359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1b Data - Oil'!$B$373:$U$373</c:f>
              <c:numCache>
                <c:formatCode>#,##0.000</c:formatCode>
                <c:ptCount val="20"/>
                <c:pt idx="0">
                  <c:v>26.248000000000001</c:v>
                </c:pt>
                <c:pt idx="1">
                  <c:v>28.678000000000001</c:v>
                </c:pt>
                <c:pt idx="2">
                  <c:v>28.138000000000002</c:v>
                </c:pt>
                <c:pt idx="3">
                  <c:v>27.248999999999999</c:v>
                </c:pt>
                <c:pt idx="4">
                  <c:v>26.215</c:v>
                </c:pt>
                <c:pt idx="5">
                  <c:v>24.827999999999999</c:v>
                </c:pt>
                <c:pt idx="6">
                  <c:v>28.468</c:v>
                </c:pt>
                <c:pt idx="7">
                  <c:v>25.058</c:v>
                </c:pt>
                <c:pt idx="8">
                  <c:v>24.428999999999998</c:v>
                </c:pt>
                <c:pt idx="9">
                  <c:v>24.57</c:v>
                </c:pt>
                <c:pt idx="10">
                  <c:v>22.012</c:v>
                </c:pt>
                <c:pt idx="11">
                  <c:v>24.983000000000001</c:v>
                </c:pt>
                <c:pt idx="12">
                  <c:v>23.215</c:v>
                </c:pt>
                <c:pt idx="13">
                  <c:v>23.337</c:v>
                </c:pt>
                <c:pt idx="14">
                  <c:v>22.553000000000001</c:v>
                </c:pt>
                <c:pt idx="15">
                  <c:v>22.995999999999999</c:v>
                </c:pt>
                <c:pt idx="16">
                  <c:v>21.821999999999999</c:v>
                </c:pt>
                <c:pt idx="17">
                  <c:v>18.550999999999998</c:v>
                </c:pt>
                <c:pt idx="18">
                  <c:v>21.488</c:v>
                </c:pt>
                <c:pt idx="19">
                  <c:v>19.872</c:v>
                </c:pt>
              </c:numCache>
            </c:numRef>
          </c:val>
        </c:ser>
        <c:ser>
          <c:idx val="4"/>
          <c:order val="4"/>
          <c:tx>
            <c:strRef>
              <c:f>'Fig 1b Data - Oil'!$A$374</c:f>
              <c:strCache>
                <c:ptCount val="1"/>
                <c:pt idx="0">
                  <c:v>Fishing, Agriculture &amp; Forestry and non specified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 1e Data - solid fuel'!$B$359:$U$359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1b Data - Oil'!$B$374:$U$374</c:f>
              <c:numCache>
                <c:formatCode>#,##0.000</c:formatCode>
                <c:ptCount val="20"/>
                <c:pt idx="0">
                  <c:v>23.425999999999998</c:v>
                </c:pt>
                <c:pt idx="1">
                  <c:v>22.145999999999997</c:v>
                </c:pt>
                <c:pt idx="2">
                  <c:v>21.209999999999997</c:v>
                </c:pt>
                <c:pt idx="3">
                  <c:v>21.016000000000002</c:v>
                </c:pt>
                <c:pt idx="4">
                  <c:v>21.560999999999996</c:v>
                </c:pt>
                <c:pt idx="5">
                  <c:v>21.639999999999997</c:v>
                </c:pt>
                <c:pt idx="6">
                  <c:v>20.998999999999999</c:v>
                </c:pt>
                <c:pt idx="7">
                  <c:v>20.801999999999992</c:v>
                </c:pt>
                <c:pt idx="8">
                  <c:v>20.389999999999997</c:v>
                </c:pt>
                <c:pt idx="9">
                  <c:v>18.584000000000003</c:v>
                </c:pt>
                <c:pt idx="10">
                  <c:v>18.653999999999996</c:v>
                </c:pt>
                <c:pt idx="11">
                  <c:v>18.275000000000002</c:v>
                </c:pt>
                <c:pt idx="12">
                  <c:v>18.160999999999998</c:v>
                </c:pt>
                <c:pt idx="13">
                  <c:v>18.758000000000006</c:v>
                </c:pt>
                <c:pt idx="14">
                  <c:v>18.481999999999996</c:v>
                </c:pt>
                <c:pt idx="15">
                  <c:v>18.830000000000009</c:v>
                </c:pt>
                <c:pt idx="16">
                  <c:v>16.927000000000003</c:v>
                </c:pt>
                <c:pt idx="17">
                  <c:v>16.558999999999994</c:v>
                </c:pt>
                <c:pt idx="18">
                  <c:v>16.453999999999994</c:v>
                </c:pt>
                <c:pt idx="19">
                  <c:v>15.358999999999995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401536"/>
        <c:axId val="148776064"/>
      </c:areaChart>
      <c:catAx>
        <c:axId val="14840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48776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776064"/>
        <c:scaling>
          <c:orientation val="minMax"/>
          <c:max val="5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Million tonnes of oil equivalent</a:t>
                </a:r>
              </a:p>
            </c:rich>
          </c:tx>
          <c:layout>
            <c:manualLayout>
              <c:xMode val="edge"/>
              <c:yMode val="edge"/>
              <c:x val="7.080676612081593E-3"/>
              <c:y val="0.3627060570917007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4840153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593155611332713"/>
          <c:y val="0.12160695029400399"/>
          <c:w val="0.18126645480368941"/>
          <c:h val="0.79537264237319238"/>
        </c:manualLayout>
      </c:layout>
      <c:overlay val="0"/>
      <c:spPr>
        <a:noFill/>
        <a:ln w="25400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22" r="0.75000000000000222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29154201838865"/>
          <c:y val="0.14117305205243721"/>
          <c:w val="0.58769987422039183"/>
          <c:h val="0.74061554999817358"/>
        </c:manualLayout>
      </c:layout>
      <c:areaChart>
        <c:grouping val="stacked"/>
        <c:varyColors val="0"/>
        <c:ser>
          <c:idx val="1"/>
          <c:order val="0"/>
          <c:tx>
            <c:strRef>
              <c:f>'Fig 1c Data - electricity'!$A$361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 1e Data - solid fuel'!$B$359:$U$359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1c Data - electricity'!$B$361:$U$361</c:f>
              <c:numCache>
                <c:formatCode>#,##0.000</c:formatCode>
                <c:ptCount val="20"/>
                <c:pt idx="0">
                  <c:v>5.4139999999999997</c:v>
                </c:pt>
                <c:pt idx="1">
                  <c:v>5.4770000000000003</c:v>
                </c:pt>
                <c:pt idx="2">
                  <c:v>5.5449999999999999</c:v>
                </c:pt>
                <c:pt idx="3">
                  <c:v>5.65</c:v>
                </c:pt>
                <c:pt idx="4">
                  <c:v>5.77</c:v>
                </c:pt>
                <c:pt idx="5">
                  <c:v>5.9219999999999997</c:v>
                </c:pt>
                <c:pt idx="6">
                  <c:v>6.0709999999999997</c:v>
                </c:pt>
                <c:pt idx="7">
                  <c:v>6.0890000000000004</c:v>
                </c:pt>
                <c:pt idx="8">
                  <c:v>6.0579999999999998</c:v>
                </c:pt>
                <c:pt idx="9">
                  <c:v>6.0019999999999998</c:v>
                </c:pt>
                <c:pt idx="10">
                  <c:v>6.202</c:v>
                </c:pt>
                <c:pt idx="11">
                  <c:v>6.2229999999999999</c:v>
                </c:pt>
                <c:pt idx="12">
                  <c:v>6.2549999999999999</c:v>
                </c:pt>
                <c:pt idx="13">
                  <c:v>6.335</c:v>
                </c:pt>
                <c:pt idx="14">
                  <c:v>6.3920000000000003</c:v>
                </c:pt>
                <c:pt idx="15">
                  <c:v>6.4020000000000001</c:v>
                </c:pt>
                <c:pt idx="16">
                  <c:v>6.2389999999999999</c:v>
                </c:pt>
                <c:pt idx="17">
                  <c:v>6.2350000000000003</c:v>
                </c:pt>
                <c:pt idx="18">
                  <c:v>6.36</c:v>
                </c:pt>
                <c:pt idx="19">
                  <c:v>6.13</c:v>
                </c:pt>
              </c:numCache>
            </c:numRef>
          </c:val>
        </c:ser>
        <c:ser>
          <c:idx val="0"/>
          <c:order val="1"/>
          <c:tx>
            <c:strRef>
              <c:f>'Fig 1c Data - electricity'!$A$360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 1e Data - solid fuel'!$B$359:$U$359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1c Data - electricity'!$B$360:$U$360</c:f>
              <c:numCache>
                <c:formatCode>#,##0.000</c:formatCode>
                <c:ptCount val="20"/>
                <c:pt idx="0">
                  <c:v>84.927000000000007</c:v>
                </c:pt>
                <c:pt idx="1">
                  <c:v>82.311000000000007</c:v>
                </c:pt>
                <c:pt idx="2">
                  <c:v>80.706999999999994</c:v>
                </c:pt>
                <c:pt idx="3">
                  <c:v>78.923000000000002</c:v>
                </c:pt>
                <c:pt idx="4">
                  <c:v>80.054000000000002</c:v>
                </c:pt>
                <c:pt idx="5">
                  <c:v>82.423000000000002</c:v>
                </c:pt>
                <c:pt idx="6">
                  <c:v>83.393000000000001</c:v>
                </c:pt>
                <c:pt idx="7">
                  <c:v>86.128</c:v>
                </c:pt>
                <c:pt idx="8">
                  <c:v>86.891000000000005</c:v>
                </c:pt>
                <c:pt idx="9">
                  <c:v>88.26</c:v>
                </c:pt>
                <c:pt idx="10">
                  <c:v>90.927000000000007</c:v>
                </c:pt>
                <c:pt idx="11">
                  <c:v>92.149000000000001</c:v>
                </c:pt>
                <c:pt idx="12">
                  <c:v>92.706999999999994</c:v>
                </c:pt>
                <c:pt idx="13">
                  <c:v>93.769000000000005</c:v>
                </c:pt>
                <c:pt idx="14">
                  <c:v>96.545000000000002</c:v>
                </c:pt>
                <c:pt idx="15">
                  <c:v>97.206000000000003</c:v>
                </c:pt>
                <c:pt idx="16">
                  <c:v>97.034999999999997</c:v>
                </c:pt>
                <c:pt idx="17">
                  <c:v>98.686000000000007</c:v>
                </c:pt>
                <c:pt idx="18">
                  <c:v>97.584999999999994</c:v>
                </c:pt>
                <c:pt idx="19">
                  <c:v>84.35</c:v>
                </c:pt>
              </c:numCache>
            </c:numRef>
          </c:val>
        </c:ser>
        <c:ser>
          <c:idx val="2"/>
          <c:order val="2"/>
          <c:tx>
            <c:strRef>
              <c:f>'Fig 1c Data - electricity'!$A$363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 1e Data - solid fuel'!$B$359:$U$359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1c Data - electricity'!$B$363:$U$363</c:f>
              <c:numCache>
                <c:formatCode>#,##0.000</c:formatCode>
                <c:ptCount val="20"/>
                <c:pt idx="0">
                  <c:v>51.908000000000001</c:v>
                </c:pt>
                <c:pt idx="1">
                  <c:v>53.088000000000001</c:v>
                </c:pt>
                <c:pt idx="2">
                  <c:v>53.786000000000001</c:v>
                </c:pt>
                <c:pt idx="3">
                  <c:v>54.713999999999999</c:v>
                </c:pt>
                <c:pt idx="4">
                  <c:v>55.353999999999999</c:v>
                </c:pt>
                <c:pt idx="5">
                  <c:v>56.137999999999998</c:v>
                </c:pt>
                <c:pt idx="6">
                  <c:v>59.308999999999997</c:v>
                </c:pt>
                <c:pt idx="7">
                  <c:v>58.707999999999998</c:v>
                </c:pt>
                <c:pt idx="8">
                  <c:v>59.959000000000003</c:v>
                </c:pt>
                <c:pt idx="9">
                  <c:v>60.890999999999998</c:v>
                </c:pt>
                <c:pt idx="10">
                  <c:v>61.34</c:v>
                </c:pt>
                <c:pt idx="11">
                  <c:v>63.481000000000002</c:v>
                </c:pt>
                <c:pt idx="12">
                  <c:v>64.164000000000001</c:v>
                </c:pt>
                <c:pt idx="13">
                  <c:v>66.477000000000004</c:v>
                </c:pt>
                <c:pt idx="14">
                  <c:v>67.638000000000005</c:v>
                </c:pt>
                <c:pt idx="15">
                  <c:v>69.206000000000003</c:v>
                </c:pt>
                <c:pt idx="16">
                  <c:v>70.248000000000005</c:v>
                </c:pt>
                <c:pt idx="17">
                  <c:v>69.685000000000002</c:v>
                </c:pt>
                <c:pt idx="18">
                  <c:v>71.025999999999996</c:v>
                </c:pt>
                <c:pt idx="19">
                  <c:v>72.150999999999996</c:v>
                </c:pt>
              </c:numCache>
            </c:numRef>
          </c:val>
        </c:ser>
        <c:ser>
          <c:idx val="3"/>
          <c:order val="3"/>
          <c:tx>
            <c:strRef>
              <c:f>'Fig 1c Data - electricity'!$A$364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 1e Data - solid fuel'!$B$359:$U$359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1c Data - electricity'!$B$364:$U$364</c:f>
              <c:numCache>
                <c:formatCode>#,##0.000</c:formatCode>
                <c:ptCount val="20"/>
                <c:pt idx="0">
                  <c:v>37.235999999999997</c:v>
                </c:pt>
                <c:pt idx="1">
                  <c:v>39.875999999999998</c:v>
                </c:pt>
                <c:pt idx="2">
                  <c:v>41.13</c:v>
                </c:pt>
                <c:pt idx="3">
                  <c:v>42.006</c:v>
                </c:pt>
                <c:pt idx="4">
                  <c:v>42.697000000000003</c:v>
                </c:pt>
                <c:pt idx="5">
                  <c:v>43.494999999999997</c:v>
                </c:pt>
                <c:pt idx="6">
                  <c:v>45.77</c:v>
                </c:pt>
                <c:pt idx="7">
                  <c:v>46.804000000000002</c:v>
                </c:pt>
                <c:pt idx="8">
                  <c:v>48.591000000000001</c:v>
                </c:pt>
                <c:pt idx="9">
                  <c:v>50.606999999999999</c:v>
                </c:pt>
                <c:pt idx="10">
                  <c:v>53.567</c:v>
                </c:pt>
                <c:pt idx="11">
                  <c:v>55.49</c:v>
                </c:pt>
                <c:pt idx="12">
                  <c:v>56.609000000000002</c:v>
                </c:pt>
                <c:pt idx="13">
                  <c:v>58.802999999999997</c:v>
                </c:pt>
                <c:pt idx="14">
                  <c:v>59.896000000000001</c:v>
                </c:pt>
                <c:pt idx="15">
                  <c:v>60.82</c:v>
                </c:pt>
                <c:pt idx="16">
                  <c:v>64.930000000000007</c:v>
                </c:pt>
                <c:pt idx="17">
                  <c:v>65.462999999999994</c:v>
                </c:pt>
                <c:pt idx="18">
                  <c:v>65.085999999999999</c:v>
                </c:pt>
                <c:pt idx="19">
                  <c:v>66.203999999999994</c:v>
                </c:pt>
              </c:numCache>
            </c:numRef>
          </c:val>
        </c:ser>
        <c:ser>
          <c:idx val="4"/>
          <c:order val="4"/>
          <c:tx>
            <c:strRef>
              <c:f>'Fig 1c Data - electricity'!$A$365</c:f>
              <c:strCache>
                <c:ptCount val="1"/>
                <c:pt idx="0">
                  <c:v>Fishing, Agriculture &amp; Forestry and non specified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 1e Data - solid fuel'!$B$359:$U$359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1c Data - electricity'!$B$365:$U$365</c:f>
              <c:numCache>
                <c:formatCode>#,##0.000</c:formatCode>
                <c:ptCount val="20"/>
                <c:pt idx="0">
                  <c:v>5.4100000000000037</c:v>
                </c:pt>
                <c:pt idx="1">
                  <c:v>5.6479999999999961</c:v>
                </c:pt>
                <c:pt idx="2">
                  <c:v>4.830999999999996</c:v>
                </c:pt>
                <c:pt idx="3">
                  <c:v>4.6760000000000019</c:v>
                </c:pt>
                <c:pt idx="4">
                  <c:v>4.5409999999999968</c:v>
                </c:pt>
                <c:pt idx="5">
                  <c:v>5.4650000000000034</c:v>
                </c:pt>
                <c:pt idx="6">
                  <c:v>5.1189999999999927</c:v>
                </c:pt>
                <c:pt idx="7">
                  <c:v>4.972999999999999</c:v>
                </c:pt>
                <c:pt idx="8">
                  <c:v>5.0859999999999914</c:v>
                </c:pt>
                <c:pt idx="9">
                  <c:v>4.6790000000000092</c:v>
                </c:pt>
                <c:pt idx="10">
                  <c:v>4.455999999999996</c:v>
                </c:pt>
                <c:pt idx="11">
                  <c:v>4.7279999999999944</c:v>
                </c:pt>
                <c:pt idx="12">
                  <c:v>4.6739999999999995</c:v>
                </c:pt>
                <c:pt idx="13">
                  <c:v>4.3489999999999895</c:v>
                </c:pt>
                <c:pt idx="14">
                  <c:v>4.4330000000000069</c:v>
                </c:pt>
                <c:pt idx="15">
                  <c:v>4.509999999999998</c:v>
                </c:pt>
                <c:pt idx="16">
                  <c:v>4.7049999999999983</c:v>
                </c:pt>
                <c:pt idx="17">
                  <c:v>4.7669999999999959</c:v>
                </c:pt>
                <c:pt idx="18">
                  <c:v>5.9250000000000114</c:v>
                </c:pt>
                <c:pt idx="19">
                  <c:v>4.9500000000000171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074304"/>
        <c:axId val="149075840"/>
      </c:areaChart>
      <c:catAx>
        <c:axId val="14907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4907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075840"/>
        <c:scaling>
          <c:orientation val="minMax"/>
          <c:max val="25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Million tonnes of oil equivalent</a:t>
                </a:r>
              </a:p>
            </c:rich>
          </c:tx>
          <c:layout>
            <c:manualLayout>
              <c:xMode val="edge"/>
              <c:yMode val="edge"/>
              <c:x val="7.080676612081593E-3"/>
              <c:y val="0.3627060570917007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490743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593155611332713"/>
          <c:y val="0.12160695029400399"/>
          <c:w val="0.18126645480368916"/>
          <c:h val="0.79537264237319238"/>
        </c:manualLayout>
      </c:layout>
      <c:overlay val="0"/>
      <c:spPr>
        <a:noFill/>
        <a:ln w="25400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44" r="0.75000000000000244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29154201838865"/>
          <c:y val="0.14117305205243721"/>
          <c:w val="0.58769987422039183"/>
          <c:h val="0.74061554999817358"/>
        </c:manualLayout>
      </c:layout>
      <c:areaChart>
        <c:grouping val="stacked"/>
        <c:varyColors val="0"/>
        <c:ser>
          <c:idx val="1"/>
          <c:order val="0"/>
          <c:tx>
            <c:strRef>
              <c:f>'Fig 1d Data - NG'!$A$361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 1e Data - solid fuel'!$B$359:$U$359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1d Data - NG'!$B$361:$U$361</c:f>
              <c:numCache>
                <c:formatCode>#,##0.000</c:formatCode>
                <c:ptCount val="20"/>
                <c:pt idx="0">
                  <c:v>0.33800000000000002</c:v>
                </c:pt>
                <c:pt idx="1">
                  <c:v>0.33900000000000002</c:v>
                </c:pt>
                <c:pt idx="2">
                  <c:v>0.41699999999999998</c:v>
                </c:pt>
                <c:pt idx="3">
                  <c:v>0.39900000000000002</c:v>
                </c:pt>
                <c:pt idx="4">
                  <c:v>0.34599999999999997</c:v>
                </c:pt>
                <c:pt idx="5">
                  <c:v>0.374</c:v>
                </c:pt>
                <c:pt idx="6">
                  <c:v>0.42399999999999999</c:v>
                </c:pt>
                <c:pt idx="7">
                  <c:v>0.45700000000000002</c:v>
                </c:pt>
                <c:pt idx="8">
                  <c:v>0.61499999999999999</c:v>
                </c:pt>
                <c:pt idx="9">
                  <c:v>0.63800000000000001</c:v>
                </c:pt>
                <c:pt idx="10">
                  <c:v>0.878</c:v>
                </c:pt>
                <c:pt idx="11">
                  <c:v>1.544</c:v>
                </c:pt>
                <c:pt idx="12">
                  <c:v>1.337</c:v>
                </c:pt>
                <c:pt idx="13">
                  <c:v>1.3720000000000001</c:v>
                </c:pt>
                <c:pt idx="14">
                  <c:v>1.6020000000000001</c:v>
                </c:pt>
                <c:pt idx="15">
                  <c:v>1.867</c:v>
                </c:pt>
                <c:pt idx="16">
                  <c:v>2.0409999999999999</c:v>
                </c:pt>
                <c:pt idx="17">
                  <c:v>2.1459999999999999</c:v>
                </c:pt>
                <c:pt idx="18">
                  <c:v>2.4430000000000001</c:v>
                </c:pt>
                <c:pt idx="19">
                  <c:v>2.19</c:v>
                </c:pt>
              </c:numCache>
            </c:numRef>
          </c:val>
        </c:ser>
        <c:ser>
          <c:idx val="0"/>
          <c:order val="1"/>
          <c:tx>
            <c:strRef>
              <c:f>'Fig 1d Data - NG'!$A$360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 1e Data - solid fuel'!$B$359:$U$359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1e Data - solid fuel'!$B$360:$U$360</c:f>
              <c:numCache>
                <c:formatCode>#,##0.000</c:formatCode>
                <c:ptCount val="20"/>
                <c:pt idx="0">
                  <c:v>75.981999999999999</c:v>
                </c:pt>
                <c:pt idx="1">
                  <c:v>66.816999999999993</c:v>
                </c:pt>
                <c:pt idx="2">
                  <c:v>61.896000000000001</c:v>
                </c:pt>
                <c:pt idx="3">
                  <c:v>56.709000000000003</c:v>
                </c:pt>
                <c:pt idx="4">
                  <c:v>57.088000000000001</c:v>
                </c:pt>
                <c:pt idx="5">
                  <c:v>57.527999999999999</c:v>
                </c:pt>
                <c:pt idx="6">
                  <c:v>56.645000000000003</c:v>
                </c:pt>
                <c:pt idx="7">
                  <c:v>56.040999999999997</c:v>
                </c:pt>
                <c:pt idx="8">
                  <c:v>50.942</c:v>
                </c:pt>
                <c:pt idx="9">
                  <c:v>46.823</c:v>
                </c:pt>
                <c:pt idx="10">
                  <c:v>48.811999999999998</c:v>
                </c:pt>
                <c:pt idx="11">
                  <c:v>46.238999999999997</c:v>
                </c:pt>
                <c:pt idx="12">
                  <c:v>43.643000000000001</c:v>
                </c:pt>
                <c:pt idx="13">
                  <c:v>43.999000000000002</c:v>
                </c:pt>
                <c:pt idx="14">
                  <c:v>43.954000000000001</c:v>
                </c:pt>
                <c:pt idx="15">
                  <c:v>43.305</c:v>
                </c:pt>
                <c:pt idx="16">
                  <c:v>42.557000000000002</c:v>
                </c:pt>
                <c:pt idx="17">
                  <c:v>43.423000000000002</c:v>
                </c:pt>
                <c:pt idx="18">
                  <c:v>41.271000000000001</c:v>
                </c:pt>
                <c:pt idx="19">
                  <c:v>30.832000000000001</c:v>
                </c:pt>
              </c:numCache>
            </c:numRef>
          </c:val>
        </c:ser>
        <c:ser>
          <c:idx val="2"/>
          <c:order val="2"/>
          <c:tx>
            <c:strRef>
              <c:f>'Fig 1d Data - NG'!$A$363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 1e Data - solid fuel'!$B$359:$U$359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1d Data - NG'!$B$363:$U$363</c:f>
              <c:numCache>
                <c:formatCode>#,##0.000</c:formatCode>
                <c:ptCount val="20"/>
                <c:pt idx="0">
                  <c:v>75.989000000000004</c:v>
                </c:pt>
                <c:pt idx="1">
                  <c:v>87.44</c:v>
                </c:pt>
                <c:pt idx="2">
                  <c:v>85.471000000000004</c:v>
                </c:pt>
                <c:pt idx="3">
                  <c:v>90.549000000000007</c:v>
                </c:pt>
                <c:pt idx="4">
                  <c:v>89.111000000000004</c:v>
                </c:pt>
                <c:pt idx="5">
                  <c:v>93.828000000000003</c:v>
                </c:pt>
                <c:pt idx="6">
                  <c:v>106.38</c:v>
                </c:pt>
                <c:pt idx="7">
                  <c:v>99.876999999999995</c:v>
                </c:pt>
                <c:pt idx="8">
                  <c:v>101.986</c:v>
                </c:pt>
                <c:pt idx="9">
                  <c:v>103.41800000000001</c:v>
                </c:pt>
                <c:pt idx="10">
                  <c:v>112.227</c:v>
                </c:pt>
                <c:pt idx="11">
                  <c:v>112.453</c:v>
                </c:pt>
                <c:pt idx="12">
                  <c:v>111.818</c:v>
                </c:pt>
                <c:pt idx="13">
                  <c:v>118.56399999999999</c:v>
                </c:pt>
                <c:pt idx="14">
                  <c:v>122.721</c:v>
                </c:pt>
                <c:pt idx="15">
                  <c:v>122.871</c:v>
                </c:pt>
                <c:pt idx="16">
                  <c:v>119.879</c:v>
                </c:pt>
                <c:pt idx="17">
                  <c:v>112.98699999999999</c:v>
                </c:pt>
                <c:pt idx="18">
                  <c:v>116.318</c:v>
                </c:pt>
                <c:pt idx="19">
                  <c:v>115.57</c:v>
                </c:pt>
              </c:numCache>
            </c:numRef>
          </c:val>
        </c:ser>
        <c:ser>
          <c:idx val="3"/>
          <c:order val="3"/>
          <c:tx>
            <c:strRef>
              <c:f>'Fig 1d Data - NG'!$A$364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 1e Data - solid fuel'!$B$359:$U$359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1d Data - NG'!$B$364:$U$364</c:f>
              <c:numCache>
                <c:formatCode>#,##0.000</c:formatCode>
                <c:ptCount val="20"/>
                <c:pt idx="0">
                  <c:v>26.167000000000002</c:v>
                </c:pt>
                <c:pt idx="1">
                  <c:v>30.148</c:v>
                </c:pt>
                <c:pt idx="2">
                  <c:v>29.367999999999999</c:v>
                </c:pt>
                <c:pt idx="3">
                  <c:v>30.137</c:v>
                </c:pt>
                <c:pt idx="4">
                  <c:v>32.409999999999997</c:v>
                </c:pt>
                <c:pt idx="5">
                  <c:v>35.948</c:v>
                </c:pt>
                <c:pt idx="6">
                  <c:v>39.853999999999999</c:v>
                </c:pt>
                <c:pt idx="7">
                  <c:v>37.698999999999998</c:v>
                </c:pt>
                <c:pt idx="8">
                  <c:v>39.569000000000003</c:v>
                </c:pt>
                <c:pt idx="9">
                  <c:v>38.628</c:v>
                </c:pt>
                <c:pt idx="10">
                  <c:v>30.277999999999999</c:v>
                </c:pt>
                <c:pt idx="11">
                  <c:v>37.176000000000002</c:v>
                </c:pt>
                <c:pt idx="12">
                  <c:v>35.505000000000003</c:v>
                </c:pt>
                <c:pt idx="13">
                  <c:v>39.792999999999999</c:v>
                </c:pt>
                <c:pt idx="14">
                  <c:v>41.588000000000001</c:v>
                </c:pt>
                <c:pt idx="15">
                  <c:v>43.036000000000001</c:v>
                </c:pt>
                <c:pt idx="16">
                  <c:v>42.716000000000001</c:v>
                </c:pt>
                <c:pt idx="17">
                  <c:v>39.503</c:v>
                </c:pt>
                <c:pt idx="18">
                  <c:v>42.195999999999998</c:v>
                </c:pt>
                <c:pt idx="19">
                  <c:v>42.238</c:v>
                </c:pt>
              </c:numCache>
            </c:numRef>
          </c:val>
        </c:ser>
        <c:ser>
          <c:idx val="4"/>
          <c:order val="4"/>
          <c:tx>
            <c:strRef>
              <c:f>'Fig 1d Data - NG'!$A$365</c:f>
              <c:strCache>
                <c:ptCount val="1"/>
                <c:pt idx="0">
                  <c:v>Fishing, Agriculture &amp; Forestry and non specified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 1e Data - solid fuel'!$B$359:$U$359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1d Data - NG'!$B$365:$U$365</c:f>
              <c:numCache>
                <c:formatCode>#,##0.000</c:formatCode>
                <c:ptCount val="20"/>
                <c:pt idx="0">
                  <c:v>10.039999999999992</c:v>
                </c:pt>
                <c:pt idx="1">
                  <c:v>11.70699999999999</c:v>
                </c:pt>
                <c:pt idx="2">
                  <c:v>10.001000000000001</c:v>
                </c:pt>
                <c:pt idx="3">
                  <c:v>10.463999999999999</c:v>
                </c:pt>
                <c:pt idx="4">
                  <c:v>9.1089999999999947</c:v>
                </c:pt>
                <c:pt idx="5">
                  <c:v>9.6529999999999987</c:v>
                </c:pt>
                <c:pt idx="6">
                  <c:v>11.535000000000011</c:v>
                </c:pt>
                <c:pt idx="7">
                  <c:v>10.823000000000008</c:v>
                </c:pt>
                <c:pt idx="8">
                  <c:v>10.641999999999996</c:v>
                </c:pt>
                <c:pt idx="9">
                  <c:v>10.634</c:v>
                </c:pt>
                <c:pt idx="10">
                  <c:v>10.509999999999984</c:v>
                </c:pt>
                <c:pt idx="11">
                  <c:v>10.539000000000001</c:v>
                </c:pt>
                <c:pt idx="12">
                  <c:v>9.7800000000000082</c:v>
                </c:pt>
                <c:pt idx="13">
                  <c:v>11.262000000000008</c:v>
                </c:pt>
                <c:pt idx="14">
                  <c:v>11.404999999999994</c:v>
                </c:pt>
                <c:pt idx="15">
                  <c:v>11.826000000000008</c:v>
                </c:pt>
                <c:pt idx="16">
                  <c:v>13.545999999999985</c:v>
                </c:pt>
                <c:pt idx="17">
                  <c:v>12.204999999999998</c:v>
                </c:pt>
                <c:pt idx="18">
                  <c:v>12.203000000000017</c:v>
                </c:pt>
                <c:pt idx="19">
                  <c:v>12.004000000000019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337600"/>
        <c:axId val="149339136"/>
      </c:areaChart>
      <c:catAx>
        <c:axId val="14933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339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33913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Million tonnes of oil equivalent</a:t>
                </a:r>
              </a:p>
            </c:rich>
          </c:tx>
          <c:layout>
            <c:manualLayout>
              <c:xMode val="edge"/>
              <c:yMode val="edge"/>
              <c:x val="7.080676612081593E-3"/>
              <c:y val="0.3627060570917007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33760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593155611332713"/>
          <c:y val="0.12160695029400399"/>
          <c:w val="0.18126645480368941"/>
          <c:h val="0.7953726423731923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44" r="0.75000000000000244" t="1" header="0.5" footer="0.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29154201838856"/>
          <c:y val="0.14117305205243721"/>
          <c:w val="0.58769987422039116"/>
          <c:h val="0.74061554999817303"/>
        </c:manualLayout>
      </c:layout>
      <c:areaChart>
        <c:grouping val="stacked"/>
        <c:varyColors val="0"/>
        <c:ser>
          <c:idx val="1"/>
          <c:order val="0"/>
          <c:tx>
            <c:strRef>
              <c:f>'Fig 1e Data - solid fuel'!$A$361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 1e Data - solid fuel'!$B$359:$U$359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1e Data - solid fuel'!$B$361:$U$361</c:f>
              <c:numCache>
                <c:formatCode>#,##0.000</c:formatCode>
                <c:ptCount val="20"/>
                <c:pt idx="0">
                  <c:v>0.20699999999999999</c:v>
                </c:pt>
                <c:pt idx="1">
                  <c:v>0.152</c:v>
                </c:pt>
                <c:pt idx="2">
                  <c:v>0.11799999999999999</c:v>
                </c:pt>
                <c:pt idx="3">
                  <c:v>9.7000000000000003E-2</c:v>
                </c:pt>
                <c:pt idx="4">
                  <c:v>1.7999999999999999E-2</c:v>
                </c:pt>
                <c:pt idx="5">
                  <c:v>1.7000000000000001E-2</c:v>
                </c:pt>
                <c:pt idx="6">
                  <c:v>1.4E-2</c:v>
                </c:pt>
                <c:pt idx="7">
                  <c:v>1.4E-2</c:v>
                </c:pt>
                <c:pt idx="8">
                  <c:v>7.0000000000000001E-3</c:v>
                </c:pt>
                <c:pt idx="9">
                  <c:v>4.0000000000000001E-3</c:v>
                </c:pt>
                <c:pt idx="10">
                  <c:v>0.01</c:v>
                </c:pt>
                <c:pt idx="11">
                  <c:v>3.2000000000000001E-2</c:v>
                </c:pt>
                <c:pt idx="12">
                  <c:v>0.03</c:v>
                </c:pt>
                <c:pt idx="13">
                  <c:v>6.0000000000000001E-3</c:v>
                </c:pt>
                <c:pt idx="14">
                  <c:v>6.0000000000000001E-3</c:v>
                </c:pt>
                <c:pt idx="15">
                  <c:v>8.0000000000000002E-3</c:v>
                </c:pt>
                <c:pt idx="16">
                  <c:v>3.0000000000000001E-3</c:v>
                </c:pt>
                <c:pt idx="17">
                  <c:v>3.0000000000000001E-3</c:v>
                </c:pt>
                <c:pt idx="18">
                  <c:v>5.0000000000000001E-3</c:v>
                </c:pt>
                <c:pt idx="19">
                  <c:v>6.0000000000000001E-3</c:v>
                </c:pt>
              </c:numCache>
            </c:numRef>
          </c:val>
        </c:ser>
        <c:ser>
          <c:idx val="0"/>
          <c:order val="1"/>
          <c:tx>
            <c:strRef>
              <c:f>'Fig 1e Data - solid fuel'!$A$360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 1e Data - solid fuel'!$B$359:$U$359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1e Data - solid fuel'!$B$360:$U$360</c:f>
              <c:numCache>
                <c:formatCode>#,##0.000</c:formatCode>
                <c:ptCount val="20"/>
                <c:pt idx="0">
                  <c:v>75.981999999999999</c:v>
                </c:pt>
                <c:pt idx="1">
                  <c:v>66.816999999999993</c:v>
                </c:pt>
                <c:pt idx="2">
                  <c:v>61.896000000000001</c:v>
                </c:pt>
                <c:pt idx="3">
                  <c:v>56.709000000000003</c:v>
                </c:pt>
                <c:pt idx="4">
                  <c:v>57.088000000000001</c:v>
                </c:pt>
                <c:pt idx="5">
                  <c:v>57.527999999999999</c:v>
                </c:pt>
                <c:pt idx="6">
                  <c:v>56.645000000000003</c:v>
                </c:pt>
                <c:pt idx="7">
                  <c:v>56.040999999999997</c:v>
                </c:pt>
                <c:pt idx="8">
                  <c:v>50.942</c:v>
                </c:pt>
                <c:pt idx="9">
                  <c:v>46.823</c:v>
                </c:pt>
                <c:pt idx="10">
                  <c:v>48.811999999999998</c:v>
                </c:pt>
                <c:pt idx="11">
                  <c:v>46.238999999999997</c:v>
                </c:pt>
                <c:pt idx="12">
                  <c:v>43.643000000000001</c:v>
                </c:pt>
                <c:pt idx="13">
                  <c:v>43.999000000000002</c:v>
                </c:pt>
                <c:pt idx="14">
                  <c:v>43.954000000000001</c:v>
                </c:pt>
                <c:pt idx="15">
                  <c:v>43.305</c:v>
                </c:pt>
                <c:pt idx="16">
                  <c:v>42.557000000000002</c:v>
                </c:pt>
                <c:pt idx="17">
                  <c:v>43.423000000000002</c:v>
                </c:pt>
                <c:pt idx="18">
                  <c:v>41.271000000000001</c:v>
                </c:pt>
                <c:pt idx="19">
                  <c:v>30.832000000000001</c:v>
                </c:pt>
              </c:numCache>
            </c:numRef>
          </c:val>
        </c:ser>
        <c:ser>
          <c:idx val="2"/>
          <c:order val="2"/>
          <c:tx>
            <c:strRef>
              <c:f>'Fig 1e Data - solid fuel'!$A$363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 1e Data - solid fuel'!$B$359:$U$359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1e Data - solid fuel'!$B$363:$U$363</c:f>
              <c:numCache>
                <c:formatCode>#,##0.000</c:formatCode>
                <c:ptCount val="20"/>
                <c:pt idx="0">
                  <c:v>33.088999999999999</c:v>
                </c:pt>
                <c:pt idx="1">
                  <c:v>31.117000000000001</c:v>
                </c:pt>
                <c:pt idx="2">
                  <c:v>24.943999999999999</c:v>
                </c:pt>
                <c:pt idx="3">
                  <c:v>25.285</c:v>
                </c:pt>
                <c:pt idx="4">
                  <c:v>21.143000000000001</c:v>
                </c:pt>
                <c:pt idx="5">
                  <c:v>18.584</c:v>
                </c:pt>
                <c:pt idx="6">
                  <c:v>19.626999999999999</c:v>
                </c:pt>
                <c:pt idx="7">
                  <c:v>16.678999999999998</c:v>
                </c:pt>
                <c:pt idx="8">
                  <c:v>13.193</c:v>
                </c:pt>
                <c:pt idx="9">
                  <c:v>12.332000000000001</c:v>
                </c:pt>
                <c:pt idx="10">
                  <c:v>9.9339999999999993</c:v>
                </c:pt>
                <c:pt idx="11">
                  <c:v>10.077999999999999</c:v>
                </c:pt>
                <c:pt idx="12">
                  <c:v>8.9789999999999992</c:v>
                </c:pt>
                <c:pt idx="13">
                  <c:v>8.4619999999999997</c:v>
                </c:pt>
                <c:pt idx="14">
                  <c:v>8.4640000000000004</c:v>
                </c:pt>
                <c:pt idx="15">
                  <c:v>8.5250000000000004</c:v>
                </c:pt>
                <c:pt idx="16">
                  <c:v>9.6460000000000008</c:v>
                </c:pt>
                <c:pt idx="17">
                  <c:v>8.8889999999999993</c:v>
                </c:pt>
                <c:pt idx="18">
                  <c:v>9.5670000000000002</c:v>
                </c:pt>
                <c:pt idx="19">
                  <c:v>9.5749999999999993</c:v>
                </c:pt>
              </c:numCache>
            </c:numRef>
          </c:val>
        </c:ser>
        <c:ser>
          <c:idx val="3"/>
          <c:order val="3"/>
          <c:tx>
            <c:strRef>
              <c:f>'Fig 1e Data - solid fuel'!$A$364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 1e Data - solid fuel'!$B$359:$U$359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1e Data - solid fuel'!$B$364:$U$364</c:f>
              <c:numCache>
                <c:formatCode>#,##0.000</c:formatCode>
                <c:ptCount val="20"/>
                <c:pt idx="0">
                  <c:v>12.882999999999999</c:v>
                </c:pt>
                <c:pt idx="1">
                  <c:v>10.615</c:v>
                </c:pt>
                <c:pt idx="2">
                  <c:v>7.5149999999999997</c:v>
                </c:pt>
                <c:pt idx="3">
                  <c:v>6.2060000000000004</c:v>
                </c:pt>
                <c:pt idx="4">
                  <c:v>4.3120000000000003</c:v>
                </c:pt>
                <c:pt idx="5">
                  <c:v>3.9350000000000001</c:v>
                </c:pt>
                <c:pt idx="6">
                  <c:v>3.3210000000000002</c:v>
                </c:pt>
                <c:pt idx="7">
                  <c:v>2.8809999999999998</c:v>
                </c:pt>
                <c:pt idx="8">
                  <c:v>2.0750000000000002</c:v>
                </c:pt>
                <c:pt idx="9">
                  <c:v>1.802</c:v>
                </c:pt>
                <c:pt idx="10">
                  <c:v>1.496</c:v>
                </c:pt>
                <c:pt idx="11">
                  <c:v>1.321</c:v>
                </c:pt>
                <c:pt idx="12">
                  <c:v>1.5569999999999999</c:v>
                </c:pt>
                <c:pt idx="13">
                  <c:v>1.696</c:v>
                </c:pt>
                <c:pt idx="14">
                  <c:v>2.0390000000000001</c:v>
                </c:pt>
                <c:pt idx="15">
                  <c:v>1.36</c:v>
                </c:pt>
                <c:pt idx="16">
                  <c:v>1.4730000000000001</c:v>
                </c:pt>
                <c:pt idx="17">
                  <c:v>1.3420000000000001</c:v>
                </c:pt>
                <c:pt idx="18">
                  <c:v>1.4490000000000001</c:v>
                </c:pt>
                <c:pt idx="19">
                  <c:v>1.7010000000000001</c:v>
                </c:pt>
              </c:numCache>
            </c:numRef>
          </c:val>
        </c:ser>
        <c:ser>
          <c:idx val="4"/>
          <c:order val="4"/>
          <c:tx>
            <c:strRef>
              <c:f>'Fig 1e Data - solid fuel'!$A$365</c:f>
              <c:strCache>
                <c:ptCount val="1"/>
                <c:pt idx="0">
                  <c:v>Fishing, Agriculture &amp; Forestry and non specified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 1e Data - solid fuel'!$B$359:$U$359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1e Data - solid fuel'!$B$365:$U$365</c:f>
              <c:numCache>
                <c:formatCode>#,##0.000</c:formatCode>
                <c:ptCount val="20"/>
                <c:pt idx="0">
                  <c:v>3.1770000000000032</c:v>
                </c:pt>
                <c:pt idx="1">
                  <c:v>3.280999999999997</c:v>
                </c:pt>
                <c:pt idx="2">
                  <c:v>2.7369999999999992</c:v>
                </c:pt>
                <c:pt idx="3">
                  <c:v>3.0979999999999981</c:v>
                </c:pt>
                <c:pt idx="4">
                  <c:v>2.8589999999999991</c:v>
                </c:pt>
                <c:pt idx="5">
                  <c:v>2.4820000000000015</c:v>
                </c:pt>
                <c:pt idx="6">
                  <c:v>2.0720000000000005</c:v>
                </c:pt>
                <c:pt idx="7">
                  <c:v>1.9360000000000004</c:v>
                </c:pt>
                <c:pt idx="8">
                  <c:v>1.6110000000000015</c:v>
                </c:pt>
                <c:pt idx="9">
                  <c:v>1.7699999999999991</c:v>
                </c:pt>
                <c:pt idx="10">
                  <c:v>1.3690000000000002</c:v>
                </c:pt>
                <c:pt idx="11">
                  <c:v>1.1850000000000003</c:v>
                </c:pt>
                <c:pt idx="12">
                  <c:v>1.0300000000000016</c:v>
                </c:pt>
                <c:pt idx="13">
                  <c:v>1.0140000000000009</c:v>
                </c:pt>
                <c:pt idx="14">
                  <c:v>1.1149999999999998</c:v>
                </c:pt>
                <c:pt idx="15">
                  <c:v>1.1599999999999995</c:v>
                </c:pt>
                <c:pt idx="16">
                  <c:v>1.3419999999999994</c:v>
                </c:pt>
                <c:pt idx="17">
                  <c:v>1.1600000000000006</c:v>
                </c:pt>
                <c:pt idx="18">
                  <c:v>1.272</c:v>
                </c:pt>
                <c:pt idx="19">
                  <c:v>1.2520000000000011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028288"/>
        <c:axId val="150029824"/>
      </c:areaChart>
      <c:catAx>
        <c:axId val="15002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029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029824"/>
        <c:scaling>
          <c:orientation val="minMax"/>
          <c:max val="13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Million tonnes of oil equivalent</a:t>
                </a:r>
              </a:p>
            </c:rich>
          </c:tx>
          <c:layout>
            <c:manualLayout>
              <c:xMode val="edge"/>
              <c:yMode val="edge"/>
              <c:x val="7.080676612081593E-3"/>
              <c:y val="0.3627060570917007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02828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593155611332713"/>
          <c:y val="0.12160695029400399"/>
          <c:w val="0.18126645480368941"/>
          <c:h val="0.7953726423731923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95250</xdr:colOff>
      <xdr:row>30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0.69654</cdr:x>
      <cdr:y>0.01597</cdr:y>
    </cdr:from>
    <cdr:to>
      <cdr:x>0.94271</cdr:x>
      <cdr:y>0.87193</cdr:y>
    </cdr:to>
    <cdr:grpSp>
      <cdr:nvGrpSpPr>
        <cdr:cNvPr id="30" name="Group 1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5161675" y="78491"/>
          <a:ext cx="1824230" cy="4206958"/>
          <a:chOff x="4562816" y="22203"/>
          <a:chExt cx="1678352" cy="4333241"/>
        </a:xfrm>
      </cdr:grpSpPr>
      <cdr:sp macro="" textlink="">
        <cdr:nvSpPr>
          <cdr:cNvPr id="13314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887005" y="3303219"/>
            <a:ext cx="582487" cy="30343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GB" sz="8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22.1%</a:t>
            </a:r>
          </a:p>
        </cdr:txBody>
      </cdr:sp>
      <cdr:sp macro="" textlink="">
        <cdr:nvSpPr>
          <cdr:cNvPr id="13315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907250" y="3852504"/>
            <a:ext cx="584133" cy="30220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GB" sz="8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71.1%</a:t>
            </a:r>
          </a:p>
        </cdr:txBody>
      </cdr:sp>
      <cdr:sp macro="" textlink="">
        <cdr:nvSpPr>
          <cdr:cNvPr id="13320" name="AutoShape 8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4765206" y="3267257"/>
            <a:ext cx="113895" cy="245273"/>
          </a:xfrm>
          <a:prstGeom xmlns:a="http://schemas.openxmlformats.org/drawingml/2006/main" prst="rightBrace">
            <a:avLst>
              <a:gd name="adj1" fmla="val 58151"/>
              <a:gd name="adj2" fmla="val 50000"/>
            </a:avLst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3321" name="AutoShape 9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4765204" y="3502719"/>
            <a:ext cx="148949" cy="852725"/>
          </a:xfrm>
          <a:prstGeom xmlns:a="http://schemas.openxmlformats.org/drawingml/2006/main" prst="rightBrace">
            <a:avLst>
              <a:gd name="adj1" fmla="val 58960"/>
              <a:gd name="adj2" fmla="val 50000"/>
            </a:avLst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3322" name="Text Box 10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562816" y="22203"/>
            <a:ext cx="1678352" cy="21709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GB" sz="8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Shares in 2009</a:t>
            </a:r>
          </a:p>
        </cdr:txBody>
      </cdr:sp>
      <cdr:sp macro="" textlink="">
        <cdr:nvSpPr>
          <cdr:cNvPr id="13323" name="AutoShape 11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910004" y="210926"/>
            <a:ext cx="82272" cy="234363"/>
          </a:xfrm>
          <a:prstGeom xmlns:a="http://schemas.openxmlformats.org/drawingml/2006/main" prst="downArrow">
            <a:avLst>
              <a:gd name="adj1" fmla="val 50000"/>
              <a:gd name="adj2" fmla="val 71216"/>
            </a:avLst>
          </a:prstGeom>
          <a:solidFill xmlns:a="http://schemas.openxmlformats.org/drawingml/2006/main">
            <a:srgbClr val="FFFFFF"/>
          </a:solidFill>
          <a:ln xmlns:a="http://schemas.openxmlformats.org/drawingml/2006/main" w="9525">
            <a:solidFill>
              <a:srgbClr val="000000"/>
            </a:solidFill>
            <a:miter lim="800000"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GB"/>
          </a:p>
        </cdr:txBody>
      </cdr:sp>
    </cdr:grp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0.69654</cdr:x>
      <cdr:y>0.01597</cdr:y>
    </cdr:from>
    <cdr:to>
      <cdr:x>0.94271</cdr:x>
      <cdr:y>0.87193</cdr:y>
    </cdr:to>
    <cdr:grpSp>
      <cdr:nvGrpSpPr>
        <cdr:cNvPr id="36" name="Group 1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5161675" y="78491"/>
          <a:ext cx="1824230" cy="4206958"/>
          <a:chOff x="4562816" y="22203"/>
          <a:chExt cx="1678352" cy="4333241"/>
        </a:xfrm>
      </cdr:grpSpPr>
      <cdr:sp macro="" textlink="">
        <cdr:nvSpPr>
          <cdr:cNvPr id="13314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902572" y="2743997"/>
            <a:ext cx="582487" cy="30343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GB" sz="8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24.2%</a:t>
            </a:r>
          </a:p>
        </cdr:txBody>
      </cdr:sp>
      <cdr:sp macro="" textlink="">
        <cdr:nvSpPr>
          <cdr:cNvPr id="13315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924776" y="3744584"/>
            <a:ext cx="584133" cy="30220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GB" sz="8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33%</a:t>
            </a:r>
          </a:p>
        </cdr:txBody>
      </cdr:sp>
      <cdr:sp macro="" textlink="">
        <cdr:nvSpPr>
          <cdr:cNvPr id="13316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882013" y="1864007"/>
            <a:ext cx="580842" cy="30343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GB" sz="8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26.5%</a:t>
            </a:r>
          </a:p>
        </cdr:txBody>
      </cdr:sp>
      <cdr:sp macro="" textlink="">
        <cdr:nvSpPr>
          <cdr:cNvPr id="13317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842541" y="1219556"/>
            <a:ext cx="580842" cy="29973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GB" sz="8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12.6%</a:t>
            </a:r>
          </a:p>
        </cdr:txBody>
      </cdr:sp>
      <cdr:sp macro="" textlink="">
        <cdr:nvSpPr>
          <cdr:cNvPr id="13318" name="AutoShape 6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4764095" y="1145776"/>
            <a:ext cx="87209" cy="334275"/>
          </a:xfrm>
          <a:prstGeom xmlns:a="http://schemas.openxmlformats.org/drawingml/2006/main" prst="rightBrace">
            <a:avLst>
              <a:gd name="adj1" fmla="val 31942"/>
              <a:gd name="adj2" fmla="val 50000"/>
            </a:avLst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3319" name="AutoShape 7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4756413" y="1501292"/>
            <a:ext cx="113923" cy="882982"/>
          </a:xfrm>
          <a:prstGeom xmlns:a="http://schemas.openxmlformats.org/drawingml/2006/main" prst="rightBrace">
            <a:avLst>
              <a:gd name="adj1" fmla="val 75203"/>
              <a:gd name="adj2" fmla="val 50000"/>
            </a:avLst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3320" name="AutoShape 8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4765205" y="2423517"/>
            <a:ext cx="113895" cy="816854"/>
          </a:xfrm>
          <a:prstGeom xmlns:a="http://schemas.openxmlformats.org/drawingml/2006/main" prst="rightBrace">
            <a:avLst>
              <a:gd name="adj1" fmla="val 58151"/>
              <a:gd name="adj2" fmla="val 50000"/>
            </a:avLst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3321" name="AutoShape 9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4765205" y="3319315"/>
            <a:ext cx="146445" cy="1036129"/>
          </a:xfrm>
          <a:prstGeom xmlns:a="http://schemas.openxmlformats.org/drawingml/2006/main" prst="rightBrace">
            <a:avLst>
              <a:gd name="adj1" fmla="val 58960"/>
              <a:gd name="adj2" fmla="val 50000"/>
            </a:avLst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3322" name="Text Box 10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562816" y="22203"/>
            <a:ext cx="1678352" cy="21709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GB" sz="8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Shares in 2009</a:t>
            </a:r>
          </a:p>
        </cdr:txBody>
      </cdr:sp>
      <cdr:sp macro="" textlink="">
        <cdr:nvSpPr>
          <cdr:cNvPr id="13323" name="AutoShape 11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910004" y="210926"/>
            <a:ext cx="82272" cy="234363"/>
          </a:xfrm>
          <a:prstGeom xmlns:a="http://schemas.openxmlformats.org/drawingml/2006/main" prst="downArrow">
            <a:avLst>
              <a:gd name="adj1" fmla="val 50000"/>
              <a:gd name="adj2" fmla="val 71216"/>
            </a:avLst>
          </a:prstGeom>
          <a:solidFill xmlns:a="http://schemas.openxmlformats.org/drawingml/2006/main">
            <a:srgbClr val="FFFFFF"/>
          </a:solidFill>
          <a:ln xmlns:a="http://schemas.openxmlformats.org/drawingml/2006/main" w="9525">
            <a:solidFill>
              <a:srgbClr val="000000"/>
            </a:solidFill>
            <a:miter lim="800000"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3324" name="AutoShape 12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4756829" y="962157"/>
            <a:ext cx="95436" cy="157886"/>
          </a:xfrm>
          <a:prstGeom xmlns:a="http://schemas.openxmlformats.org/drawingml/2006/main" prst="rightBrace">
            <a:avLst>
              <a:gd name="adj1" fmla="val 13786"/>
              <a:gd name="adj2" fmla="val 50000"/>
            </a:avLst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3325" name="Text Box 1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863100" y="945894"/>
            <a:ext cx="579196" cy="20969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GB" sz="8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3.6%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95250</xdr:colOff>
      <xdr:row>30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0.69654</cdr:x>
      <cdr:y>0.01597</cdr:y>
    </cdr:from>
    <cdr:to>
      <cdr:x>0.94271</cdr:x>
      <cdr:y>0.87193</cdr:y>
    </cdr:to>
    <cdr:grpSp>
      <cdr:nvGrpSpPr>
        <cdr:cNvPr id="36" name="Group 1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5161675" y="78491"/>
          <a:ext cx="1824230" cy="4206958"/>
          <a:chOff x="4562816" y="22203"/>
          <a:chExt cx="1678352" cy="4333241"/>
        </a:xfrm>
      </cdr:grpSpPr>
      <cdr:sp macro="" textlink="">
        <cdr:nvSpPr>
          <cdr:cNvPr id="13314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878242" y="2086665"/>
            <a:ext cx="582487" cy="30343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GB" sz="8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8.0%</a:t>
            </a:r>
          </a:p>
        </cdr:txBody>
      </cdr:sp>
      <cdr:sp macro="" textlink="">
        <cdr:nvSpPr>
          <cdr:cNvPr id="13315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889723" y="3244227"/>
            <a:ext cx="584133" cy="30220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GB" sz="8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75.1%</a:t>
            </a:r>
          </a:p>
        </cdr:txBody>
      </cdr:sp>
      <cdr:sp macro="" textlink="">
        <cdr:nvSpPr>
          <cdr:cNvPr id="13320" name="AutoShape 8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4791467" y="2080136"/>
            <a:ext cx="78869" cy="206029"/>
          </a:xfrm>
          <a:prstGeom xmlns:a="http://schemas.openxmlformats.org/drawingml/2006/main" prst="rightBrace">
            <a:avLst>
              <a:gd name="adj1" fmla="val 58151"/>
              <a:gd name="adj2" fmla="val 50000"/>
            </a:avLst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3321" name="AutoShape 9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4765205" y="2276354"/>
            <a:ext cx="96370" cy="2079090"/>
          </a:xfrm>
          <a:prstGeom xmlns:a="http://schemas.openxmlformats.org/drawingml/2006/main" prst="rightBrace">
            <a:avLst>
              <a:gd name="adj1" fmla="val 58960"/>
              <a:gd name="adj2" fmla="val 50000"/>
            </a:avLst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3322" name="Text Box 10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562816" y="22203"/>
            <a:ext cx="1678352" cy="21709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GB" sz="8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Shares in 2009</a:t>
            </a:r>
          </a:p>
        </cdr:txBody>
      </cdr:sp>
      <cdr:sp macro="" textlink="">
        <cdr:nvSpPr>
          <cdr:cNvPr id="13323" name="AutoShape 11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910004" y="210926"/>
            <a:ext cx="82272" cy="234363"/>
          </a:xfrm>
          <a:prstGeom xmlns:a="http://schemas.openxmlformats.org/drawingml/2006/main" prst="downArrow">
            <a:avLst>
              <a:gd name="adj1" fmla="val 50000"/>
              <a:gd name="adj2" fmla="val 71216"/>
            </a:avLst>
          </a:prstGeom>
          <a:solidFill xmlns:a="http://schemas.openxmlformats.org/drawingml/2006/main">
            <a:srgbClr val="FFFFFF"/>
          </a:solidFill>
          <a:ln xmlns:a="http://schemas.openxmlformats.org/drawingml/2006/main" w="9525">
            <a:solidFill>
              <a:srgbClr val="000000"/>
            </a:solidFill>
            <a:miter lim="800000"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GB"/>
          </a:p>
        </cdr:txBody>
      </cdr:sp>
    </cdr:grpSp>
  </cdr:relSizeAnchor>
  <cdr:relSizeAnchor xmlns:cdr="http://schemas.openxmlformats.org/drawingml/2006/chartDrawing">
    <cdr:from>
      <cdr:x>0.73136</cdr:x>
      <cdr:y>0.37016</cdr:y>
    </cdr:from>
    <cdr:to>
      <cdr:x>0.74036</cdr:x>
      <cdr:y>0.41667</cdr:y>
    </cdr:to>
    <cdr:sp macro="" textlink="">
      <cdr:nvSpPr>
        <cdr:cNvPr id="9" name="AutoShape 8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5419725" y="1819275"/>
          <a:ext cx="66674" cy="228600"/>
        </a:xfrm>
        <a:prstGeom xmlns:a="http://schemas.openxmlformats.org/drawingml/2006/main" prst="rightBrace">
          <a:avLst>
            <a:gd name="adj1" fmla="val 58151"/>
            <a:gd name="adj2" fmla="val 50000"/>
          </a:avLst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0.73008</cdr:x>
      <cdr:y>0.33721</cdr:y>
    </cdr:from>
    <cdr:to>
      <cdr:x>0.74036</cdr:x>
      <cdr:y>0.36822</cdr:y>
    </cdr:to>
    <cdr:sp macro="" textlink="">
      <cdr:nvSpPr>
        <cdr:cNvPr id="10" name="AutoShape 8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5410199" y="1657351"/>
          <a:ext cx="76199" cy="152400"/>
        </a:xfrm>
        <a:prstGeom xmlns:a="http://schemas.openxmlformats.org/drawingml/2006/main" prst="rightBrace">
          <a:avLst>
            <a:gd name="adj1" fmla="val 58151"/>
            <a:gd name="adj2" fmla="val 50000"/>
          </a:avLst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0.72879</cdr:x>
      <cdr:y>0.31395</cdr:y>
    </cdr:from>
    <cdr:to>
      <cdr:x>0.74036</cdr:x>
      <cdr:y>0.33527</cdr:y>
    </cdr:to>
    <cdr:sp macro="" textlink="">
      <cdr:nvSpPr>
        <cdr:cNvPr id="11" name="AutoShape 8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5400675" y="1543050"/>
          <a:ext cx="85724" cy="104775"/>
        </a:xfrm>
        <a:prstGeom xmlns:a="http://schemas.openxmlformats.org/drawingml/2006/main" prst="rightBrace">
          <a:avLst>
            <a:gd name="adj1" fmla="val 58151"/>
            <a:gd name="adj2" fmla="val 50000"/>
          </a:avLst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0.74165</cdr:x>
      <cdr:y>0.31008</cdr:y>
    </cdr:from>
    <cdr:to>
      <cdr:x>0.82708</cdr:x>
      <cdr:y>0.37002</cdr:y>
    </cdr:to>
    <cdr:sp macro="" textlink="">
      <cdr:nvSpPr>
        <cdr:cNvPr id="1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95925" y="1524000"/>
          <a:ext cx="633115" cy="294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875" b="0" i="0" u="none" strike="noStrike" baseline="0">
              <a:solidFill>
                <a:srgbClr val="000000"/>
              </a:solidFill>
              <a:latin typeface="Arial"/>
              <a:cs typeface="Arial"/>
            </a:rPr>
            <a:t>3.3%</a:t>
          </a:r>
        </a:p>
      </cdr:txBody>
    </cdr:sp>
  </cdr:relSizeAnchor>
  <cdr:relSizeAnchor xmlns:cdr="http://schemas.openxmlformats.org/drawingml/2006/chartDrawing">
    <cdr:from>
      <cdr:x>0.74165</cdr:x>
      <cdr:y>0.33721</cdr:y>
    </cdr:from>
    <cdr:to>
      <cdr:x>0.82708</cdr:x>
      <cdr:y>0.39715</cdr:y>
    </cdr:to>
    <cdr:sp macro="" textlink="">
      <cdr:nvSpPr>
        <cdr:cNvPr id="1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95925" y="1657350"/>
          <a:ext cx="633115" cy="294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875" b="0" i="0" u="none" strike="noStrike" baseline="0">
              <a:solidFill>
                <a:srgbClr val="000000"/>
              </a:solidFill>
              <a:latin typeface="Arial"/>
              <a:cs typeface="Arial"/>
            </a:rPr>
            <a:t>4.3%</a:t>
          </a:r>
        </a:p>
      </cdr:txBody>
    </cdr:sp>
  </cdr:relSizeAnchor>
  <cdr:relSizeAnchor xmlns:cdr="http://schemas.openxmlformats.org/drawingml/2006/chartDrawing">
    <cdr:from>
      <cdr:x>0.74165</cdr:x>
      <cdr:y>0.37984</cdr:y>
    </cdr:from>
    <cdr:to>
      <cdr:x>0.82708</cdr:x>
      <cdr:y>0.43978</cdr:y>
    </cdr:to>
    <cdr:sp macro="" textlink="">
      <cdr:nvSpPr>
        <cdr:cNvPr id="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95925" y="1866900"/>
          <a:ext cx="633115" cy="294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875" b="0" i="0" u="none" strike="noStrike" baseline="0">
              <a:solidFill>
                <a:srgbClr val="000000"/>
              </a:solidFill>
              <a:latin typeface="Arial"/>
              <a:cs typeface="Arial"/>
            </a:rPr>
            <a:t>9.3%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95250</xdr:colOff>
      <xdr:row>30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0.69654</cdr:x>
      <cdr:y>0.01597</cdr:y>
    </cdr:from>
    <cdr:to>
      <cdr:x>0.94271</cdr:x>
      <cdr:y>0.88954</cdr:y>
    </cdr:to>
    <cdr:grpSp>
      <cdr:nvGrpSpPr>
        <cdr:cNvPr id="22" name="Group 1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5161675" y="78491"/>
          <a:ext cx="1824230" cy="4293509"/>
          <a:chOff x="4562816" y="22203"/>
          <a:chExt cx="1678352" cy="4422365"/>
        </a:xfrm>
      </cdr:grpSpPr>
      <cdr:sp macro="" textlink="">
        <cdr:nvSpPr>
          <cdr:cNvPr id="13314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887005" y="2743997"/>
            <a:ext cx="582487" cy="30343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GB" sz="8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30.9%</a:t>
            </a:r>
          </a:p>
        </cdr:txBody>
      </cdr:sp>
      <cdr:sp macro="" textlink="">
        <cdr:nvSpPr>
          <cdr:cNvPr id="13315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889723" y="3695529"/>
            <a:ext cx="584133" cy="30220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GB" sz="8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36.1%</a:t>
            </a:r>
          </a:p>
        </cdr:txBody>
      </cdr:sp>
      <cdr:sp macro="" textlink="">
        <cdr:nvSpPr>
          <cdr:cNvPr id="13320" name="AutoShape 8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4765177" y="4277782"/>
            <a:ext cx="87632" cy="166786"/>
          </a:xfrm>
          <a:prstGeom xmlns:a="http://schemas.openxmlformats.org/drawingml/2006/main" prst="rightBrace">
            <a:avLst>
              <a:gd name="adj1" fmla="val 58151"/>
              <a:gd name="adj2" fmla="val 50000"/>
            </a:avLst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3321" name="AutoShape 9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4765178" y="3277068"/>
            <a:ext cx="105159" cy="1010525"/>
          </a:xfrm>
          <a:prstGeom xmlns:a="http://schemas.openxmlformats.org/drawingml/2006/main" prst="rightBrace">
            <a:avLst>
              <a:gd name="adj1" fmla="val 58960"/>
              <a:gd name="adj2" fmla="val 50000"/>
            </a:avLst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3322" name="Text Box 10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562816" y="22203"/>
            <a:ext cx="1678352" cy="21709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GB" sz="8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Shares in 2009</a:t>
            </a:r>
          </a:p>
        </cdr:txBody>
      </cdr:sp>
      <cdr:sp macro="" textlink="">
        <cdr:nvSpPr>
          <cdr:cNvPr id="13323" name="AutoShape 11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910004" y="210926"/>
            <a:ext cx="82272" cy="234363"/>
          </a:xfrm>
          <a:prstGeom xmlns:a="http://schemas.openxmlformats.org/drawingml/2006/main" prst="downArrow">
            <a:avLst>
              <a:gd name="adj1" fmla="val 50000"/>
              <a:gd name="adj2" fmla="val 71216"/>
            </a:avLst>
          </a:prstGeom>
          <a:solidFill xmlns:a="http://schemas.openxmlformats.org/drawingml/2006/main">
            <a:srgbClr val="FFFFFF"/>
          </a:solidFill>
          <a:ln xmlns:a="http://schemas.openxmlformats.org/drawingml/2006/main" w="9525">
            <a:solidFill>
              <a:srgbClr val="000000"/>
            </a:solidFill>
            <a:miter lim="800000"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GB"/>
          </a:p>
        </cdr:txBody>
      </cdr:sp>
    </cdr:grpSp>
  </cdr:relSizeAnchor>
  <cdr:relSizeAnchor xmlns:cdr="http://schemas.openxmlformats.org/drawingml/2006/chartDrawing">
    <cdr:from>
      <cdr:x>0.7275</cdr:x>
      <cdr:y>0.48062</cdr:y>
    </cdr:from>
    <cdr:to>
      <cdr:x>0.74422</cdr:x>
      <cdr:y>0.6531</cdr:y>
    </cdr:to>
    <cdr:sp macro="" textlink="">
      <cdr:nvSpPr>
        <cdr:cNvPr id="9" name="AutoShape 8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5391131" y="2362200"/>
          <a:ext cx="123843" cy="847741"/>
        </a:xfrm>
        <a:prstGeom xmlns:a="http://schemas.openxmlformats.org/drawingml/2006/main" prst="rightBrace">
          <a:avLst>
            <a:gd name="adj1" fmla="val 58151"/>
            <a:gd name="adj2" fmla="val 50000"/>
          </a:avLst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0.72879</cdr:x>
      <cdr:y>0.3314</cdr:y>
    </cdr:from>
    <cdr:to>
      <cdr:x>0.7455</cdr:x>
      <cdr:y>0.47868</cdr:y>
    </cdr:to>
    <cdr:sp macro="" textlink="">
      <cdr:nvSpPr>
        <cdr:cNvPr id="10" name="AutoShape 8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5400675" y="1628776"/>
          <a:ext cx="123825" cy="723900"/>
        </a:xfrm>
        <a:prstGeom xmlns:a="http://schemas.openxmlformats.org/drawingml/2006/main" prst="rightBrace">
          <a:avLst>
            <a:gd name="adj1" fmla="val 58151"/>
            <a:gd name="adj2" fmla="val 50000"/>
          </a:avLst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0.72879</cdr:x>
      <cdr:y>0.30814</cdr:y>
    </cdr:from>
    <cdr:to>
      <cdr:x>0.74036</cdr:x>
      <cdr:y>0.32946</cdr:y>
    </cdr:to>
    <cdr:sp macro="" textlink="">
      <cdr:nvSpPr>
        <cdr:cNvPr id="11" name="AutoShape 8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5400662" y="1514458"/>
          <a:ext cx="85739" cy="104786"/>
        </a:xfrm>
        <a:prstGeom xmlns:a="http://schemas.openxmlformats.org/drawingml/2006/main" prst="rightBrace">
          <a:avLst>
            <a:gd name="adj1" fmla="val 58151"/>
            <a:gd name="adj2" fmla="val 50000"/>
          </a:avLst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0.74422</cdr:x>
      <cdr:y>0.30039</cdr:y>
    </cdr:from>
    <cdr:to>
      <cdr:x>0.82965</cdr:x>
      <cdr:y>0.36033</cdr:y>
    </cdr:to>
    <cdr:sp macro="" textlink="">
      <cdr:nvSpPr>
        <cdr:cNvPr id="1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15010" y="1476387"/>
          <a:ext cx="633075" cy="2945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875" b="0" i="0" u="none" strike="noStrike" baseline="0">
              <a:solidFill>
                <a:srgbClr val="000000"/>
              </a:solidFill>
              <a:latin typeface="Arial"/>
              <a:cs typeface="Arial"/>
            </a:rPr>
            <a:t>2.1%</a:t>
          </a:r>
        </a:p>
      </cdr:txBody>
    </cdr:sp>
  </cdr:relSizeAnchor>
  <cdr:relSizeAnchor xmlns:cdr="http://schemas.openxmlformats.org/drawingml/2006/chartDrawing">
    <cdr:from>
      <cdr:x>0.74808</cdr:x>
      <cdr:y>0.38954</cdr:y>
    </cdr:from>
    <cdr:to>
      <cdr:x>0.83351</cdr:x>
      <cdr:y>0.44948</cdr:y>
    </cdr:to>
    <cdr:sp macro="" textlink="">
      <cdr:nvSpPr>
        <cdr:cNvPr id="1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3585" y="1914528"/>
          <a:ext cx="633075" cy="29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875" b="0" i="0" u="none" strike="noStrike" baseline="0">
              <a:solidFill>
                <a:srgbClr val="000000"/>
              </a:solidFill>
              <a:latin typeface="Arial"/>
              <a:cs typeface="Arial"/>
            </a:rPr>
            <a:t>28.3%</a:t>
          </a:r>
        </a:p>
      </cdr:txBody>
    </cdr:sp>
  </cdr:relSizeAnchor>
  <cdr:relSizeAnchor xmlns:cdr="http://schemas.openxmlformats.org/drawingml/2006/chartDrawing">
    <cdr:from>
      <cdr:x>0.74165</cdr:x>
      <cdr:y>0.85852</cdr:y>
    </cdr:from>
    <cdr:to>
      <cdr:x>0.82708</cdr:x>
      <cdr:y>0.91846</cdr:y>
    </cdr:to>
    <cdr:sp macro="" textlink="">
      <cdr:nvSpPr>
        <cdr:cNvPr id="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95960" y="4219551"/>
          <a:ext cx="633075" cy="2945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875" b="0" i="0" u="none" strike="noStrike" baseline="0">
              <a:solidFill>
                <a:srgbClr val="000000"/>
              </a:solidFill>
              <a:latin typeface="Arial"/>
              <a:cs typeface="Arial"/>
            </a:rPr>
            <a:t>2.6%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95250</xdr:colOff>
      <xdr:row>30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0.69654</cdr:x>
      <cdr:y>0.01597</cdr:y>
    </cdr:from>
    <cdr:to>
      <cdr:x>0.94271</cdr:x>
      <cdr:y>0.92336</cdr:y>
    </cdr:to>
    <cdr:grpSp>
      <cdr:nvGrpSpPr>
        <cdr:cNvPr id="36" name="Group 1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5161675" y="78491"/>
          <a:ext cx="1824230" cy="4459731"/>
          <a:chOff x="4562816" y="22203"/>
          <a:chExt cx="1678352" cy="4593618"/>
        </a:xfrm>
      </cdr:grpSpPr>
      <cdr:sp macro="" textlink="">
        <cdr:nvSpPr>
          <cdr:cNvPr id="13314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878242" y="4078282"/>
            <a:ext cx="582487" cy="30343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GB" sz="8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30.2%</a:t>
            </a:r>
          </a:p>
        </cdr:txBody>
      </cdr:sp>
      <cdr:sp macro="" textlink="">
        <cdr:nvSpPr>
          <cdr:cNvPr id="13315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880960" y="4313617"/>
            <a:ext cx="584133" cy="30220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GB" sz="8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0.9%</a:t>
            </a:r>
          </a:p>
        </cdr:txBody>
      </cdr:sp>
      <cdr:sp macro="" textlink="">
        <cdr:nvSpPr>
          <cdr:cNvPr id="13320" name="AutoShape 8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4765177" y="3924590"/>
            <a:ext cx="70107" cy="431680"/>
          </a:xfrm>
          <a:prstGeom xmlns:a="http://schemas.openxmlformats.org/drawingml/2006/main" prst="rightBrace">
            <a:avLst>
              <a:gd name="adj1" fmla="val 58151"/>
              <a:gd name="adj2" fmla="val 50000"/>
            </a:avLst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3321" name="AutoShape 9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4765205" y="4366080"/>
            <a:ext cx="78843" cy="68676"/>
          </a:xfrm>
          <a:prstGeom xmlns:a="http://schemas.openxmlformats.org/drawingml/2006/main" prst="rightBrace">
            <a:avLst>
              <a:gd name="adj1" fmla="val 58960"/>
              <a:gd name="adj2" fmla="val 50000"/>
            </a:avLst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3322" name="Text Box 10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562816" y="22203"/>
            <a:ext cx="1678352" cy="21709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GB" sz="8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Shares in 2009</a:t>
            </a:r>
          </a:p>
        </cdr:txBody>
      </cdr:sp>
      <cdr:sp macro="" textlink="">
        <cdr:nvSpPr>
          <cdr:cNvPr id="13323" name="AutoShape 11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910004" y="210926"/>
            <a:ext cx="82272" cy="234363"/>
          </a:xfrm>
          <a:prstGeom xmlns:a="http://schemas.openxmlformats.org/drawingml/2006/main" prst="downArrow">
            <a:avLst>
              <a:gd name="adj1" fmla="val 50000"/>
              <a:gd name="adj2" fmla="val 71216"/>
            </a:avLst>
          </a:prstGeom>
          <a:solidFill xmlns:a="http://schemas.openxmlformats.org/drawingml/2006/main">
            <a:srgbClr val="FFFFFF"/>
          </a:solidFill>
          <a:ln xmlns:a="http://schemas.openxmlformats.org/drawingml/2006/main" w="9525">
            <a:solidFill>
              <a:srgbClr val="000000"/>
            </a:solidFill>
            <a:miter lim="800000"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GB"/>
          </a:p>
        </cdr:txBody>
      </cdr:sp>
    </cdr:grpSp>
  </cdr:relSizeAnchor>
  <cdr:relSizeAnchor xmlns:cdr="http://schemas.openxmlformats.org/drawingml/2006/chartDrawing">
    <cdr:from>
      <cdr:x>0.72622</cdr:x>
      <cdr:y>0.44186</cdr:y>
    </cdr:from>
    <cdr:to>
      <cdr:x>0.73522</cdr:x>
      <cdr:y>0.78876</cdr:y>
    </cdr:to>
    <cdr:sp macro="" textlink="">
      <cdr:nvSpPr>
        <cdr:cNvPr id="9" name="AutoShape 8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5381607" y="2171700"/>
          <a:ext cx="66693" cy="1704991"/>
        </a:xfrm>
        <a:prstGeom xmlns:a="http://schemas.openxmlformats.org/drawingml/2006/main" prst="rightBrace">
          <a:avLst>
            <a:gd name="adj1" fmla="val 58151"/>
            <a:gd name="adj2" fmla="val 50000"/>
          </a:avLst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0.72494</cdr:x>
      <cdr:y>0.33721</cdr:y>
    </cdr:from>
    <cdr:to>
      <cdr:x>0.74036</cdr:x>
      <cdr:y>0.44186</cdr:y>
    </cdr:to>
    <cdr:sp macro="" textlink="">
      <cdr:nvSpPr>
        <cdr:cNvPr id="10" name="AutoShape 8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5372100" y="1657353"/>
          <a:ext cx="114301" cy="514347"/>
        </a:xfrm>
        <a:prstGeom xmlns:a="http://schemas.openxmlformats.org/drawingml/2006/main" prst="rightBrace">
          <a:avLst>
            <a:gd name="adj1" fmla="val 58151"/>
            <a:gd name="adj2" fmla="val 50000"/>
          </a:avLst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0.72879</cdr:x>
      <cdr:y>0.29263</cdr:y>
    </cdr:from>
    <cdr:to>
      <cdr:x>0.73496</cdr:x>
      <cdr:y>0.3314</cdr:y>
    </cdr:to>
    <cdr:sp macro="" textlink="">
      <cdr:nvSpPr>
        <cdr:cNvPr id="11" name="AutoShape 8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5400662" y="1438257"/>
          <a:ext cx="45719" cy="190517"/>
        </a:xfrm>
        <a:prstGeom xmlns:a="http://schemas.openxmlformats.org/drawingml/2006/main" prst="rightBrace">
          <a:avLst>
            <a:gd name="adj1" fmla="val 58151"/>
            <a:gd name="adj2" fmla="val 50000"/>
          </a:avLst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0.74165</cdr:x>
      <cdr:y>0.31008</cdr:y>
    </cdr:from>
    <cdr:to>
      <cdr:x>0.82708</cdr:x>
      <cdr:y>0.37002</cdr:y>
    </cdr:to>
    <cdr:sp macro="" textlink="">
      <cdr:nvSpPr>
        <cdr:cNvPr id="1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95925" y="1524000"/>
          <a:ext cx="633115" cy="294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875" b="0" i="0" u="none" strike="noStrike" baseline="0">
              <a:solidFill>
                <a:srgbClr val="000000"/>
              </a:solidFill>
              <a:latin typeface="Arial"/>
              <a:cs typeface="Arial"/>
            </a:rPr>
            <a:t>4.9%</a:t>
          </a:r>
        </a:p>
      </cdr:txBody>
    </cdr:sp>
  </cdr:relSizeAnchor>
  <cdr:relSizeAnchor xmlns:cdr="http://schemas.openxmlformats.org/drawingml/2006/chartDrawing">
    <cdr:from>
      <cdr:x>0.74165</cdr:x>
      <cdr:y>0.37403</cdr:y>
    </cdr:from>
    <cdr:to>
      <cdr:x>0.82708</cdr:x>
      <cdr:y>0.43397</cdr:y>
    </cdr:to>
    <cdr:sp macro="" textlink="">
      <cdr:nvSpPr>
        <cdr:cNvPr id="1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95960" y="1838328"/>
          <a:ext cx="633075" cy="29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875" b="0" i="0" u="none" strike="noStrike" baseline="0">
              <a:solidFill>
                <a:srgbClr val="000000"/>
              </a:solidFill>
              <a:latin typeface="Arial"/>
              <a:cs typeface="Arial"/>
            </a:rPr>
            <a:t>17.1%</a:t>
          </a:r>
        </a:p>
      </cdr:txBody>
    </cdr:sp>
  </cdr:relSizeAnchor>
  <cdr:relSizeAnchor xmlns:cdr="http://schemas.openxmlformats.org/drawingml/2006/chartDrawing">
    <cdr:from>
      <cdr:x>0.73908</cdr:x>
      <cdr:y>0.60077</cdr:y>
    </cdr:from>
    <cdr:to>
      <cdr:x>0.82451</cdr:x>
      <cdr:y>0.66071</cdr:y>
    </cdr:to>
    <cdr:sp macro="" textlink="">
      <cdr:nvSpPr>
        <cdr:cNvPr id="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76910" y="2952726"/>
          <a:ext cx="633075" cy="2945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875" b="0" i="0" u="none" strike="noStrike" baseline="0">
              <a:solidFill>
                <a:srgbClr val="000000"/>
              </a:solidFill>
              <a:latin typeface="Arial"/>
              <a:cs typeface="Arial"/>
            </a:rPr>
            <a:t>46.9%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95250</xdr:colOff>
      <xdr:row>30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16_2011_finalconsumption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EA%20E&amp;E%20Framework%20Contract/Revised%20Fact%20Sheets/Spreadsheets/EN17%20Total%20energy%20consumption%20intensity%20(200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STORAGE\Data\EEA%20E&amp;E%20Framework%20Contract\Revised%20Fact%20Sheets\Spreadsheets\EN17%20Total%20energy%20consumption%20intensity%20(200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EA%20E&amp;E%20Framework%20Contract/Revised%20Fact%20Sheets/Spreadsheets/EN18%20Electricity%20consumption%20(200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STORAGE\Data\EEA%20E&amp;E%20Framework%20Contract\Revised%20Fact%20Sheets\Spreadsheets\EN18%20Electricity%20consumption%20(200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EEA%20E&amp;E%20Framework%20Contract/Factsheets/European%20Union/Revised%20Fact%20Sheets/Spreadsheets/EN26%20Total%20energy%20consumption%20by%20fuel%20(200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STORAGE\Data\Projects\EEA%20E&amp;E%20Framework%20Contract\Factsheets\European%20Union\Revised%20Fact%20Sheets\Spreadsheets\EN26%20Total%20energy%20consumption%20by%20fuel%20(200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_QC"/>
      <sheetName val="IEA"/>
      <sheetName val="Fig 1a FEC by sector"/>
      <sheetName val="Fig 1a FEC by sectors"/>
      <sheetName val="Fig 1b Data - Oil"/>
      <sheetName val="Fig 1b Oil by sector"/>
      <sheetName val="Fig 1c Data - electricity"/>
      <sheetName val="Fig 1c electr by sector"/>
      <sheetName val="Fig 1d Data - NG"/>
      <sheetName val="Fig 1d NG by sector"/>
      <sheetName val="Fig 1e Data - solid fuel"/>
      <sheetName val="Fig 1e solid fuel by sector"/>
      <sheetName val="Fig 2 data"/>
      <sheetName val="Fig 2"/>
      <sheetName val="EU-15"/>
    </sheetNames>
    <sheetDataSet>
      <sheetData sheetId="0"/>
      <sheetData sheetId="1"/>
      <sheetData sheetId="2">
        <row r="368">
          <cell r="B368">
            <v>1990</v>
          </cell>
          <cell r="C368">
            <v>1991</v>
          </cell>
          <cell r="D368">
            <v>1992</v>
          </cell>
          <cell r="E368">
            <v>1993</v>
          </cell>
          <cell r="F368">
            <v>1994</v>
          </cell>
          <cell r="G368">
            <v>1995</v>
          </cell>
          <cell r="H368">
            <v>1996</v>
          </cell>
          <cell r="I368">
            <v>1997</v>
          </cell>
          <cell r="J368">
            <v>1998</v>
          </cell>
          <cell r="K368">
            <v>1999</v>
          </cell>
          <cell r="L368">
            <v>2000</v>
          </cell>
          <cell r="M368">
            <v>2001</v>
          </cell>
          <cell r="N368">
            <v>2002</v>
          </cell>
          <cell r="O368">
            <v>2003</v>
          </cell>
          <cell r="P368">
            <v>2004</v>
          </cell>
          <cell r="Q368">
            <v>2005</v>
          </cell>
          <cell r="R368">
            <v>2006</v>
          </cell>
          <cell r="S368">
            <v>2007</v>
          </cell>
          <cell r="T368">
            <v>2008</v>
          </cell>
          <cell r="U368">
            <v>2009</v>
          </cell>
        </row>
        <row r="369">
          <cell r="A369" t="str">
            <v>Industry</v>
          </cell>
          <cell r="B369">
            <v>368.92399999999998</v>
          </cell>
          <cell r="C369">
            <v>348.91</v>
          </cell>
          <cell r="D369">
            <v>328.221</v>
          </cell>
          <cell r="E369">
            <v>319.358</v>
          </cell>
          <cell r="F369">
            <v>322.34100000000001</v>
          </cell>
          <cell r="G369">
            <v>328.86900000000003</v>
          </cell>
          <cell r="H369">
            <v>330.64100000000002</v>
          </cell>
          <cell r="I369">
            <v>332.00099999999998</v>
          </cell>
          <cell r="J369">
            <v>326.11500000000001</v>
          </cell>
          <cell r="K369">
            <v>318.75400000000002</v>
          </cell>
          <cell r="L369">
            <v>329.32799999999997</v>
          </cell>
          <cell r="M369">
            <v>328.61099999999999</v>
          </cell>
          <cell r="N369">
            <v>325.26600000000002</v>
          </cell>
          <cell r="O369">
            <v>338.85899999999998</v>
          </cell>
          <cell r="P369">
            <v>336.52699999999999</v>
          </cell>
          <cell r="Q369">
            <v>332.80399999999997</v>
          </cell>
          <cell r="R369">
            <v>326.04599999999999</v>
          </cell>
          <cell r="S369">
            <v>324.73599999999999</v>
          </cell>
          <cell r="T369">
            <v>315.86900000000003</v>
          </cell>
          <cell r="U369">
            <v>269.45499999999998</v>
          </cell>
        </row>
        <row r="370">
          <cell r="A370" t="str">
            <v>Transport</v>
          </cell>
          <cell r="B370">
            <v>281.54899999999998</v>
          </cell>
          <cell r="C370">
            <v>283.75700000000001</v>
          </cell>
          <cell r="D370">
            <v>292.14800000000002</v>
          </cell>
          <cell r="E370">
            <v>295.43400000000003</v>
          </cell>
          <cell r="F370">
            <v>298.822</v>
          </cell>
          <cell r="G370">
            <v>302.673</v>
          </cell>
          <cell r="H370">
            <v>312.92500000000001</v>
          </cell>
          <cell r="I370">
            <v>318.48399999999998</v>
          </cell>
          <cell r="J370">
            <v>330.524</v>
          </cell>
          <cell r="K370">
            <v>340.005</v>
          </cell>
          <cell r="L370">
            <v>341.44400000000002</v>
          </cell>
          <cell r="M370">
            <v>344.803</v>
          </cell>
          <cell r="N370">
            <v>347.68200000000002</v>
          </cell>
          <cell r="O370">
            <v>352.85399999999998</v>
          </cell>
          <cell r="P370">
            <v>363.55700000000002</v>
          </cell>
          <cell r="Q370">
            <v>367.31700000000001</v>
          </cell>
          <cell r="R370">
            <v>375.053</v>
          </cell>
          <cell r="S370">
            <v>380.33300000000003</v>
          </cell>
          <cell r="T370">
            <v>377.90499999999997</v>
          </cell>
          <cell r="U370">
            <v>367.63600000000002</v>
          </cell>
        </row>
        <row r="372">
          <cell r="A372" t="str">
            <v>Households</v>
          </cell>
          <cell r="B372">
            <v>273.38400000000001</v>
          </cell>
          <cell r="C372">
            <v>288.90699999999998</v>
          </cell>
          <cell r="D372">
            <v>279.71699999999998</v>
          </cell>
          <cell r="E372">
            <v>288.81200000000001</v>
          </cell>
          <cell r="F372">
            <v>278.38400000000001</v>
          </cell>
          <cell r="G372">
            <v>281.80900000000003</v>
          </cell>
          <cell r="H372">
            <v>306.08199999999999</v>
          </cell>
          <cell r="I372">
            <v>294.56400000000002</v>
          </cell>
          <cell r="J372">
            <v>294.94200000000001</v>
          </cell>
          <cell r="K372">
            <v>290.73899999999998</v>
          </cell>
          <cell r="L372">
            <v>292.55099999999999</v>
          </cell>
          <cell r="M372">
            <v>301.745</v>
          </cell>
          <cell r="N372">
            <v>292.99900000000002</v>
          </cell>
          <cell r="O372">
            <v>297.86599999999999</v>
          </cell>
          <cell r="P372">
            <v>301.23599999999999</v>
          </cell>
          <cell r="Q372">
            <v>302.209</v>
          </cell>
          <cell r="R372">
            <v>299.55799999999999</v>
          </cell>
          <cell r="S372">
            <v>284.34500000000003</v>
          </cell>
          <cell r="T372">
            <v>297.01900000000001</v>
          </cell>
          <cell r="U372">
            <v>295.20600000000002</v>
          </cell>
        </row>
        <row r="373">
          <cell r="A373" t="str">
            <v>Services</v>
          </cell>
          <cell r="B373">
            <v>108.488</v>
          </cell>
          <cell r="C373">
            <v>115.75</v>
          </cell>
          <cell r="D373">
            <v>112.458</v>
          </cell>
          <cell r="E373">
            <v>111.27200000000001</v>
          </cell>
          <cell r="F373">
            <v>111.471</v>
          </cell>
          <cell r="G373">
            <v>114.22499999999999</v>
          </cell>
          <cell r="H373">
            <v>124.268</v>
          </cell>
          <cell r="I373">
            <v>118.782</v>
          </cell>
          <cell r="J373">
            <v>120.998</v>
          </cell>
          <cell r="K373">
            <v>123.467</v>
          </cell>
          <cell r="L373">
            <v>115.07299999999999</v>
          </cell>
          <cell r="M373">
            <v>126.96599999999999</v>
          </cell>
          <cell r="N373">
            <v>124.723</v>
          </cell>
          <cell r="O373">
            <v>131.44800000000001</v>
          </cell>
          <cell r="P373">
            <v>133.81100000000001</v>
          </cell>
          <cell r="Q373">
            <v>136.29400000000001</v>
          </cell>
          <cell r="R373">
            <v>138.79</v>
          </cell>
          <cell r="S373">
            <v>135.53700000000001</v>
          </cell>
          <cell r="T373">
            <v>141.52199999999999</v>
          </cell>
          <cell r="U373">
            <v>140.76</v>
          </cell>
        </row>
        <row r="374">
          <cell r="A374" t="str">
            <v>Fishing, Agriculture &amp; Forestry and non specified</v>
          </cell>
          <cell r="B374">
            <v>46.282999999999959</v>
          </cell>
          <cell r="C374">
            <v>47.269000000000005</v>
          </cell>
          <cell r="D374">
            <v>43.241000000000014</v>
          </cell>
          <cell r="E374">
            <v>43.630999999999958</v>
          </cell>
          <cell r="F374">
            <v>42.133999999999958</v>
          </cell>
          <cell r="G374">
            <v>43.684999999999974</v>
          </cell>
          <cell r="H374">
            <v>44.664000000000016</v>
          </cell>
          <cell r="I374">
            <v>42.655999999999992</v>
          </cell>
          <cell r="J374">
            <v>41.826999999999984</v>
          </cell>
          <cell r="K374">
            <v>39.61</v>
          </cell>
          <cell r="L374">
            <v>41.749000000000009</v>
          </cell>
          <cell r="M374">
            <v>42.271000000000029</v>
          </cell>
          <cell r="N374">
            <v>41.130999999999986</v>
          </cell>
          <cell r="O374">
            <v>50.669000000000011</v>
          </cell>
          <cell r="P374">
            <v>51.058000000000021</v>
          </cell>
          <cell r="Q374">
            <v>53.912000000000006</v>
          </cell>
          <cell r="R374">
            <v>53.90900000000002</v>
          </cell>
          <cell r="S374">
            <v>41.846999999999952</v>
          </cell>
          <cell r="T374">
            <v>42.920000000000016</v>
          </cell>
          <cell r="U374">
            <v>40.613999999999976</v>
          </cell>
        </row>
      </sheetData>
      <sheetData sheetId="3"/>
      <sheetData sheetId="4">
        <row r="369">
          <cell r="A369" t="str">
            <v>Industry</v>
          </cell>
        </row>
        <row r="370">
          <cell r="A370" t="str">
            <v>Transport</v>
          </cell>
          <cell r="B370">
            <v>275.572</v>
          </cell>
          <cell r="C370">
            <v>277.76299999999998</v>
          </cell>
          <cell r="D370">
            <v>286.04500000000002</v>
          </cell>
          <cell r="E370">
            <v>289.24</v>
          </cell>
          <cell r="F370">
            <v>292.565</v>
          </cell>
          <cell r="G370">
            <v>296.13900000000001</v>
          </cell>
          <cell r="H370">
            <v>306.09300000000002</v>
          </cell>
          <cell r="I370">
            <v>311.49099999999999</v>
          </cell>
          <cell r="J370">
            <v>323.447</v>
          </cell>
          <cell r="K370">
            <v>332.89699999999999</v>
          </cell>
          <cell r="L370">
            <v>333.63499999999999</v>
          </cell>
          <cell r="M370">
            <v>336.18200000000002</v>
          </cell>
          <cell r="N370">
            <v>338.96</v>
          </cell>
          <cell r="O370">
            <v>343.71600000000001</v>
          </cell>
          <cell r="P370">
            <v>353.58100000000002</v>
          </cell>
          <cell r="Q370">
            <v>355.92599999999999</v>
          </cell>
          <cell r="R370">
            <v>361.274</v>
          </cell>
          <cell r="S370">
            <v>365.29899999999998</v>
          </cell>
          <cell r="T370">
            <v>359.58300000000003</v>
          </cell>
          <cell r="U370">
            <v>347.416</v>
          </cell>
        </row>
        <row r="372">
          <cell r="A372" t="str">
            <v>Households</v>
          </cell>
          <cell r="B372">
            <v>59.972000000000001</v>
          </cell>
          <cell r="C372">
            <v>65.88</v>
          </cell>
          <cell r="D372">
            <v>64.027000000000001</v>
          </cell>
          <cell r="E372">
            <v>64.116</v>
          </cell>
          <cell r="F372">
            <v>60.076999999999998</v>
          </cell>
          <cell r="G372">
            <v>61.125999999999998</v>
          </cell>
          <cell r="H372">
            <v>64.650999999999996</v>
          </cell>
          <cell r="I372">
            <v>63.338000000000001</v>
          </cell>
          <cell r="J372">
            <v>63.622999999999998</v>
          </cell>
          <cell r="K372">
            <v>59.476999999999997</v>
          </cell>
          <cell r="L372">
            <v>57.316000000000003</v>
          </cell>
          <cell r="M372">
            <v>61.905999999999999</v>
          </cell>
          <cell r="N372">
            <v>56.314</v>
          </cell>
          <cell r="O372">
            <v>57.101999999999997</v>
          </cell>
          <cell r="P372">
            <v>55.152000000000001</v>
          </cell>
          <cell r="Q372">
            <v>53.930999999999997</v>
          </cell>
          <cell r="R372">
            <v>51.853000000000002</v>
          </cell>
          <cell r="S372">
            <v>41.088000000000001</v>
          </cell>
          <cell r="T372">
            <v>47.051000000000002</v>
          </cell>
          <cell r="U372">
            <v>43.119</v>
          </cell>
        </row>
        <row r="373">
          <cell r="A373" t="str">
            <v>Services</v>
          </cell>
          <cell r="B373">
            <v>26.248000000000001</v>
          </cell>
          <cell r="C373">
            <v>28.678000000000001</v>
          </cell>
          <cell r="D373">
            <v>28.138000000000002</v>
          </cell>
          <cell r="E373">
            <v>27.248999999999999</v>
          </cell>
          <cell r="F373">
            <v>26.215</v>
          </cell>
          <cell r="G373">
            <v>24.827999999999999</v>
          </cell>
          <cell r="H373">
            <v>28.468</v>
          </cell>
          <cell r="I373">
            <v>25.058</v>
          </cell>
          <cell r="J373">
            <v>24.428999999999998</v>
          </cell>
          <cell r="K373">
            <v>24.57</v>
          </cell>
          <cell r="L373">
            <v>22.012</v>
          </cell>
          <cell r="M373">
            <v>24.983000000000001</v>
          </cell>
          <cell r="N373">
            <v>23.215</v>
          </cell>
          <cell r="O373">
            <v>23.337</v>
          </cell>
          <cell r="P373">
            <v>22.553000000000001</v>
          </cell>
          <cell r="Q373">
            <v>22.995999999999999</v>
          </cell>
          <cell r="R373">
            <v>21.821999999999999</v>
          </cell>
          <cell r="S373">
            <v>18.550999999999998</v>
          </cell>
          <cell r="T373">
            <v>21.488</v>
          </cell>
          <cell r="U373">
            <v>19.872</v>
          </cell>
        </row>
        <row r="374">
          <cell r="A374" t="str">
            <v>Fishing, Agriculture &amp; Forestry and non specified</v>
          </cell>
          <cell r="B374">
            <v>23.425999999999998</v>
          </cell>
          <cell r="C374">
            <v>22.145999999999997</v>
          </cell>
          <cell r="D374">
            <v>21.209999999999997</v>
          </cell>
          <cell r="E374">
            <v>21.016000000000002</v>
          </cell>
          <cell r="F374">
            <v>21.560999999999996</v>
          </cell>
          <cell r="G374">
            <v>21.639999999999997</v>
          </cell>
          <cell r="H374">
            <v>20.998999999999999</v>
          </cell>
          <cell r="I374">
            <v>20.801999999999992</v>
          </cell>
          <cell r="J374">
            <v>20.389999999999997</v>
          </cell>
          <cell r="K374">
            <v>18.584000000000003</v>
          </cell>
          <cell r="L374">
            <v>18.653999999999996</v>
          </cell>
          <cell r="M374">
            <v>18.275000000000002</v>
          </cell>
          <cell r="N374">
            <v>18.160999999999998</v>
          </cell>
          <cell r="O374">
            <v>18.758000000000006</v>
          </cell>
          <cell r="P374">
            <v>18.481999999999996</v>
          </cell>
          <cell r="Q374">
            <v>18.830000000000009</v>
          </cell>
          <cell r="R374">
            <v>16.927000000000003</v>
          </cell>
          <cell r="S374">
            <v>16.558999999999994</v>
          </cell>
          <cell r="T374">
            <v>16.453999999999994</v>
          </cell>
          <cell r="U374">
            <v>15.358999999999995</v>
          </cell>
        </row>
      </sheetData>
      <sheetData sheetId="5"/>
      <sheetData sheetId="6">
        <row r="360">
          <cell r="A360" t="str">
            <v>Industry</v>
          </cell>
          <cell r="B360">
            <v>84.927000000000007</v>
          </cell>
          <cell r="C360">
            <v>82.311000000000007</v>
          </cell>
          <cell r="D360">
            <v>80.706999999999994</v>
          </cell>
          <cell r="E360">
            <v>78.923000000000002</v>
          </cell>
          <cell r="F360">
            <v>80.054000000000002</v>
          </cell>
          <cell r="G360">
            <v>82.423000000000002</v>
          </cell>
          <cell r="H360">
            <v>83.393000000000001</v>
          </cell>
          <cell r="I360">
            <v>86.128</v>
          </cell>
          <cell r="J360">
            <v>86.891000000000005</v>
          </cell>
          <cell r="K360">
            <v>88.26</v>
          </cell>
          <cell r="L360">
            <v>90.927000000000007</v>
          </cell>
          <cell r="M360">
            <v>92.149000000000001</v>
          </cell>
          <cell r="N360">
            <v>92.706999999999994</v>
          </cell>
          <cell r="O360">
            <v>93.769000000000005</v>
          </cell>
          <cell r="P360">
            <v>96.545000000000002</v>
          </cell>
          <cell r="Q360">
            <v>97.206000000000003</v>
          </cell>
          <cell r="R360">
            <v>97.034999999999997</v>
          </cell>
          <cell r="S360">
            <v>98.686000000000007</v>
          </cell>
          <cell r="T360">
            <v>97.584999999999994</v>
          </cell>
          <cell r="U360">
            <v>84.35</v>
          </cell>
        </row>
        <row r="361">
          <cell r="A361" t="str">
            <v>Transport</v>
          </cell>
          <cell r="B361">
            <v>5.4139999999999997</v>
          </cell>
          <cell r="C361">
            <v>5.4770000000000003</v>
          </cell>
          <cell r="D361">
            <v>5.5449999999999999</v>
          </cell>
          <cell r="E361">
            <v>5.65</v>
          </cell>
          <cell r="F361">
            <v>5.77</v>
          </cell>
          <cell r="G361">
            <v>5.9219999999999997</v>
          </cell>
          <cell r="H361">
            <v>6.0709999999999997</v>
          </cell>
          <cell r="I361">
            <v>6.0890000000000004</v>
          </cell>
          <cell r="J361">
            <v>6.0579999999999998</v>
          </cell>
          <cell r="K361">
            <v>6.0019999999999998</v>
          </cell>
          <cell r="L361">
            <v>6.202</v>
          </cell>
          <cell r="M361">
            <v>6.2229999999999999</v>
          </cell>
          <cell r="N361">
            <v>6.2549999999999999</v>
          </cell>
          <cell r="O361">
            <v>6.335</v>
          </cell>
          <cell r="P361">
            <v>6.3920000000000003</v>
          </cell>
          <cell r="Q361">
            <v>6.4020000000000001</v>
          </cell>
          <cell r="R361">
            <v>6.2389999999999999</v>
          </cell>
          <cell r="S361">
            <v>6.2350000000000003</v>
          </cell>
          <cell r="T361">
            <v>6.36</v>
          </cell>
          <cell r="U361">
            <v>6.13</v>
          </cell>
        </row>
        <row r="363">
          <cell r="A363" t="str">
            <v>Households</v>
          </cell>
          <cell r="B363">
            <v>51.908000000000001</v>
          </cell>
          <cell r="C363">
            <v>53.088000000000001</v>
          </cell>
          <cell r="D363">
            <v>53.786000000000001</v>
          </cell>
          <cell r="E363">
            <v>54.713999999999999</v>
          </cell>
          <cell r="F363">
            <v>55.353999999999999</v>
          </cell>
          <cell r="G363">
            <v>56.137999999999998</v>
          </cell>
          <cell r="H363">
            <v>59.308999999999997</v>
          </cell>
          <cell r="I363">
            <v>58.707999999999998</v>
          </cell>
          <cell r="J363">
            <v>59.959000000000003</v>
          </cell>
          <cell r="K363">
            <v>60.890999999999998</v>
          </cell>
          <cell r="L363">
            <v>61.34</v>
          </cell>
          <cell r="M363">
            <v>63.481000000000002</v>
          </cell>
          <cell r="N363">
            <v>64.164000000000001</v>
          </cell>
          <cell r="O363">
            <v>66.477000000000004</v>
          </cell>
          <cell r="P363">
            <v>67.638000000000005</v>
          </cell>
          <cell r="Q363">
            <v>69.206000000000003</v>
          </cell>
          <cell r="R363">
            <v>70.248000000000005</v>
          </cell>
          <cell r="S363">
            <v>69.685000000000002</v>
          </cell>
          <cell r="T363">
            <v>71.025999999999996</v>
          </cell>
          <cell r="U363">
            <v>72.150999999999996</v>
          </cell>
        </row>
        <row r="364">
          <cell r="A364" t="str">
            <v>Services</v>
          </cell>
          <cell r="B364">
            <v>37.235999999999997</v>
          </cell>
          <cell r="C364">
            <v>39.875999999999998</v>
          </cell>
          <cell r="D364">
            <v>41.13</v>
          </cell>
          <cell r="E364">
            <v>42.006</v>
          </cell>
          <cell r="F364">
            <v>42.697000000000003</v>
          </cell>
          <cell r="G364">
            <v>43.494999999999997</v>
          </cell>
          <cell r="H364">
            <v>45.77</v>
          </cell>
          <cell r="I364">
            <v>46.804000000000002</v>
          </cell>
          <cell r="J364">
            <v>48.591000000000001</v>
          </cell>
          <cell r="K364">
            <v>50.606999999999999</v>
          </cell>
          <cell r="L364">
            <v>53.567</v>
          </cell>
          <cell r="M364">
            <v>55.49</v>
          </cell>
          <cell r="N364">
            <v>56.609000000000002</v>
          </cell>
          <cell r="O364">
            <v>58.802999999999997</v>
          </cell>
          <cell r="P364">
            <v>59.896000000000001</v>
          </cell>
          <cell r="Q364">
            <v>60.82</v>
          </cell>
          <cell r="R364">
            <v>64.930000000000007</v>
          </cell>
          <cell r="S364">
            <v>65.462999999999994</v>
          </cell>
          <cell r="T364">
            <v>65.085999999999999</v>
          </cell>
          <cell r="U364">
            <v>66.203999999999994</v>
          </cell>
        </row>
        <row r="365">
          <cell r="A365" t="str">
            <v>Fishing, Agriculture &amp; Forestry and non specified</v>
          </cell>
          <cell r="B365">
            <v>5.4100000000000037</v>
          </cell>
          <cell r="C365">
            <v>5.6479999999999961</v>
          </cell>
          <cell r="D365">
            <v>4.830999999999996</v>
          </cell>
          <cell r="E365">
            <v>4.6760000000000019</v>
          </cell>
          <cell r="F365">
            <v>4.5409999999999968</v>
          </cell>
          <cell r="G365">
            <v>5.4650000000000034</v>
          </cell>
          <cell r="H365">
            <v>5.1189999999999927</v>
          </cell>
          <cell r="I365">
            <v>4.972999999999999</v>
          </cell>
          <cell r="J365">
            <v>5.0859999999999914</v>
          </cell>
          <cell r="K365">
            <v>4.6790000000000092</v>
          </cell>
          <cell r="L365">
            <v>4.455999999999996</v>
          </cell>
          <cell r="M365">
            <v>4.7279999999999944</v>
          </cell>
          <cell r="N365">
            <v>4.6739999999999995</v>
          </cell>
          <cell r="O365">
            <v>4.3489999999999895</v>
          </cell>
          <cell r="P365">
            <v>4.4330000000000069</v>
          </cell>
          <cell r="Q365">
            <v>4.509999999999998</v>
          </cell>
          <cell r="R365">
            <v>4.7049999999999983</v>
          </cell>
          <cell r="S365">
            <v>4.7669999999999959</v>
          </cell>
          <cell r="T365">
            <v>5.9250000000000114</v>
          </cell>
          <cell r="U365">
            <v>4.9500000000000171</v>
          </cell>
        </row>
      </sheetData>
      <sheetData sheetId="7"/>
      <sheetData sheetId="8">
        <row r="360">
          <cell r="A360" t="str">
            <v>Industry</v>
          </cell>
        </row>
        <row r="361">
          <cell r="A361" t="str">
            <v>Transport</v>
          </cell>
          <cell r="B361">
            <v>0.33800000000000002</v>
          </cell>
          <cell r="C361">
            <v>0.33900000000000002</v>
          </cell>
          <cell r="D361">
            <v>0.41699999999999998</v>
          </cell>
          <cell r="E361">
            <v>0.39900000000000002</v>
          </cell>
          <cell r="F361">
            <v>0.34599999999999997</v>
          </cell>
          <cell r="G361">
            <v>0.374</v>
          </cell>
          <cell r="H361">
            <v>0.42399999999999999</v>
          </cell>
          <cell r="I361">
            <v>0.45700000000000002</v>
          </cell>
          <cell r="J361">
            <v>0.61499999999999999</v>
          </cell>
          <cell r="K361">
            <v>0.63800000000000001</v>
          </cell>
          <cell r="L361">
            <v>0.878</v>
          </cell>
          <cell r="M361">
            <v>1.544</v>
          </cell>
          <cell r="N361">
            <v>1.337</v>
          </cell>
          <cell r="O361">
            <v>1.3720000000000001</v>
          </cell>
          <cell r="P361">
            <v>1.6020000000000001</v>
          </cell>
          <cell r="Q361">
            <v>1.867</v>
          </cell>
          <cell r="R361">
            <v>2.0409999999999999</v>
          </cell>
          <cell r="S361">
            <v>2.1459999999999999</v>
          </cell>
          <cell r="T361">
            <v>2.4430000000000001</v>
          </cell>
          <cell r="U361">
            <v>2.19</v>
          </cell>
        </row>
        <row r="363">
          <cell r="A363" t="str">
            <v>Households</v>
          </cell>
          <cell r="B363">
            <v>75.989000000000004</v>
          </cell>
          <cell r="C363">
            <v>87.44</v>
          </cell>
          <cell r="D363">
            <v>85.471000000000004</v>
          </cell>
          <cell r="E363">
            <v>90.549000000000007</v>
          </cell>
          <cell r="F363">
            <v>89.111000000000004</v>
          </cell>
          <cell r="G363">
            <v>93.828000000000003</v>
          </cell>
          <cell r="H363">
            <v>106.38</v>
          </cell>
          <cell r="I363">
            <v>99.876999999999995</v>
          </cell>
          <cell r="J363">
            <v>101.986</v>
          </cell>
          <cell r="K363">
            <v>103.41800000000001</v>
          </cell>
          <cell r="L363">
            <v>112.227</v>
          </cell>
          <cell r="M363">
            <v>112.453</v>
          </cell>
          <cell r="N363">
            <v>111.818</v>
          </cell>
          <cell r="O363">
            <v>118.56399999999999</v>
          </cell>
          <cell r="P363">
            <v>122.721</v>
          </cell>
          <cell r="Q363">
            <v>122.871</v>
          </cell>
          <cell r="R363">
            <v>119.879</v>
          </cell>
          <cell r="S363">
            <v>112.98699999999999</v>
          </cell>
          <cell r="T363">
            <v>116.318</v>
          </cell>
          <cell r="U363">
            <v>115.57</v>
          </cell>
        </row>
        <row r="364">
          <cell r="A364" t="str">
            <v>Services</v>
          </cell>
          <cell r="B364">
            <v>26.167000000000002</v>
          </cell>
          <cell r="C364">
            <v>30.148</v>
          </cell>
          <cell r="D364">
            <v>29.367999999999999</v>
          </cell>
          <cell r="E364">
            <v>30.137</v>
          </cell>
          <cell r="F364">
            <v>32.409999999999997</v>
          </cell>
          <cell r="G364">
            <v>35.948</v>
          </cell>
          <cell r="H364">
            <v>39.853999999999999</v>
          </cell>
          <cell r="I364">
            <v>37.698999999999998</v>
          </cell>
          <cell r="J364">
            <v>39.569000000000003</v>
          </cell>
          <cell r="K364">
            <v>38.628</v>
          </cell>
          <cell r="L364">
            <v>30.277999999999999</v>
          </cell>
          <cell r="M364">
            <v>37.176000000000002</v>
          </cell>
          <cell r="N364">
            <v>35.505000000000003</v>
          </cell>
          <cell r="O364">
            <v>39.792999999999999</v>
          </cell>
          <cell r="P364">
            <v>41.588000000000001</v>
          </cell>
          <cell r="Q364">
            <v>43.036000000000001</v>
          </cell>
          <cell r="R364">
            <v>42.716000000000001</v>
          </cell>
          <cell r="S364">
            <v>39.503</v>
          </cell>
          <cell r="T364">
            <v>42.195999999999998</v>
          </cell>
          <cell r="U364">
            <v>42.238</v>
          </cell>
        </row>
        <row r="365">
          <cell r="A365" t="str">
            <v>Fishing, Agriculture &amp; Forestry and non specified</v>
          </cell>
          <cell r="B365">
            <v>10.039999999999992</v>
          </cell>
          <cell r="C365">
            <v>11.70699999999999</v>
          </cell>
          <cell r="D365">
            <v>10.001000000000001</v>
          </cell>
          <cell r="E365">
            <v>10.463999999999999</v>
          </cell>
          <cell r="F365">
            <v>9.1089999999999947</v>
          </cell>
          <cell r="G365">
            <v>9.6529999999999987</v>
          </cell>
          <cell r="H365">
            <v>11.535000000000011</v>
          </cell>
          <cell r="I365">
            <v>10.823000000000008</v>
          </cell>
          <cell r="J365">
            <v>10.641999999999996</v>
          </cell>
          <cell r="K365">
            <v>10.634</v>
          </cell>
          <cell r="L365">
            <v>10.509999999999984</v>
          </cell>
          <cell r="M365">
            <v>10.539000000000001</v>
          </cell>
          <cell r="N365">
            <v>9.7800000000000082</v>
          </cell>
          <cell r="O365">
            <v>11.262000000000008</v>
          </cell>
          <cell r="P365">
            <v>11.404999999999994</v>
          </cell>
          <cell r="Q365">
            <v>11.826000000000008</v>
          </cell>
          <cell r="R365">
            <v>13.545999999999985</v>
          </cell>
          <cell r="S365">
            <v>12.204999999999998</v>
          </cell>
          <cell r="T365">
            <v>12.203000000000017</v>
          </cell>
          <cell r="U365">
            <v>12.004000000000019</v>
          </cell>
        </row>
      </sheetData>
      <sheetData sheetId="9"/>
      <sheetData sheetId="10">
        <row r="359">
          <cell r="B359">
            <v>1990</v>
          </cell>
          <cell r="C359">
            <v>1991</v>
          </cell>
          <cell r="D359">
            <v>1992</v>
          </cell>
          <cell r="E359">
            <v>1993</v>
          </cell>
          <cell r="F359">
            <v>1994</v>
          </cell>
          <cell r="G359">
            <v>1995</v>
          </cell>
          <cell r="H359">
            <v>1996</v>
          </cell>
          <cell r="I359">
            <v>1997</v>
          </cell>
          <cell r="J359">
            <v>1998</v>
          </cell>
          <cell r="K359">
            <v>1999</v>
          </cell>
          <cell r="L359">
            <v>2000</v>
          </cell>
          <cell r="M359">
            <v>2001</v>
          </cell>
          <cell r="N359">
            <v>2002</v>
          </cell>
          <cell r="O359">
            <v>2003</v>
          </cell>
          <cell r="P359">
            <v>2004</v>
          </cell>
          <cell r="Q359">
            <v>2005</v>
          </cell>
          <cell r="R359">
            <v>2006</v>
          </cell>
          <cell r="S359">
            <v>2007</v>
          </cell>
          <cell r="T359">
            <v>2008</v>
          </cell>
          <cell r="U359">
            <v>2009</v>
          </cell>
        </row>
        <row r="360">
          <cell r="A360" t="str">
            <v>Industry</v>
          </cell>
          <cell r="B360">
            <v>75.981999999999999</v>
          </cell>
          <cell r="C360">
            <v>66.816999999999993</v>
          </cell>
          <cell r="D360">
            <v>61.896000000000001</v>
          </cell>
          <cell r="E360">
            <v>56.709000000000003</v>
          </cell>
          <cell r="F360">
            <v>57.088000000000001</v>
          </cell>
          <cell r="G360">
            <v>57.527999999999999</v>
          </cell>
          <cell r="H360">
            <v>56.645000000000003</v>
          </cell>
          <cell r="I360">
            <v>56.040999999999997</v>
          </cell>
          <cell r="J360">
            <v>50.942</v>
          </cell>
          <cell r="K360">
            <v>46.823</v>
          </cell>
          <cell r="L360">
            <v>48.811999999999998</v>
          </cell>
          <cell r="M360">
            <v>46.238999999999997</v>
          </cell>
          <cell r="N360">
            <v>43.643000000000001</v>
          </cell>
          <cell r="O360">
            <v>43.999000000000002</v>
          </cell>
          <cell r="P360">
            <v>43.954000000000001</v>
          </cell>
          <cell r="Q360">
            <v>43.305</v>
          </cell>
          <cell r="R360">
            <v>42.557000000000002</v>
          </cell>
          <cell r="S360">
            <v>43.423000000000002</v>
          </cell>
          <cell r="T360">
            <v>41.271000000000001</v>
          </cell>
          <cell r="U360">
            <v>30.832000000000001</v>
          </cell>
        </row>
        <row r="361">
          <cell r="A361" t="str">
            <v>Transport</v>
          </cell>
          <cell r="B361">
            <v>0.20699999999999999</v>
          </cell>
          <cell r="C361">
            <v>0.152</v>
          </cell>
          <cell r="D361">
            <v>0.11799999999999999</v>
          </cell>
          <cell r="E361">
            <v>9.7000000000000003E-2</v>
          </cell>
          <cell r="F361">
            <v>1.7999999999999999E-2</v>
          </cell>
          <cell r="G361">
            <v>1.7000000000000001E-2</v>
          </cell>
          <cell r="H361">
            <v>1.4E-2</v>
          </cell>
          <cell r="I361">
            <v>1.4E-2</v>
          </cell>
          <cell r="J361">
            <v>7.0000000000000001E-3</v>
          </cell>
          <cell r="K361">
            <v>4.0000000000000001E-3</v>
          </cell>
          <cell r="L361">
            <v>0.01</v>
          </cell>
          <cell r="M361">
            <v>3.2000000000000001E-2</v>
          </cell>
          <cell r="N361">
            <v>0.03</v>
          </cell>
          <cell r="O361">
            <v>6.0000000000000001E-3</v>
          </cell>
          <cell r="P361">
            <v>6.0000000000000001E-3</v>
          </cell>
          <cell r="Q361">
            <v>8.0000000000000002E-3</v>
          </cell>
          <cell r="R361">
            <v>3.0000000000000001E-3</v>
          </cell>
          <cell r="S361">
            <v>3.0000000000000001E-3</v>
          </cell>
          <cell r="T361">
            <v>5.0000000000000001E-3</v>
          </cell>
          <cell r="U361">
            <v>6.0000000000000001E-3</v>
          </cell>
        </row>
        <row r="363">
          <cell r="A363" t="str">
            <v>Households</v>
          </cell>
          <cell r="B363">
            <v>33.088999999999999</v>
          </cell>
          <cell r="C363">
            <v>31.117000000000001</v>
          </cell>
          <cell r="D363">
            <v>24.943999999999999</v>
          </cell>
          <cell r="E363">
            <v>25.285</v>
          </cell>
          <cell r="F363">
            <v>21.143000000000001</v>
          </cell>
          <cell r="G363">
            <v>18.584</v>
          </cell>
          <cell r="H363">
            <v>19.626999999999999</v>
          </cell>
          <cell r="I363">
            <v>16.678999999999998</v>
          </cell>
          <cell r="J363">
            <v>13.193</v>
          </cell>
          <cell r="K363">
            <v>12.332000000000001</v>
          </cell>
          <cell r="L363">
            <v>9.9339999999999993</v>
          </cell>
          <cell r="M363">
            <v>10.077999999999999</v>
          </cell>
          <cell r="N363">
            <v>8.9789999999999992</v>
          </cell>
          <cell r="O363">
            <v>8.4619999999999997</v>
          </cell>
          <cell r="P363">
            <v>8.4640000000000004</v>
          </cell>
          <cell r="Q363">
            <v>8.5250000000000004</v>
          </cell>
          <cell r="R363">
            <v>9.6460000000000008</v>
          </cell>
          <cell r="S363">
            <v>8.8889999999999993</v>
          </cell>
          <cell r="T363">
            <v>9.5670000000000002</v>
          </cell>
          <cell r="U363">
            <v>9.5749999999999993</v>
          </cell>
        </row>
        <row r="364">
          <cell r="A364" t="str">
            <v>Services</v>
          </cell>
          <cell r="B364">
            <v>12.882999999999999</v>
          </cell>
          <cell r="C364">
            <v>10.615</v>
          </cell>
          <cell r="D364">
            <v>7.5149999999999997</v>
          </cell>
          <cell r="E364">
            <v>6.2060000000000004</v>
          </cell>
          <cell r="F364">
            <v>4.3120000000000003</v>
          </cell>
          <cell r="G364">
            <v>3.9350000000000001</v>
          </cell>
          <cell r="H364">
            <v>3.3210000000000002</v>
          </cell>
          <cell r="I364">
            <v>2.8809999999999998</v>
          </cell>
          <cell r="J364">
            <v>2.0750000000000002</v>
          </cell>
          <cell r="K364">
            <v>1.802</v>
          </cell>
          <cell r="L364">
            <v>1.496</v>
          </cell>
          <cell r="M364">
            <v>1.321</v>
          </cell>
          <cell r="N364">
            <v>1.5569999999999999</v>
          </cell>
          <cell r="O364">
            <v>1.696</v>
          </cell>
          <cell r="P364">
            <v>2.0390000000000001</v>
          </cell>
          <cell r="Q364">
            <v>1.36</v>
          </cell>
          <cell r="R364">
            <v>1.4730000000000001</v>
          </cell>
          <cell r="S364">
            <v>1.3420000000000001</v>
          </cell>
          <cell r="T364">
            <v>1.4490000000000001</v>
          </cell>
          <cell r="U364">
            <v>1.7010000000000001</v>
          </cell>
        </row>
        <row r="365">
          <cell r="A365" t="str">
            <v>Fishing, Agriculture &amp; Forestry and non specified</v>
          </cell>
          <cell r="B365">
            <v>3.1770000000000032</v>
          </cell>
          <cell r="C365">
            <v>3.280999999999997</v>
          </cell>
          <cell r="D365">
            <v>2.7369999999999992</v>
          </cell>
          <cell r="E365">
            <v>3.0979999999999981</v>
          </cell>
          <cell r="F365">
            <v>2.8589999999999991</v>
          </cell>
          <cell r="G365">
            <v>2.4820000000000015</v>
          </cell>
          <cell r="H365">
            <v>2.0720000000000005</v>
          </cell>
          <cell r="I365">
            <v>1.9360000000000004</v>
          </cell>
          <cell r="J365">
            <v>1.6110000000000015</v>
          </cell>
          <cell r="K365">
            <v>1.7699999999999991</v>
          </cell>
          <cell r="L365">
            <v>1.3690000000000002</v>
          </cell>
          <cell r="M365">
            <v>1.1850000000000003</v>
          </cell>
          <cell r="N365">
            <v>1.0300000000000016</v>
          </cell>
          <cell r="O365">
            <v>1.0140000000000009</v>
          </cell>
          <cell r="P365">
            <v>1.1149999999999998</v>
          </cell>
          <cell r="Q365">
            <v>1.1599999999999995</v>
          </cell>
          <cell r="R365">
            <v>1.3419999999999994</v>
          </cell>
          <cell r="S365">
            <v>1.1600000000000006</v>
          </cell>
          <cell r="T365">
            <v>1.272</v>
          </cell>
          <cell r="U365">
            <v>1.2520000000000011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>
        <row r="56">
          <cell r="A56" t="str">
            <v>EU15 European Union (15 countries)</v>
          </cell>
          <cell r="C56">
            <v>5867546.2510000011</v>
          </cell>
          <cell r="D56">
            <v>6210073.2340000002</v>
          </cell>
          <cell r="E56">
            <v>6288555.7350000003</v>
          </cell>
          <cell r="F56">
            <v>6262244.023</v>
          </cell>
          <cell r="G56">
            <v>6435380.5470000003</v>
          </cell>
          <cell r="H56">
            <v>6588374.6409999998</v>
          </cell>
          <cell r="I56">
            <v>6693393.3140000002</v>
          </cell>
          <cell r="J56">
            <v>6860545.0109999999</v>
          </cell>
          <cell r="K56">
            <v>7058780.642</v>
          </cell>
          <cell r="L56">
            <v>7255186.9859999996</v>
          </cell>
          <cell r="M56">
            <v>7502733.7580000004</v>
          </cell>
        </row>
        <row r="57">
          <cell r="A57" t="str">
            <v>BE Belgium</v>
          </cell>
          <cell r="C57">
            <v>195567.26500000001</v>
          </cell>
          <cell r="D57">
            <v>199142.74299999999</v>
          </cell>
          <cell r="E57">
            <v>202169.91899999999</v>
          </cell>
          <cell r="F57">
            <v>200191.21599999999</v>
          </cell>
          <cell r="G57">
            <v>206655.747</v>
          </cell>
          <cell r="H57">
            <v>211707.66699999999</v>
          </cell>
          <cell r="I57">
            <v>214238.859</v>
          </cell>
          <cell r="J57">
            <v>221885.8</v>
          </cell>
          <cell r="K57">
            <v>226870.75099999999</v>
          </cell>
          <cell r="L57">
            <v>233721.397</v>
          </cell>
          <cell r="M57">
            <v>243135.67300000001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134101.83600000001</v>
          </cell>
          <cell r="H58">
            <v>137793.408</v>
          </cell>
          <cell r="I58">
            <v>141263.91200000001</v>
          </cell>
          <cell r="J58">
            <v>145458.89300000001</v>
          </cell>
          <cell r="K58">
            <v>149048.80100000001</v>
          </cell>
          <cell r="L58">
            <v>152491.467</v>
          </cell>
          <cell r="M58">
            <v>157101.70199999999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1785742.2220000001</v>
          </cell>
          <cell r="E59">
            <v>1825719.9680000001</v>
          </cell>
          <cell r="F59">
            <v>1805887.666</v>
          </cell>
          <cell r="G59">
            <v>1848266.1640000001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1958596.3910000001</v>
          </cell>
          <cell r="L59">
            <v>1998678.517</v>
          </cell>
          <cell r="M59">
            <v>2055774.6710000001</v>
          </cell>
        </row>
        <row r="60">
          <cell r="A60" t="str">
            <v>GR Greece</v>
          </cell>
          <cell r="C60">
            <v>84495.956999999995</v>
          </cell>
          <cell r="D60">
            <v>87098.433000000005</v>
          </cell>
          <cell r="E60">
            <v>87716.831999999995</v>
          </cell>
          <cell r="F60">
            <v>86278.275999999998</v>
          </cell>
          <cell r="G60">
            <v>88046.98</v>
          </cell>
          <cell r="H60">
            <v>89887.161999999997</v>
          </cell>
          <cell r="I60">
            <v>92008.214000000007</v>
          </cell>
          <cell r="J60">
            <v>95355.111999999994</v>
          </cell>
          <cell r="K60">
            <v>98562.557000000001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414690.73200000002</v>
          </cell>
          <cell r="D61">
            <v>425237.98200000002</v>
          </cell>
          <cell r="E61">
            <v>429193.78499999997</v>
          </cell>
          <cell r="F61">
            <v>424767.43599999999</v>
          </cell>
          <cell r="G61">
            <v>434889.52100000001</v>
          </cell>
          <cell r="H61">
            <v>446881.08199999999</v>
          </cell>
          <cell r="I61">
            <v>457772.728</v>
          </cell>
          <cell r="J61">
            <v>476203.80300000001</v>
          </cell>
          <cell r="K61">
            <v>496855.05800000002</v>
          </cell>
          <cell r="L61">
            <v>517374.63400000002</v>
          </cell>
          <cell r="M61">
            <v>538573.02399999998</v>
          </cell>
        </row>
        <row r="62">
          <cell r="A62" t="str">
            <v>FR France</v>
          </cell>
          <cell r="C62">
            <v>1126971.4650000001</v>
          </cell>
          <cell r="D62">
            <v>1138197.132</v>
          </cell>
          <cell r="E62">
            <v>1155176.602</v>
          </cell>
          <cell r="F62">
            <v>1144928.0360000001</v>
          </cell>
          <cell r="G62">
            <v>1168582.6159999999</v>
          </cell>
          <cell r="H62">
            <v>1188100.524</v>
          </cell>
          <cell r="I62">
            <v>1201204.4739999999</v>
          </cell>
          <cell r="J62">
            <v>1224080.4920000001</v>
          </cell>
          <cell r="K62">
            <v>1265715.33</v>
          </cell>
          <cell r="L62">
            <v>1306383.74</v>
          </cell>
          <cell r="M62">
            <v>1355789.2860000001</v>
          </cell>
        </row>
        <row r="63">
          <cell r="A63" t="str">
            <v>IE Ireland</v>
          </cell>
          <cell r="C63">
            <v>40447.182999999997</v>
          </cell>
          <cell r="D63">
            <v>41227.667999999998</v>
          </cell>
          <cell r="E63">
            <v>42606.021999999997</v>
          </cell>
          <cell r="F63">
            <v>43753.235000000001</v>
          </cell>
          <cell r="G63">
            <v>46271.595999999998</v>
          </cell>
          <cell r="H63">
            <v>50890.067000000003</v>
          </cell>
          <cell r="I63">
            <v>54835.076000000001</v>
          </cell>
          <cell r="J63">
            <v>60774.875999999997</v>
          </cell>
          <cell r="K63">
            <v>66007.061000000002</v>
          </cell>
          <cell r="L63">
            <v>73168.44</v>
          </cell>
          <cell r="M63">
            <v>81555.514999999999</v>
          </cell>
        </row>
        <row r="64">
          <cell r="A64" t="str">
            <v>IT Italy</v>
          </cell>
          <cell r="C64">
            <v>787686.62300000002</v>
          </cell>
          <cell r="D64">
            <v>798636.72699999996</v>
          </cell>
          <cell r="E64">
            <v>804710.87399999995</v>
          </cell>
          <cell r="F64">
            <v>797599.28500000003</v>
          </cell>
          <cell r="G64">
            <v>815205.94499999995</v>
          </cell>
          <cell r="H64">
            <v>839041.53200000001</v>
          </cell>
          <cell r="I64">
            <v>848213.00300000003</v>
          </cell>
          <cell r="J64">
            <v>865400.25699999998</v>
          </cell>
          <cell r="K64">
            <v>880925.40300000005</v>
          </cell>
          <cell r="L64">
            <v>894957.71799999999</v>
          </cell>
          <cell r="M64">
            <v>920622.84400000004</v>
          </cell>
        </row>
        <row r="65">
          <cell r="A65" t="str">
            <v>LU Luxembourg</v>
          </cell>
          <cell r="C65">
            <v>11437.434999999999</v>
          </cell>
          <cell r="D65">
            <v>11961.269</v>
          </cell>
          <cell r="E65">
            <v>12403.835999999999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14326.120999999999</v>
          </cell>
          <cell r="J65">
            <v>15617.523999999999</v>
          </cell>
          <cell r="K65">
            <v>16526.87</v>
          </cell>
          <cell r="L65">
            <v>17512.45</v>
          </cell>
          <cell r="M65">
            <v>18825.174999999999</v>
          </cell>
        </row>
        <row r="66">
          <cell r="A66" t="str">
            <v>NL Netherlands</v>
          </cell>
          <cell r="C66">
            <v>285604.71799999999</v>
          </cell>
          <cell r="D66">
            <v>292709.58399999997</v>
          </cell>
          <cell r="E66">
            <v>297709.34399999998</v>
          </cell>
          <cell r="F66">
            <v>300359.364</v>
          </cell>
          <cell r="G66">
            <v>308122.53600000002</v>
          </cell>
          <cell r="H66">
            <v>317323.06</v>
          </cell>
          <cell r="I66">
            <v>326967.70299999998</v>
          </cell>
          <cell r="J66">
            <v>339518.55</v>
          </cell>
          <cell r="K66">
            <v>354285.79499999998</v>
          </cell>
          <cell r="L66">
            <v>368441.98200000002</v>
          </cell>
          <cell r="M66">
            <v>380653.701</v>
          </cell>
        </row>
        <row r="67">
          <cell r="A67" t="str">
            <v>AT Austria</v>
          </cell>
          <cell r="C67">
            <v>162491.65400000001</v>
          </cell>
          <cell r="D67">
            <v>167889.64499999999</v>
          </cell>
          <cell r="E67">
            <v>171758.54300000001</v>
          </cell>
          <cell r="F67">
            <v>172474.19500000001</v>
          </cell>
          <cell r="G67">
            <v>176967.82</v>
          </cell>
          <cell r="H67">
            <v>179840.42600000001</v>
          </cell>
          <cell r="I67">
            <v>183439.93400000001</v>
          </cell>
          <cell r="J67">
            <v>186363.43400000001</v>
          </cell>
          <cell r="K67">
            <v>192925.44</v>
          </cell>
          <cell r="L67">
            <v>198340.88699999999</v>
          </cell>
          <cell r="M67">
            <v>204210.28700000001</v>
          </cell>
        </row>
        <row r="68">
          <cell r="A68" t="str">
            <v>PT Portugal</v>
          </cell>
          <cell r="C68">
            <v>75936.758000000002</v>
          </cell>
          <cell r="D68">
            <v>79253.831999999995</v>
          </cell>
          <cell r="E68">
            <v>80117.284</v>
          </cell>
          <cell r="F68">
            <v>78480.266000000003</v>
          </cell>
          <cell r="G68">
            <v>79237.472999999998</v>
          </cell>
          <cell r="H68">
            <v>82630.895000000004</v>
          </cell>
          <cell r="I68">
            <v>85560.476999999999</v>
          </cell>
          <cell r="J68">
            <v>88938.528999999995</v>
          </cell>
          <cell r="K68">
            <v>92985.01</v>
          </cell>
          <cell r="L68">
            <v>96200.097999999998</v>
          </cell>
          <cell r="M68">
            <v>99603.441999999995</v>
          </cell>
        </row>
        <row r="69">
          <cell r="A69" t="str">
            <v>FI Finland</v>
          </cell>
          <cell r="C69">
            <v>102294.704</v>
          </cell>
          <cell r="D69">
            <v>95894.650999999998</v>
          </cell>
          <cell r="E69">
            <v>92709.251000000004</v>
          </cell>
          <cell r="F69">
            <v>91644.531000000003</v>
          </cell>
          <cell r="G69">
            <v>95268.747000000003</v>
          </cell>
          <cell r="H69">
            <v>98898.2</v>
          </cell>
          <cell r="I69">
            <v>102863.37699999999</v>
          </cell>
          <cell r="J69">
            <v>109335.56299999999</v>
          </cell>
          <cell r="K69">
            <v>115168.23699999999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173243.50099999999</v>
          </cell>
          <cell r="F70">
            <v>170061.198</v>
          </cell>
          <cell r="G70">
            <v>177062.32800000001</v>
          </cell>
          <cell r="H70">
            <v>183597.315</v>
          </cell>
          <cell r="I70">
            <v>185576.75700000001</v>
          </cell>
          <cell r="J70">
            <v>189418.40900000001</v>
          </cell>
          <cell r="K70">
            <v>196205.11300000001</v>
          </cell>
          <cell r="L70">
            <v>205053.87899999999</v>
          </cell>
          <cell r="M70">
            <v>212455.56899999999</v>
          </cell>
        </row>
        <row r="71">
          <cell r="A71" t="str">
            <v>UK United Kingdom</v>
          </cell>
          <cell r="C71">
            <v>795342.55599999998</v>
          </cell>
          <cell r="D71">
            <v>784379.57</v>
          </cell>
          <cell r="E71">
            <v>786166.51500000001</v>
          </cell>
          <cell r="F71">
            <v>805758.96100000001</v>
          </cell>
          <cell r="G71">
            <v>843296.87199999997</v>
          </cell>
          <cell r="H71">
            <v>867743.39</v>
          </cell>
          <cell r="I71">
            <v>890511.55500000005</v>
          </cell>
          <cell r="J71">
            <v>921174.37300000002</v>
          </cell>
          <cell r="K71">
            <v>948102.826</v>
          </cell>
          <cell r="L71">
            <v>970950.625</v>
          </cell>
          <cell r="M71">
            <v>1000878.6360000001</v>
          </cell>
        </row>
        <row r="72">
          <cell r="A72" t="str">
            <v>IS Iceland</v>
          </cell>
          <cell r="C72">
            <v>5200.4530000000004</v>
          </cell>
          <cell r="D72">
            <v>5238.652</v>
          </cell>
          <cell r="E72">
            <v>5065.6000000000004</v>
          </cell>
          <cell r="F72">
            <v>5095.0349999999999</v>
          </cell>
          <cell r="G72">
            <v>5323.3609999999999</v>
          </cell>
          <cell r="H72">
            <v>5329.99</v>
          </cell>
          <cell r="I72">
            <v>5605.4979999999996</v>
          </cell>
          <cell r="J72">
            <v>5861.3739999999998</v>
          </cell>
          <cell r="K72">
            <v>6173.5280000000002</v>
          </cell>
          <cell r="L72">
            <v>6415.848</v>
          </cell>
          <cell r="M72">
            <v>6735.3530000000001</v>
          </cell>
        </row>
        <row r="73">
          <cell r="A73" t="str">
            <v>NO Norway</v>
          </cell>
          <cell r="C73">
            <v>93528.462</v>
          </cell>
          <cell r="D73">
            <v>97065.620999999999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125262.96400000001</v>
          </cell>
          <cell r="K73">
            <v>128556.694</v>
          </cell>
          <cell r="L73">
            <v>131299.23499999999</v>
          </cell>
          <cell r="M73">
            <v>134451.15400000001</v>
          </cell>
        </row>
        <row r="74">
          <cell r="A74" t="str">
            <v>CAND Candidate countries (BG, CY, CZ, EE, HU, LV, LT, MT, PL, RO, SK, SI, TR)</v>
          </cell>
          <cell r="C74" t="str">
            <v xml:space="preserve">: </v>
          </cell>
          <cell r="D74" t="str">
            <v xml:space="preserve">: </v>
          </cell>
          <cell r="E74" t="str">
            <v xml:space="preserve">: </v>
          </cell>
          <cell r="F74" t="str">
            <v xml:space="preserve">: </v>
          </cell>
          <cell r="G74" t="str">
            <v xml:space="preserve">: </v>
          </cell>
          <cell r="H74" t="str">
            <v xml:space="preserve">: </v>
          </cell>
          <cell r="I74" t="str">
            <v xml:space="preserve">: </v>
          </cell>
          <cell r="J74" t="str">
            <v xml:space="preserve">: </v>
          </cell>
          <cell r="K74" t="str">
            <v xml:space="preserve">: </v>
          </cell>
          <cell r="L74" t="str">
            <v xml:space="preserve">: </v>
          </cell>
          <cell r="M74" t="str">
            <v xml:space="preserve">: </v>
          </cell>
        </row>
        <row r="75">
          <cell r="A75" t="str">
            <v>BG Bulgaria</v>
          </cell>
          <cell r="C75" t="str">
            <v xml:space="preserve">: </v>
          </cell>
          <cell r="D75">
            <v>10468.915999999999</v>
          </cell>
          <cell r="E75">
            <v>9709.6919999999991</v>
          </cell>
          <cell r="F75">
            <v>9565.9549999999999</v>
          </cell>
          <cell r="G75">
            <v>9739.8950000000004</v>
          </cell>
          <cell r="H75">
            <v>10019.222</v>
          </cell>
          <cell r="I75">
            <v>9077.41</v>
          </cell>
          <cell r="J75">
            <v>8569.0789999999997</v>
          </cell>
          <cell r="K75">
            <v>8911.8359999999993</v>
          </cell>
          <cell r="L75">
            <v>9116.8089999999993</v>
          </cell>
          <cell r="M75">
            <v>9609.116</v>
          </cell>
        </row>
        <row r="76">
          <cell r="A76" t="str">
            <v>CY Cyprus</v>
          </cell>
          <cell r="C76" t="str">
            <v xml:space="preserve">: </v>
          </cell>
          <cell r="D76" t="str">
            <v xml:space="preserve">: </v>
          </cell>
          <cell r="E76">
            <v>5981.3729999999996</v>
          </cell>
          <cell r="F76">
            <v>6023.2920000000004</v>
          </cell>
          <cell r="G76">
            <v>6378.5879999999997</v>
          </cell>
          <cell r="H76">
            <v>6772.2520000000004</v>
          </cell>
          <cell r="I76">
            <v>6899.192</v>
          </cell>
          <cell r="J76">
            <v>7064.8389999999999</v>
          </cell>
          <cell r="K76">
            <v>7418.1059999999998</v>
          </cell>
          <cell r="L76">
            <v>7758.527</v>
          </cell>
          <cell r="M76">
            <v>8154.2209999999995</v>
          </cell>
        </row>
        <row r="77">
          <cell r="A77" t="str">
            <v>CZ Czech Republic</v>
          </cell>
          <cell r="C77">
            <v>41773.777999999998</v>
          </cell>
          <cell r="D77">
            <v>36921.777999999998</v>
          </cell>
          <cell r="E77">
            <v>36734.752999999997</v>
          </cell>
          <cell r="F77">
            <v>36757.493999999999</v>
          </cell>
          <cell r="G77">
            <v>37573.322999999997</v>
          </cell>
          <cell r="H77">
            <v>39804.271000000001</v>
          </cell>
          <cell r="I77">
            <v>41513.430999999997</v>
          </cell>
          <cell r="J77">
            <v>41195.786</v>
          </cell>
          <cell r="K77">
            <v>40766.14</v>
          </cell>
          <cell r="L77">
            <v>40956.968999999997</v>
          </cell>
          <cell r="M77">
            <v>42289.745000000003</v>
          </cell>
        </row>
        <row r="78">
          <cell r="A78" t="str">
            <v>EE Estonia</v>
          </cell>
          <cell r="C78" t="str">
            <v xml:space="preserve">: </v>
          </cell>
          <cell r="D78" t="str">
            <v xml:space="preserve">: </v>
          </cell>
          <cell r="E78" t="str">
            <v xml:space="preserve">: </v>
          </cell>
          <cell r="F78">
            <v>2669.5720000000001</v>
          </cell>
          <cell r="G78">
            <v>2616.6460000000002</v>
          </cell>
          <cell r="H78">
            <v>2728.2719999999999</v>
          </cell>
          <cell r="I78">
            <v>2835.3490000000002</v>
          </cell>
          <cell r="J78">
            <v>3112.9270000000001</v>
          </cell>
          <cell r="K78">
            <v>3256.2069999999999</v>
          </cell>
          <cell r="L78">
            <v>3235.62</v>
          </cell>
          <cell r="M78">
            <v>3466.2719999999999</v>
          </cell>
        </row>
        <row r="79">
          <cell r="A79" t="str">
            <v>HU Hungary</v>
          </cell>
          <cell r="C79" t="str">
            <v xml:space="preserve">: </v>
          </cell>
          <cell r="D79" t="str">
            <v xml:space="preserve">: </v>
          </cell>
          <cell r="E79" t="str">
            <v xml:space="preserve">: </v>
          </cell>
          <cell r="F79" t="str">
            <v xml:space="preserve">: </v>
          </cell>
          <cell r="G79">
            <v>33614.366999999998</v>
          </cell>
          <cell r="H79">
            <v>34118.582000000002</v>
          </cell>
          <cell r="I79">
            <v>34575.671999999999</v>
          </cell>
          <cell r="J79">
            <v>36156.898999999998</v>
          </cell>
          <cell r="K79">
            <v>37913.349000000002</v>
          </cell>
          <cell r="L79">
            <v>39494.847000000002</v>
          </cell>
          <cell r="M79">
            <v>41545.224999999999</v>
          </cell>
        </row>
        <row r="80">
          <cell r="A80" t="str">
            <v>LT Lithuania</v>
          </cell>
          <cell r="C80" t="str">
            <v xml:space="preserve">: </v>
          </cell>
          <cell r="D80">
            <v>7493.1319999999996</v>
          </cell>
          <cell r="E80">
            <v>5900.2160000000003</v>
          </cell>
          <cell r="F80">
            <v>4942.7560000000003</v>
          </cell>
          <cell r="G80">
            <v>4460.0460000000003</v>
          </cell>
          <cell r="H80">
            <v>4606.7870000000003</v>
          </cell>
          <cell r="I80">
            <v>4823.83</v>
          </cell>
          <cell r="J80">
            <v>5174.875</v>
          </cell>
          <cell r="K80">
            <v>5439.4129999999996</v>
          </cell>
          <cell r="L80">
            <v>5227.4709999999995</v>
          </cell>
          <cell r="M80">
            <v>5425.6660000000002</v>
          </cell>
        </row>
        <row r="81">
          <cell r="A81" t="str">
            <v>LV Latvia</v>
          </cell>
          <cell r="C81" t="str">
            <v xml:space="preserve">: </v>
          </cell>
          <cell r="D81">
            <v>6153.9319999999998</v>
          </cell>
          <cell r="E81">
            <v>4008.7449999999999</v>
          </cell>
          <cell r="F81">
            <v>3412.6779999999999</v>
          </cell>
          <cell r="G81">
            <v>3434.8040000000001</v>
          </cell>
          <cell r="H81">
            <v>3378.22</v>
          </cell>
          <cell r="I81">
            <v>3502.558</v>
          </cell>
          <cell r="J81">
            <v>3795.9470000000001</v>
          </cell>
          <cell r="K81">
            <v>3976.558</v>
          </cell>
          <cell r="L81">
            <v>4089.4479999999999</v>
          </cell>
          <cell r="M81">
            <v>4369.335</v>
          </cell>
        </row>
        <row r="82">
          <cell r="A82" t="str">
            <v>MT Malta</v>
          </cell>
          <cell r="C82" t="str">
            <v xml:space="preserve">: </v>
          </cell>
          <cell r="D82" t="str">
            <v xml:space="preserve">: </v>
          </cell>
          <cell r="E82" t="str">
            <v xml:space="preserve">: </v>
          </cell>
          <cell r="F82" t="str">
            <v xml:space="preserve">: </v>
          </cell>
          <cell r="G82" t="str">
            <v xml:space="preserve">: </v>
          </cell>
          <cell r="H82">
            <v>2482.547</v>
          </cell>
          <cell r="I82">
            <v>2581.5259999999998</v>
          </cell>
          <cell r="J82">
            <v>2706.855</v>
          </cell>
          <cell r="K82">
            <v>2799.55</v>
          </cell>
          <cell r="L82">
            <v>2913.2049999999999</v>
          </cell>
          <cell r="M82">
            <v>3074.4470000000001</v>
          </cell>
        </row>
        <row r="83">
          <cell r="A83" t="str">
            <v>PL Poland</v>
          </cell>
          <cell r="C83" t="str">
            <v xml:space="preserve">: </v>
          </cell>
          <cell r="D83" t="str">
            <v xml:space="preserve">: </v>
          </cell>
          <cell r="E83" t="str">
            <v xml:space="preserve">: </v>
          </cell>
          <cell r="F83" t="str">
            <v xml:space="preserve">: </v>
          </cell>
          <cell r="G83" t="str">
            <v xml:space="preserve">: </v>
          </cell>
          <cell r="H83">
            <v>97178.574999999997</v>
          </cell>
          <cell r="I83">
            <v>103037.48</v>
          </cell>
          <cell r="J83">
            <v>110071.787</v>
          </cell>
          <cell r="K83">
            <v>115402.48699999999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30215.868999999999</v>
          </cell>
          <cell r="D84">
            <v>26263.393</v>
          </cell>
          <cell r="E84">
            <v>23972.170999999998</v>
          </cell>
          <cell r="F84">
            <v>24336.79</v>
          </cell>
          <cell r="G84">
            <v>25294.351999999999</v>
          </cell>
          <cell r="H84">
            <v>27100.186000000002</v>
          </cell>
          <cell r="I84">
            <v>28170.118999999999</v>
          </cell>
          <cell r="J84">
            <v>26464.960999999999</v>
          </cell>
          <cell r="K84">
            <v>25190.004000000001</v>
          </cell>
          <cell r="L84">
            <v>24900.313999999998</v>
          </cell>
          <cell r="M84">
            <v>25341.743999999999</v>
          </cell>
        </row>
        <row r="85">
          <cell r="A85" t="str">
            <v>SI Slovenia</v>
          </cell>
          <cell r="C85" t="str">
            <v xml:space="preserve">: </v>
          </cell>
          <cell r="D85">
            <v>13453.816000000001</v>
          </cell>
          <cell r="E85">
            <v>12718.744000000001</v>
          </cell>
          <cell r="F85">
            <v>13080.391</v>
          </cell>
          <cell r="G85">
            <v>13777.246999999999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16954.687999999998</v>
          </cell>
          <cell r="M85">
            <v>17736.448</v>
          </cell>
        </row>
        <row r="86">
          <cell r="A86" t="str">
            <v>SK Slovak Republic</v>
          </cell>
          <cell r="C86" t="str">
            <v xml:space="preserve">: </v>
          </cell>
          <cell r="D86" t="str">
            <v xml:space="preserve">: </v>
          </cell>
          <cell r="E86" t="str">
            <v xml:space="preserve">: </v>
          </cell>
          <cell r="F86">
            <v>13071.949000000001</v>
          </cell>
          <cell r="G86">
            <v>13748.678</v>
          </cell>
          <cell r="H86">
            <v>14638.477999999999</v>
          </cell>
          <cell r="I86">
            <v>15493.08</v>
          </cell>
          <cell r="J86">
            <v>16366.67</v>
          </cell>
          <cell r="K86">
            <v>17015.147000000001</v>
          </cell>
          <cell r="L86">
            <v>17239.489000000001</v>
          </cell>
          <cell r="M86">
            <v>17618.751</v>
          </cell>
        </row>
        <row r="87">
          <cell r="A87" t="str">
            <v>TR Turkey</v>
          </cell>
          <cell r="C87">
            <v>110624.27499999999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138640.45499999999</v>
          </cell>
          <cell r="J87">
            <v>149078.427</v>
          </cell>
          <cell r="K87">
            <v>153687.72399999999</v>
          </cell>
          <cell r="L87">
            <v>146450.64799999999</v>
          </cell>
          <cell r="M87">
            <v>157229.02299999999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>
        <row r="56">
          <cell r="A56" t="str">
            <v>EU15 European Union (15 countries)</v>
          </cell>
          <cell r="C56">
            <v>5867546.2510000011</v>
          </cell>
          <cell r="D56">
            <v>6210073.2340000002</v>
          </cell>
          <cell r="E56">
            <v>6288555.7350000003</v>
          </cell>
          <cell r="F56">
            <v>6262244.023</v>
          </cell>
          <cell r="G56">
            <v>6435380.5470000003</v>
          </cell>
          <cell r="H56">
            <v>6588374.6409999998</v>
          </cell>
          <cell r="I56">
            <v>6693393.3140000002</v>
          </cell>
          <cell r="J56">
            <v>6860545.0109999999</v>
          </cell>
          <cell r="K56">
            <v>7058780.642</v>
          </cell>
          <cell r="L56">
            <v>7255186.9859999996</v>
          </cell>
          <cell r="M56">
            <v>7502733.7580000004</v>
          </cell>
        </row>
        <row r="57">
          <cell r="A57" t="str">
            <v>BE Belgium</v>
          </cell>
          <cell r="C57">
            <v>195567.26500000001</v>
          </cell>
          <cell r="D57">
            <v>199142.74299999999</v>
          </cell>
          <cell r="E57">
            <v>202169.91899999999</v>
          </cell>
          <cell r="F57">
            <v>200191.21599999999</v>
          </cell>
          <cell r="G57">
            <v>206655.747</v>
          </cell>
          <cell r="H57">
            <v>211707.66699999999</v>
          </cell>
          <cell r="I57">
            <v>214238.859</v>
          </cell>
          <cell r="J57">
            <v>221885.8</v>
          </cell>
          <cell r="K57">
            <v>226870.75099999999</v>
          </cell>
          <cell r="L57">
            <v>233721.397</v>
          </cell>
          <cell r="M57">
            <v>243135.67300000001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134101.83600000001</v>
          </cell>
          <cell r="H58">
            <v>137793.408</v>
          </cell>
          <cell r="I58">
            <v>141263.91200000001</v>
          </cell>
          <cell r="J58">
            <v>145458.89300000001</v>
          </cell>
          <cell r="K58">
            <v>149048.80100000001</v>
          </cell>
          <cell r="L58">
            <v>152491.467</v>
          </cell>
          <cell r="M58">
            <v>157101.70199999999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1785742.2220000001</v>
          </cell>
          <cell r="E59">
            <v>1825719.9680000001</v>
          </cell>
          <cell r="F59">
            <v>1805887.666</v>
          </cell>
          <cell r="G59">
            <v>1848266.1640000001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1958596.3910000001</v>
          </cell>
          <cell r="L59">
            <v>1998678.517</v>
          </cell>
          <cell r="M59">
            <v>2055774.6710000001</v>
          </cell>
        </row>
        <row r="60">
          <cell r="A60" t="str">
            <v>GR Greece</v>
          </cell>
          <cell r="C60">
            <v>84495.956999999995</v>
          </cell>
          <cell r="D60">
            <v>87098.433000000005</v>
          </cell>
          <cell r="E60">
            <v>87716.831999999995</v>
          </cell>
          <cell r="F60">
            <v>86278.275999999998</v>
          </cell>
          <cell r="G60">
            <v>88046.98</v>
          </cell>
          <cell r="H60">
            <v>89887.161999999997</v>
          </cell>
          <cell r="I60">
            <v>92008.214000000007</v>
          </cell>
          <cell r="J60">
            <v>95355.111999999994</v>
          </cell>
          <cell r="K60">
            <v>98562.557000000001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414690.73200000002</v>
          </cell>
          <cell r="D61">
            <v>425237.98200000002</v>
          </cell>
          <cell r="E61">
            <v>429193.78499999997</v>
          </cell>
          <cell r="F61">
            <v>424767.43599999999</v>
          </cell>
          <cell r="G61">
            <v>434889.52100000001</v>
          </cell>
          <cell r="H61">
            <v>446881.08199999999</v>
          </cell>
          <cell r="I61">
            <v>457772.728</v>
          </cell>
          <cell r="J61">
            <v>476203.80300000001</v>
          </cell>
          <cell r="K61">
            <v>496855.05800000002</v>
          </cell>
          <cell r="L61">
            <v>517374.63400000002</v>
          </cell>
          <cell r="M61">
            <v>538573.02399999998</v>
          </cell>
        </row>
        <row r="62">
          <cell r="A62" t="str">
            <v>FR France</v>
          </cell>
          <cell r="C62">
            <v>1126971.4650000001</v>
          </cell>
          <cell r="D62">
            <v>1138197.132</v>
          </cell>
          <cell r="E62">
            <v>1155176.602</v>
          </cell>
          <cell r="F62">
            <v>1144928.0360000001</v>
          </cell>
          <cell r="G62">
            <v>1168582.6159999999</v>
          </cell>
          <cell r="H62">
            <v>1188100.524</v>
          </cell>
          <cell r="I62">
            <v>1201204.4739999999</v>
          </cell>
          <cell r="J62">
            <v>1224080.4920000001</v>
          </cell>
          <cell r="K62">
            <v>1265715.33</v>
          </cell>
          <cell r="L62">
            <v>1306383.74</v>
          </cell>
          <cell r="M62">
            <v>1355789.2860000001</v>
          </cell>
        </row>
        <row r="63">
          <cell r="A63" t="str">
            <v>IE Ireland</v>
          </cell>
          <cell r="C63">
            <v>40447.182999999997</v>
          </cell>
          <cell r="D63">
            <v>41227.667999999998</v>
          </cell>
          <cell r="E63">
            <v>42606.021999999997</v>
          </cell>
          <cell r="F63">
            <v>43753.235000000001</v>
          </cell>
          <cell r="G63">
            <v>46271.595999999998</v>
          </cell>
          <cell r="H63">
            <v>50890.067000000003</v>
          </cell>
          <cell r="I63">
            <v>54835.076000000001</v>
          </cell>
          <cell r="J63">
            <v>60774.875999999997</v>
          </cell>
          <cell r="K63">
            <v>66007.061000000002</v>
          </cell>
          <cell r="L63">
            <v>73168.44</v>
          </cell>
          <cell r="M63">
            <v>81555.514999999999</v>
          </cell>
        </row>
        <row r="64">
          <cell r="A64" t="str">
            <v>IT Italy</v>
          </cell>
          <cell r="C64">
            <v>787686.62300000002</v>
          </cell>
          <cell r="D64">
            <v>798636.72699999996</v>
          </cell>
          <cell r="E64">
            <v>804710.87399999995</v>
          </cell>
          <cell r="F64">
            <v>797599.28500000003</v>
          </cell>
          <cell r="G64">
            <v>815205.94499999995</v>
          </cell>
          <cell r="H64">
            <v>839041.53200000001</v>
          </cell>
          <cell r="I64">
            <v>848213.00300000003</v>
          </cell>
          <cell r="J64">
            <v>865400.25699999998</v>
          </cell>
          <cell r="K64">
            <v>880925.40300000005</v>
          </cell>
          <cell r="L64">
            <v>894957.71799999999</v>
          </cell>
          <cell r="M64">
            <v>920622.84400000004</v>
          </cell>
        </row>
        <row r="65">
          <cell r="A65" t="str">
            <v>LU Luxembourg</v>
          </cell>
          <cell r="C65">
            <v>11437.434999999999</v>
          </cell>
          <cell r="D65">
            <v>11961.269</v>
          </cell>
          <cell r="E65">
            <v>12403.835999999999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14326.120999999999</v>
          </cell>
          <cell r="J65">
            <v>15617.523999999999</v>
          </cell>
          <cell r="K65">
            <v>16526.87</v>
          </cell>
          <cell r="L65">
            <v>17512.45</v>
          </cell>
          <cell r="M65">
            <v>18825.174999999999</v>
          </cell>
        </row>
        <row r="66">
          <cell r="A66" t="str">
            <v>NL Netherlands</v>
          </cell>
          <cell r="C66">
            <v>285604.71799999999</v>
          </cell>
          <cell r="D66">
            <v>292709.58399999997</v>
          </cell>
          <cell r="E66">
            <v>297709.34399999998</v>
          </cell>
          <cell r="F66">
            <v>300359.364</v>
          </cell>
          <cell r="G66">
            <v>308122.53600000002</v>
          </cell>
          <cell r="H66">
            <v>317323.06</v>
          </cell>
          <cell r="I66">
            <v>326967.70299999998</v>
          </cell>
          <cell r="J66">
            <v>339518.55</v>
          </cell>
          <cell r="K66">
            <v>354285.79499999998</v>
          </cell>
          <cell r="L66">
            <v>368441.98200000002</v>
          </cell>
          <cell r="M66">
            <v>380653.701</v>
          </cell>
        </row>
        <row r="67">
          <cell r="A67" t="str">
            <v>AT Austria</v>
          </cell>
          <cell r="C67">
            <v>162491.65400000001</v>
          </cell>
          <cell r="D67">
            <v>167889.64499999999</v>
          </cell>
          <cell r="E67">
            <v>171758.54300000001</v>
          </cell>
          <cell r="F67">
            <v>172474.19500000001</v>
          </cell>
          <cell r="G67">
            <v>176967.82</v>
          </cell>
          <cell r="H67">
            <v>179840.42600000001</v>
          </cell>
          <cell r="I67">
            <v>183439.93400000001</v>
          </cell>
          <cell r="J67">
            <v>186363.43400000001</v>
          </cell>
          <cell r="K67">
            <v>192925.44</v>
          </cell>
          <cell r="L67">
            <v>198340.88699999999</v>
          </cell>
          <cell r="M67">
            <v>204210.28700000001</v>
          </cell>
        </row>
        <row r="68">
          <cell r="A68" t="str">
            <v>PT Portugal</v>
          </cell>
          <cell r="C68">
            <v>75936.758000000002</v>
          </cell>
          <cell r="D68">
            <v>79253.831999999995</v>
          </cell>
          <cell r="E68">
            <v>80117.284</v>
          </cell>
          <cell r="F68">
            <v>78480.266000000003</v>
          </cell>
          <cell r="G68">
            <v>79237.472999999998</v>
          </cell>
          <cell r="H68">
            <v>82630.895000000004</v>
          </cell>
          <cell r="I68">
            <v>85560.476999999999</v>
          </cell>
          <cell r="J68">
            <v>88938.528999999995</v>
          </cell>
          <cell r="K68">
            <v>92985.01</v>
          </cell>
          <cell r="L68">
            <v>96200.097999999998</v>
          </cell>
          <cell r="M68">
            <v>99603.441999999995</v>
          </cell>
        </row>
        <row r="69">
          <cell r="A69" t="str">
            <v>FI Finland</v>
          </cell>
          <cell r="C69">
            <v>102294.704</v>
          </cell>
          <cell r="D69">
            <v>95894.650999999998</v>
          </cell>
          <cell r="E69">
            <v>92709.251000000004</v>
          </cell>
          <cell r="F69">
            <v>91644.531000000003</v>
          </cell>
          <cell r="G69">
            <v>95268.747000000003</v>
          </cell>
          <cell r="H69">
            <v>98898.2</v>
          </cell>
          <cell r="I69">
            <v>102863.37699999999</v>
          </cell>
          <cell r="J69">
            <v>109335.56299999999</v>
          </cell>
          <cell r="K69">
            <v>115168.23699999999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173243.50099999999</v>
          </cell>
          <cell r="F70">
            <v>170061.198</v>
          </cell>
          <cell r="G70">
            <v>177062.32800000001</v>
          </cell>
          <cell r="H70">
            <v>183597.315</v>
          </cell>
          <cell r="I70">
            <v>185576.75700000001</v>
          </cell>
          <cell r="J70">
            <v>189418.40900000001</v>
          </cell>
          <cell r="K70">
            <v>196205.11300000001</v>
          </cell>
          <cell r="L70">
            <v>205053.87899999999</v>
          </cell>
          <cell r="M70">
            <v>212455.56899999999</v>
          </cell>
        </row>
        <row r="71">
          <cell r="A71" t="str">
            <v>UK United Kingdom</v>
          </cell>
          <cell r="C71">
            <v>795342.55599999998</v>
          </cell>
          <cell r="D71">
            <v>784379.57</v>
          </cell>
          <cell r="E71">
            <v>786166.51500000001</v>
          </cell>
          <cell r="F71">
            <v>805758.96100000001</v>
          </cell>
          <cell r="G71">
            <v>843296.87199999997</v>
          </cell>
          <cell r="H71">
            <v>867743.39</v>
          </cell>
          <cell r="I71">
            <v>890511.55500000005</v>
          </cell>
          <cell r="J71">
            <v>921174.37300000002</v>
          </cell>
          <cell r="K71">
            <v>948102.826</v>
          </cell>
          <cell r="L71">
            <v>970950.625</v>
          </cell>
          <cell r="M71">
            <v>1000878.6360000001</v>
          </cell>
        </row>
        <row r="72">
          <cell r="A72" t="str">
            <v>IS Iceland</v>
          </cell>
          <cell r="C72">
            <v>5200.4530000000004</v>
          </cell>
          <cell r="D72">
            <v>5238.652</v>
          </cell>
          <cell r="E72">
            <v>5065.6000000000004</v>
          </cell>
          <cell r="F72">
            <v>5095.0349999999999</v>
          </cell>
          <cell r="G72">
            <v>5323.3609999999999</v>
          </cell>
          <cell r="H72">
            <v>5329.99</v>
          </cell>
          <cell r="I72">
            <v>5605.4979999999996</v>
          </cell>
          <cell r="J72">
            <v>5861.3739999999998</v>
          </cell>
          <cell r="K72">
            <v>6173.5280000000002</v>
          </cell>
          <cell r="L72">
            <v>6415.848</v>
          </cell>
          <cell r="M72">
            <v>6735.3530000000001</v>
          </cell>
        </row>
        <row r="73">
          <cell r="A73" t="str">
            <v>NO Norway</v>
          </cell>
          <cell r="C73">
            <v>93528.462</v>
          </cell>
          <cell r="D73">
            <v>97065.620999999999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125262.96400000001</v>
          </cell>
          <cell r="K73">
            <v>128556.694</v>
          </cell>
          <cell r="L73">
            <v>131299.23499999999</v>
          </cell>
          <cell r="M73">
            <v>134451.15400000001</v>
          </cell>
        </row>
        <row r="74">
          <cell r="A74" t="str">
            <v>CAND Candidate countries (BG, CY, CZ, EE, HU, LV, LT, MT, PL, RO, SK, SI, TR)</v>
          </cell>
          <cell r="C74" t="str">
            <v xml:space="preserve">: </v>
          </cell>
          <cell r="D74" t="str">
            <v xml:space="preserve">: </v>
          </cell>
          <cell r="E74" t="str">
            <v xml:space="preserve">: </v>
          </cell>
          <cell r="F74" t="str">
            <v xml:space="preserve">: </v>
          </cell>
          <cell r="G74" t="str">
            <v xml:space="preserve">: </v>
          </cell>
          <cell r="H74" t="str">
            <v xml:space="preserve">: </v>
          </cell>
          <cell r="I74" t="str">
            <v xml:space="preserve">: </v>
          </cell>
          <cell r="J74" t="str">
            <v xml:space="preserve">: </v>
          </cell>
          <cell r="K74" t="str">
            <v xml:space="preserve">: </v>
          </cell>
          <cell r="L74" t="str">
            <v xml:space="preserve">: </v>
          </cell>
          <cell r="M74" t="str">
            <v xml:space="preserve">: </v>
          </cell>
        </row>
        <row r="75">
          <cell r="A75" t="str">
            <v>BG Bulgaria</v>
          </cell>
          <cell r="C75" t="str">
            <v xml:space="preserve">: </v>
          </cell>
          <cell r="D75">
            <v>10468.915999999999</v>
          </cell>
          <cell r="E75">
            <v>9709.6919999999991</v>
          </cell>
          <cell r="F75">
            <v>9565.9549999999999</v>
          </cell>
          <cell r="G75">
            <v>9739.8950000000004</v>
          </cell>
          <cell r="H75">
            <v>10019.222</v>
          </cell>
          <cell r="I75">
            <v>9077.41</v>
          </cell>
          <cell r="J75">
            <v>8569.0789999999997</v>
          </cell>
          <cell r="K75">
            <v>8911.8359999999993</v>
          </cell>
          <cell r="L75">
            <v>9116.8089999999993</v>
          </cell>
          <cell r="M75">
            <v>9609.116</v>
          </cell>
        </row>
        <row r="76">
          <cell r="A76" t="str">
            <v>CY Cyprus</v>
          </cell>
          <cell r="C76" t="str">
            <v xml:space="preserve">: </v>
          </cell>
          <cell r="D76" t="str">
            <v xml:space="preserve">: </v>
          </cell>
          <cell r="E76">
            <v>5981.3729999999996</v>
          </cell>
          <cell r="F76">
            <v>6023.2920000000004</v>
          </cell>
          <cell r="G76">
            <v>6378.5879999999997</v>
          </cell>
          <cell r="H76">
            <v>6772.2520000000004</v>
          </cell>
          <cell r="I76">
            <v>6899.192</v>
          </cell>
          <cell r="J76">
            <v>7064.8389999999999</v>
          </cell>
          <cell r="K76">
            <v>7418.1059999999998</v>
          </cell>
          <cell r="L76">
            <v>7758.527</v>
          </cell>
          <cell r="M76">
            <v>8154.2209999999995</v>
          </cell>
        </row>
        <row r="77">
          <cell r="A77" t="str">
            <v>CZ Czech Republic</v>
          </cell>
          <cell r="C77">
            <v>41773.777999999998</v>
          </cell>
          <cell r="D77">
            <v>36921.777999999998</v>
          </cell>
          <cell r="E77">
            <v>36734.752999999997</v>
          </cell>
          <cell r="F77">
            <v>36757.493999999999</v>
          </cell>
          <cell r="G77">
            <v>37573.322999999997</v>
          </cell>
          <cell r="H77">
            <v>39804.271000000001</v>
          </cell>
          <cell r="I77">
            <v>41513.430999999997</v>
          </cell>
          <cell r="J77">
            <v>41195.786</v>
          </cell>
          <cell r="K77">
            <v>40766.14</v>
          </cell>
          <cell r="L77">
            <v>40956.968999999997</v>
          </cell>
          <cell r="M77">
            <v>42289.745000000003</v>
          </cell>
        </row>
        <row r="78">
          <cell r="A78" t="str">
            <v>EE Estonia</v>
          </cell>
          <cell r="C78" t="str">
            <v xml:space="preserve">: </v>
          </cell>
          <cell r="D78" t="str">
            <v xml:space="preserve">: </v>
          </cell>
          <cell r="E78" t="str">
            <v xml:space="preserve">: </v>
          </cell>
          <cell r="F78">
            <v>2669.5720000000001</v>
          </cell>
          <cell r="G78">
            <v>2616.6460000000002</v>
          </cell>
          <cell r="H78">
            <v>2728.2719999999999</v>
          </cell>
          <cell r="I78">
            <v>2835.3490000000002</v>
          </cell>
          <cell r="J78">
            <v>3112.9270000000001</v>
          </cell>
          <cell r="K78">
            <v>3256.2069999999999</v>
          </cell>
          <cell r="L78">
            <v>3235.62</v>
          </cell>
          <cell r="M78">
            <v>3466.2719999999999</v>
          </cell>
        </row>
        <row r="79">
          <cell r="A79" t="str">
            <v>HU Hungary</v>
          </cell>
          <cell r="C79" t="str">
            <v xml:space="preserve">: </v>
          </cell>
          <cell r="D79" t="str">
            <v xml:space="preserve">: </v>
          </cell>
          <cell r="E79" t="str">
            <v xml:space="preserve">: </v>
          </cell>
          <cell r="F79" t="str">
            <v xml:space="preserve">: </v>
          </cell>
          <cell r="G79">
            <v>33614.366999999998</v>
          </cell>
          <cell r="H79">
            <v>34118.582000000002</v>
          </cell>
          <cell r="I79">
            <v>34575.671999999999</v>
          </cell>
          <cell r="J79">
            <v>36156.898999999998</v>
          </cell>
          <cell r="K79">
            <v>37913.349000000002</v>
          </cell>
          <cell r="L79">
            <v>39494.847000000002</v>
          </cell>
          <cell r="M79">
            <v>41545.224999999999</v>
          </cell>
        </row>
        <row r="80">
          <cell r="A80" t="str">
            <v>LT Lithuania</v>
          </cell>
          <cell r="C80" t="str">
            <v xml:space="preserve">: </v>
          </cell>
          <cell r="D80">
            <v>7493.1319999999996</v>
          </cell>
          <cell r="E80">
            <v>5900.2160000000003</v>
          </cell>
          <cell r="F80">
            <v>4942.7560000000003</v>
          </cell>
          <cell r="G80">
            <v>4460.0460000000003</v>
          </cell>
          <cell r="H80">
            <v>4606.7870000000003</v>
          </cell>
          <cell r="I80">
            <v>4823.83</v>
          </cell>
          <cell r="J80">
            <v>5174.875</v>
          </cell>
          <cell r="K80">
            <v>5439.4129999999996</v>
          </cell>
          <cell r="L80">
            <v>5227.4709999999995</v>
          </cell>
          <cell r="M80">
            <v>5425.6660000000002</v>
          </cell>
        </row>
        <row r="81">
          <cell r="A81" t="str">
            <v>LV Latvia</v>
          </cell>
          <cell r="C81" t="str">
            <v xml:space="preserve">: </v>
          </cell>
          <cell r="D81">
            <v>6153.9319999999998</v>
          </cell>
          <cell r="E81">
            <v>4008.7449999999999</v>
          </cell>
          <cell r="F81">
            <v>3412.6779999999999</v>
          </cell>
          <cell r="G81">
            <v>3434.8040000000001</v>
          </cell>
          <cell r="H81">
            <v>3378.22</v>
          </cell>
          <cell r="I81">
            <v>3502.558</v>
          </cell>
          <cell r="J81">
            <v>3795.9470000000001</v>
          </cell>
          <cell r="K81">
            <v>3976.558</v>
          </cell>
          <cell r="L81">
            <v>4089.4479999999999</v>
          </cell>
          <cell r="M81">
            <v>4369.335</v>
          </cell>
        </row>
        <row r="82">
          <cell r="A82" t="str">
            <v>MT Malta</v>
          </cell>
          <cell r="C82" t="str">
            <v xml:space="preserve">: </v>
          </cell>
          <cell r="D82" t="str">
            <v xml:space="preserve">: </v>
          </cell>
          <cell r="E82" t="str">
            <v xml:space="preserve">: </v>
          </cell>
          <cell r="F82" t="str">
            <v xml:space="preserve">: </v>
          </cell>
          <cell r="G82" t="str">
            <v xml:space="preserve">: </v>
          </cell>
          <cell r="H82">
            <v>2482.547</v>
          </cell>
          <cell r="I82">
            <v>2581.5259999999998</v>
          </cell>
          <cell r="J82">
            <v>2706.855</v>
          </cell>
          <cell r="K82">
            <v>2799.55</v>
          </cell>
          <cell r="L82">
            <v>2913.2049999999999</v>
          </cell>
          <cell r="M82">
            <v>3074.4470000000001</v>
          </cell>
        </row>
        <row r="83">
          <cell r="A83" t="str">
            <v>PL Poland</v>
          </cell>
          <cell r="C83" t="str">
            <v xml:space="preserve">: </v>
          </cell>
          <cell r="D83" t="str">
            <v xml:space="preserve">: </v>
          </cell>
          <cell r="E83" t="str">
            <v xml:space="preserve">: </v>
          </cell>
          <cell r="F83" t="str">
            <v xml:space="preserve">: </v>
          </cell>
          <cell r="G83" t="str">
            <v xml:space="preserve">: </v>
          </cell>
          <cell r="H83">
            <v>97178.574999999997</v>
          </cell>
          <cell r="I83">
            <v>103037.48</v>
          </cell>
          <cell r="J83">
            <v>110071.787</v>
          </cell>
          <cell r="K83">
            <v>115402.48699999999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30215.868999999999</v>
          </cell>
          <cell r="D84">
            <v>26263.393</v>
          </cell>
          <cell r="E84">
            <v>23972.170999999998</v>
          </cell>
          <cell r="F84">
            <v>24336.79</v>
          </cell>
          <cell r="G84">
            <v>25294.351999999999</v>
          </cell>
          <cell r="H84">
            <v>27100.186000000002</v>
          </cell>
          <cell r="I84">
            <v>28170.118999999999</v>
          </cell>
          <cell r="J84">
            <v>26464.960999999999</v>
          </cell>
          <cell r="K84">
            <v>25190.004000000001</v>
          </cell>
          <cell r="L84">
            <v>24900.313999999998</v>
          </cell>
          <cell r="M84">
            <v>25341.743999999999</v>
          </cell>
        </row>
        <row r="85">
          <cell r="A85" t="str">
            <v>SI Slovenia</v>
          </cell>
          <cell r="C85" t="str">
            <v xml:space="preserve">: </v>
          </cell>
          <cell r="D85">
            <v>13453.816000000001</v>
          </cell>
          <cell r="E85">
            <v>12718.744000000001</v>
          </cell>
          <cell r="F85">
            <v>13080.391</v>
          </cell>
          <cell r="G85">
            <v>13777.246999999999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16954.687999999998</v>
          </cell>
          <cell r="M85">
            <v>17736.448</v>
          </cell>
        </row>
        <row r="86">
          <cell r="A86" t="str">
            <v>SK Slovak Republic</v>
          </cell>
          <cell r="C86" t="str">
            <v xml:space="preserve">: </v>
          </cell>
          <cell r="D86" t="str">
            <v xml:space="preserve">: </v>
          </cell>
          <cell r="E86" t="str">
            <v xml:space="preserve">: </v>
          </cell>
          <cell r="F86">
            <v>13071.949000000001</v>
          </cell>
          <cell r="G86">
            <v>13748.678</v>
          </cell>
          <cell r="H86">
            <v>14638.477999999999</v>
          </cell>
          <cell r="I86">
            <v>15493.08</v>
          </cell>
          <cell r="J86">
            <v>16366.67</v>
          </cell>
          <cell r="K86">
            <v>17015.147000000001</v>
          </cell>
          <cell r="L86">
            <v>17239.489000000001</v>
          </cell>
          <cell r="M86">
            <v>17618.751</v>
          </cell>
        </row>
        <row r="87">
          <cell r="A87" t="str">
            <v>TR Turkey</v>
          </cell>
          <cell r="C87">
            <v>110624.27499999999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138640.45499999999</v>
          </cell>
          <cell r="J87">
            <v>149078.427</v>
          </cell>
          <cell r="K87">
            <v>153687.72399999999</v>
          </cell>
          <cell r="L87">
            <v>146450.64799999999</v>
          </cell>
          <cell r="M87">
            <v>157229.02299999999</v>
          </cell>
        </row>
      </sheetData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 xml:space="preserve"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 xml:space="preserve"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 xml:space="preserve"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 xml:space="preserve"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 xml:space="preserve"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 xml:space="preserve"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 xml:space="preserve"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 xml:space="preserve"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0" refreshError="1"/>
      <sheetData sheetId="1" refreshError="1"/>
      <sheetData sheetId="2"/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545.45722999999998</v>
          </cell>
          <cell r="C3">
            <v>562.72516000000007</v>
          </cell>
          <cell r="D3">
            <v>570.99618000000009</v>
          </cell>
          <cell r="E3">
            <v>564.45447999999999</v>
          </cell>
          <cell r="F3">
            <v>567.65104000000008</v>
          </cell>
          <cell r="G3">
            <v>575.13715999999999</v>
          </cell>
          <cell r="H3">
            <v>587.03172999999992</v>
          </cell>
          <cell r="I3">
            <v>587.26431000000002</v>
          </cell>
          <cell r="J3">
            <v>601.12046999999995</v>
          </cell>
          <cell r="K3">
            <v>596.63562000000002</v>
          </cell>
          <cell r="L3">
            <v>586.98718000000008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246.57804999999999</v>
          </cell>
          <cell r="F4">
            <v>242.6225</v>
          </cell>
          <cell r="G4">
            <v>237.74218999999999</v>
          </cell>
          <cell r="H4">
            <v>234.90236999999999</v>
          </cell>
          <cell r="I4">
            <v>223.50903</v>
          </cell>
          <cell r="J4">
            <v>223.15218999999999</v>
          </cell>
          <cell r="K4">
            <v>204.32166000000001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237.14785000000001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305.19895000000002</v>
          </cell>
          <cell r="I5">
            <v>302.61018999999999</v>
          </cell>
          <cell r="J5">
            <v>315.54715999999996</v>
          </cell>
          <cell r="K5">
            <v>329.60009000000002</v>
          </cell>
          <cell r="L5">
            <v>338.67453</v>
          </cell>
        </row>
        <row r="6">
          <cell r="A6" t="str">
            <v>Nuclear Energy</v>
          </cell>
          <cell r="B6">
            <v>181.43870999999999</v>
          </cell>
          <cell r="C6">
            <v>187.02055999999999</v>
          </cell>
          <cell r="D6">
            <v>188.26723000000001</v>
          </cell>
          <cell r="E6">
            <v>197.55837</v>
          </cell>
          <cell r="F6">
            <v>197.27132999999998</v>
          </cell>
          <cell r="G6">
            <v>201.23948999999999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220.20554999999999</v>
          </cell>
          <cell r="L6">
            <v>222.84637000000001</v>
          </cell>
        </row>
        <row r="7">
          <cell r="A7" t="str">
            <v>Renewables</v>
          </cell>
          <cell r="B7">
            <v>65.689309999999992</v>
          </cell>
          <cell r="C7">
            <v>68.769190000000009</v>
          </cell>
          <cell r="D7">
            <v>70.690219999999997</v>
          </cell>
          <cell r="E7">
            <v>72.280199999999994</v>
          </cell>
          <cell r="F7">
            <v>72.503419999999991</v>
          </cell>
          <cell r="G7">
            <v>73.207279999999997</v>
          </cell>
          <cell r="H7">
            <v>75.737449999999995</v>
          </cell>
          <cell r="I7">
            <v>78.220070000000007</v>
          </cell>
          <cell r="J7">
            <v>82.173810000000003</v>
          </cell>
          <cell r="K7">
            <v>83.267229999999998</v>
          </cell>
          <cell r="L7">
            <v>86.593530000000001</v>
          </cell>
        </row>
        <row r="8">
          <cell r="A8" t="str">
            <v>Other fuels</v>
          </cell>
          <cell r="B8">
            <v>3.0802000000001279</v>
          </cell>
          <cell r="C8">
            <v>1.951960000000021</v>
          </cell>
          <cell r="D8">
            <v>2.4855499999999591</v>
          </cell>
          <cell r="E8">
            <v>2.8193999999998631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2.5804799999998651</v>
          </cell>
          <cell r="J8">
            <v>2.9056400000002176</v>
          </cell>
          <cell r="K8">
            <v>4.0378500000000788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1335.7551000000001</v>
          </cell>
          <cell r="E9">
            <v>1335.9568999999999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1406.7987000000001</v>
          </cell>
          <cell r="J9">
            <v>1436.9516000000001</v>
          </cell>
          <cell r="K9">
            <v>1438.068</v>
          </cell>
          <cell r="L9">
            <v>1455.1955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A7" t="str">
            <v>EU15 European Union (15 countries)</v>
          </cell>
          <cell r="C7">
            <v>1320508.6000000001</v>
          </cell>
          <cell r="D7">
            <v>1346478.6</v>
          </cell>
          <cell r="E7">
            <v>1335755.1000000001</v>
          </cell>
          <cell r="F7">
            <v>1335956.8999999999</v>
          </cell>
          <cell r="G7">
            <v>1336235.3999999999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49750.720000000001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19322.990000000002</v>
          </cell>
          <cell r="G9">
            <v>20041.099999999999</v>
          </cell>
          <cell r="H9">
            <v>20137.810000000001</v>
          </cell>
          <cell r="I9">
            <v>22750.240000000002</v>
          </cell>
          <cell r="J9">
            <v>21243.9</v>
          </cell>
          <cell r="K9">
            <v>20869.310000000001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28075.919999999998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10244.780000000001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164869.98000000001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76254.080000000002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27006.639999999999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28791.200000000001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19663.900000000001</v>
          </cell>
          <cell r="J19">
            <v>20911.650000000001</v>
          </cell>
          <cell r="K19">
            <v>22245.68</v>
          </cell>
          <cell r="L19">
            <v>23973.06</v>
          </cell>
          <cell r="M19">
            <v>24130.720000000001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30663.119999999999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33102.129999999997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2075.8000000000002</v>
          </cell>
          <cell r="F23">
            <v>2153.89</v>
          </cell>
          <cell r="G23">
            <v>2138.9499999999998</v>
          </cell>
          <cell r="H23">
            <v>2141.19</v>
          </cell>
          <cell r="I23" t="str">
            <v xml:space="preserve">: </v>
          </cell>
          <cell r="J23" t="str">
            <v xml:space="preserve">: </v>
          </cell>
          <cell r="K23" t="str">
            <v xml:space="preserve">: </v>
          </cell>
          <cell r="L23" t="str">
            <v xml:space="preserve">- </v>
          </cell>
          <cell r="M23" t="str">
            <v xml:space="preserve"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23207.599999999999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 xml:space="preserve">: </v>
          </cell>
          <cell r="D25" t="str">
            <v xml:space="preserve"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18335.169999999998</v>
          </cell>
        </row>
        <row r="26">
          <cell r="A26" t="str">
            <v>CY Cyprus</v>
          </cell>
          <cell r="C26" t="str">
            <v xml:space="preserve">: </v>
          </cell>
          <cell r="D26" t="str">
            <v xml:space="preserve">: </v>
          </cell>
          <cell r="E26" t="str">
            <v xml:space="preserve">: </v>
          </cell>
          <cell r="F26" t="str">
            <v xml:space="preserve">: </v>
          </cell>
          <cell r="G26" t="str">
            <v xml:space="preserve">: </v>
          </cell>
          <cell r="H26" t="str">
            <v xml:space="preserve">: </v>
          </cell>
          <cell r="I26" t="str">
            <v xml:space="preserve">: </v>
          </cell>
          <cell r="J26" t="str">
            <v xml:space="preserve">: </v>
          </cell>
          <cell r="K26" t="str">
            <v xml:space="preserve"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 xml:space="preserve">: </v>
          </cell>
          <cell r="D27" t="str">
            <v xml:space="preserve">: </v>
          </cell>
          <cell r="E27" t="str">
            <v xml:space="preserve">: </v>
          </cell>
          <cell r="F27" t="str">
            <v xml:space="preserve">: </v>
          </cell>
          <cell r="G27" t="str">
            <v xml:space="preserve">: </v>
          </cell>
          <cell r="H27" t="str">
            <v xml:space="preserve">: </v>
          </cell>
          <cell r="I27" t="str">
            <v xml:space="preserve">: </v>
          </cell>
          <cell r="J27" t="str">
            <v xml:space="preserve">: </v>
          </cell>
          <cell r="K27" t="str">
            <v xml:space="preserve">: </v>
          </cell>
          <cell r="L27">
            <v>7591.29</v>
          </cell>
          <cell r="M27" t="str">
            <v xml:space="preserve">: </v>
          </cell>
        </row>
        <row r="28">
          <cell r="A28" t="str">
            <v>EE Estonia</v>
          </cell>
          <cell r="C28" t="str">
            <v xml:space="preserve">: </v>
          </cell>
          <cell r="D28" t="str">
            <v xml:space="preserve"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 xml:space="preserve">- </v>
          </cell>
        </row>
        <row r="29">
          <cell r="A29" t="str">
            <v>HU Hungary</v>
          </cell>
          <cell r="C29" t="str">
            <v xml:space="preserve">- </v>
          </cell>
          <cell r="D29" t="str">
            <v xml:space="preserve">- </v>
          </cell>
          <cell r="E29" t="str">
            <v xml:space="preserve">- </v>
          </cell>
          <cell r="F29" t="str">
            <v xml:space="preserve">- </v>
          </cell>
          <cell r="G29" t="str">
            <v xml:space="preserve">- </v>
          </cell>
          <cell r="H29" t="str">
            <v xml:space="preserve">- </v>
          </cell>
          <cell r="I29" t="str">
            <v xml:space="preserve">- </v>
          </cell>
          <cell r="J29" t="str">
            <v xml:space="preserve">- </v>
          </cell>
          <cell r="K29" t="str">
            <v xml:space="preserve">- </v>
          </cell>
          <cell r="L29" t="str">
            <v xml:space="preserve">- </v>
          </cell>
          <cell r="M29">
            <v>24872</v>
          </cell>
        </row>
        <row r="30">
          <cell r="A30" t="str">
            <v>PL Poland</v>
          </cell>
          <cell r="C30">
            <v>99594.559999999998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 xml:space="preserve">: </v>
          </cell>
          <cell r="D31" t="str">
            <v xml:space="preserve">: </v>
          </cell>
          <cell r="E31" t="str">
            <v xml:space="preserve">: </v>
          </cell>
          <cell r="F31">
            <v>44068.34</v>
          </cell>
          <cell r="G31">
            <v>41714.769999999997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35363.370000000003</v>
          </cell>
          <cell r="M31" t="str">
            <v xml:space="preserve">: </v>
          </cell>
        </row>
        <row r="32">
          <cell r="A32" t="str">
            <v>SI Slovenia</v>
          </cell>
          <cell r="C32" t="str">
            <v xml:space="preserve">: </v>
          </cell>
          <cell r="D32" t="str">
            <v xml:space="preserve">: </v>
          </cell>
          <cell r="E32">
            <v>5089.3999999999996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 xml:space="preserve">: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0" refreshError="1"/>
      <sheetData sheetId="1" refreshError="1"/>
      <sheetData sheetId="2"/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545.45722999999998</v>
          </cell>
          <cell r="C3">
            <v>562.72516000000007</v>
          </cell>
          <cell r="D3">
            <v>570.99618000000009</v>
          </cell>
          <cell r="E3">
            <v>564.45447999999999</v>
          </cell>
          <cell r="F3">
            <v>567.65104000000008</v>
          </cell>
          <cell r="G3">
            <v>575.13715999999999</v>
          </cell>
          <cell r="H3">
            <v>587.03172999999992</v>
          </cell>
          <cell r="I3">
            <v>587.26431000000002</v>
          </cell>
          <cell r="J3">
            <v>601.12046999999995</v>
          </cell>
          <cell r="K3">
            <v>596.63562000000002</v>
          </cell>
          <cell r="L3">
            <v>586.98718000000008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246.57804999999999</v>
          </cell>
          <cell r="F4">
            <v>242.6225</v>
          </cell>
          <cell r="G4">
            <v>237.74218999999999</v>
          </cell>
          <cell r="H4">
            <v>234.90236999999999</v>
          </cell>
          <cell r="I4">
            <v>223.50903</v>
          </cell>
          <cell r="J4">
            <v>223.15218999999999</v>
          </cell>
          <cell r="K4">
            <v>204.32166000000001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237.14785000000001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305.19895000000002</v>
          </cell>
          <cell r="I5">
            <v>302.61018999999999</v>
          </cell>
          <cell r="J5">
            <v>315.54715999999996</v>
          </cell>
          <cell r="K5">
            <v>329.60009000000002</v>
          </cell>
          <cell r="L5">
            <v>338.67453</v>
          </cell>
        </row>
        <row r="6">
          <cell r="A6" t="str">
            <v>Nuclear Energy</v>
          </cell>
          <cell r="B6">
            <v>181.43870999999999</v>
          </cell>
          <cell r="C6">
            <v>187.02055999999999</v>
          </cell>
          <cell r="D6">
            <v>188.26723000000001</v>
          </cell>
          <cell r="E6">
            <v>197.55837</v>
          </cell>
          <cell r="F6">
            <v>197.27132999999998</v>
          </cell>
          <cell r="G6">
            <v>201.23948999999999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220.20554999999999</v>
          </cell>
          <cell r="L6">
            <v>222.84637000000001</v>
          </cell>
        </row>
        <row r="7">
          <cell r="A7" t="str">
            <v>Renewables</v>
          </cell>
          <cell r="B7">
            <v>65.689309999999992</v>
          </cell>
          <cell r="C7">
            <v>68.769190000000009</v>
          </cell>
          <cell r="D7">
            <v>70.690219999999997</v>
          </cell>
          <cell r="E7">
            <v>72.280199999999994</v>
          </cell>
          <cell r="F7">
            <v>72.503419999999991</v>
          </cell>
          <cell r="G7">
            <v>73.207279999999997</v>
          </cell>
          <cell r="H7">
            <v>75.737449999999995</v>
          </cell>
          <cell r="I7">
            <v>78.220070000000007</v>
          </cell>
          <cell r="J7">
            <v>82.173810000000003</v>
          </cell>
          <cell r="K7">
            <v>83.267229999999998</v>
          </cell>
          <cell r="L7">
            <v>86.593530000000001</v>
          </cell>
        </row>
        <row r="8">
          <cell r="A8" t="str">
            <v>Other fuels</v>
          </cell>
          <cell r="B8">
            <v>3.0802000000001279</v>
          </cell>
          <cell r="C8">
            <v>1.951960000000021</v>
          </cell>
          <cell r="D8">
            <v>2.4855499999999591</v>
          </cell>
          <cell r="E8">
            <v>2.8193999999998631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2.5804799999998651</v>
          </cell>
          <cell r="J8">
            <v>2.9056400000002176</v>
          </cell>
          <cell r="K8">
            <v>4.0378500000000788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1335.7551000000001</v>
          </cell>
          <cell r="E9">
            <v>1335.9568999999999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1406.7987000000001</v>
          </cell>
          <cell r="J9">
            <v>1436.9516000000001</v>
          </cell>
          <cell r="K9">
            <v>1438.068</v>
          </cell>
          <cell r="L9">
            <v>1455.1955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A7" t="str">
            <v>EU15 European Union (15 countries)</v>
          </cell>
          <cell r="C7">
            <v>1320508.6000000001</v>
          </cell>
          <cell r="D7">
            <v>1346478.6</v>
          </cell>
          <cell r="E7">
            <v>1335755.1000000001</v>
          </cell>
          <cell r="F7">
            <v>1335956.8999999999</v>
          </cell>
          <cell r="G7">
            <v>1336235.3999999999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49750.720000000001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19322.990000000002</v>
          </cell>
          <cell r="G9">
            <v>20041.099999999999</v>
          </cell>
          <cell r="H9">
            <v>20137.810000000001</v>
          </cell>
          <cell r="I9">
            <v>22750.240000000002</v>
          </cell>
          <cell r="J9">
            <v>21243.9</v>
          </cell>
          <cell r="K9">
            <v>20869.310000000001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28075.919999999998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10244.780000000001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164869.98000000001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76254.080000000002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27006.639999999999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28791.200000000001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19663.900000000001</v>
          </cell>
          <cell r="J19">
            <v>20911.650000000001</v>
          </cell>
          <cell r="K19">
            <v>22245.68</v>
          </cell>
          <cell r="L19">
            <v>23973.06</v>
          </cell>
          <cell r="M19">
            <v>24130.720000000001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30663.119999999999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33102.129999999997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2075.8000000000002</v>
          </cell>
          <cell r="F23">
            <v>2153.89</v>
          </cell>
          <cell r="G23">
            <v>2138.9499999999998</v>
          </cell>
          <cell r="H23">
            <v>2141.19</v>
          </cell>
          <cell r="I23" t="str">
            <v xml:space="preserve">: </v>
          </cell>
          <cell r="J23" t="str">
            <v xml:space="preserve">: </v>
          </cell>
          <cell r="K23" t="str">
            <v xml:space="preserve">: </v>
          </cell>
          <cell r="L23" t="str">
            <v xml:space="preserve">- </v>
          </cell>
          <cell r="M23" t="str">
            <v xml:space="preserve"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23207.599999999999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 xml:space="preserve">: </v>
          </cell>
          <cell r="D25" t="str">
            <v xml:space="preserve"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18335.169999999998</v>
          </cell>
        </row>
        <row r="26">
          <cell r="A26" t="str">
            <v>CY Cyprus</v>
          </cell>
          <cell r="C26" t="str">
            <v xml:space="preserve">: </v>
          </cell>
          <cell r="D26" t="str">
            <v xml:space="preserve">: </v>
          </cell>
          <cell r="E26" t="str">
            <v xml:space="preserve">: </v>
          </cell>
          <cell r="F26" t="str">
            <v xml:space="preserve">: </v>
          </cell>
          <cell r="G26" t="str">
            <v xml:space="preserve">: </v>
          </cell>
          <cell r="H26" t="str">
            <v xml:space="preserve">: </v>
          </cell>
          <cell r="I26" t="str">
            <v xml:space="preserve">: </v>
          </cell>
          <cell r="J26" t="str">
            <v xml:space="preserve">: </v>
          </cell>
          <cell r="K26" t="str">
            <v xml:space="preserve"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 xml:space="preserve">: </v>
          </cell>
          <cell r="D27" t="str">
            <v xml:space="preserve">: </v>
          </cell>
          <cell r="E27" t="str">
            <v xml:space="preserve">: </v>
          </cell>
          <cell r="F27" t="str">
            <v xml:space="preserve">: </v>
          </cell>
          <cell r="G27" t="str">
            <v xml:space="preserve">: </v>
          </cell>
          <cell r="H27" t="str">
            <v xml:space="preserve">: </v>
          </cell>
          <cell r="I27" t="str">
            <v xml:space="preserve">: </v>
          </cell>
          <cell r="J27" t="str">
            <v xml:space="preserve">: </v>
          </cell>
          <cell r="K27" t="str">
            <v xml:space="preserve">: </v>
          </cell>
          <cell r="L27">
            <v>7591.29</v>
          </cell>
          <cell r="M27" t="str">
            <v xml:space="preserve">: </v>
          </cell>
        </row>
        <row r="28">
          <cell r="A28" t="str">
            <v>EE Estonia</v>
          </cell>
          <cell r="C28" t="str">
            <v xml:space="preserve">: </v>
          </cell>
          <cell r="D28" t="str">
            <v xml:space="preserve"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 xml:space="preserve">- </v>
          </cell>
        </row>
        <row r="29">
          <cell r="A29" t="str">
            <v>HU Hungary</v>
          </cell>
          <cell r="C29" t="str">
            <v xml:space="preserve">- </v>
          </cell>
          <cell r="D29" t="str">
            <v xml:space="preserve">- </v>
          </cell>
          <cell r="E29" t="str">
            <v xml:space="preserve">- </v>
          </cell>
          <cell r="F29" t="str">
            <v xml:space="preserve">- </v>
          </cell>
          <cell r="G29" t="str">
            <v xml:space="preserve">- </v>
          </cell>
          <cell r="H29" t="str">
            <v xml:space="preserve">- </v>
          </cell>
          <cell r="I29" t="str">
            <v xml:space="preserve">- </v>
          </cell>
          <cell r="J29" t="str">
            <v xml:space="preserve">- </v>
          </cell>
          <cell r="K29" t="str">
            <v xml:space="preserve">- </v>
          </cell>
          <cell r="L29" t="str">
            <v xml:space="preserve">- </v>
          </cell>
          <cell r="M29">
            <v>24872</v>
          </cell>
        </row>
        <row r="30">
          <cell r="A30" t="str">
            <v>PL Poland</v>
          </cell>
          <cell r="C30">
            <v>99594.559999999998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 xml:space="preserve">: </v>
          </cell>
          <cell r="D31" t="str">
            <v xml:space="preserve">: </v>
          </cell>
          <cell r="E31" t="str">
            <v xml:space="preserve">: </v>
          </cell>
          <cell r="F31">
            <v>44068.34</v>
          </cell>
          <cell r="G31">
            <v>41714.769999999997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35363.370000000003</v>
          </cell>
          <cell r="M31" t="str">
            <v xml:space="preserve">: </v>
          </cell>
        </row>
        <row r="32">
          <cell r="A32" t="str">
            <v>SI Slovenia</v>
          </cell>
          <cell r="C32" t="str">
            <v xml:space="preserve">: </v>
          </cell>
          <cell r="D32" t="str">
            <v xml:space="preserve">: </v>
          </cell>
          <cell r="E32">
            <v>5089.3999999999996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 xml:space="preserve"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AG555"/>
  <sheetViews>
    <sheetView tabSelected="1" topLeftCell="N352" zoomScale="80" zoomScaleNormal="80" workbookViewId="0">
      <selection activeCell="X370" sqref="X370:Y370"/>
    </sheetView>
  </sheetViews>
  <sheetFormatPr defaultRowHeight="12.75" x14ac:dyDescent="0.2"/>
  <cols>
    <col min="1" max="1" width="38.140625" customWidth="1"/>
    <col min="2" max="2" width="10.85546875" customWidth="1"/>
    <col min="3" max="21" width="10" customWidth="1"/>
    <col min="22" max="22" width="13.140625" customWidth="1"/>
    <col min="23" max="24" width="10.7109375" customWidth="1"/>
    <col min="25" max="25" width="16.28515625" customWidth="1"/>
    <col min="26" max="26" width="10.7109375" customWidth="1"/>
    <col min="27" max="27" width="10.7109375" style="7" customWidth="1"/>
    <col min="28" max="28" width="10.7109375" customWidth="1"/>
    <col min="29" max="29" width="12.85546875" customWidth="1"/>
    <col min="32" max="32" width="14" customWidth="1"/>
  </cols>
  <sheetData>
    <row r="1" spans="1:32" ht="18.75" thickTop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W1" s="4" t="s">
        <v>1</v>
      </c>
      <c r="X1" s="4"/>
      <c r="Y1" s="5"/>
      <c r="Z1" s="6"/>
    </row>
    <row r="2" spans="1:32" x14ac:dyDescent="0.2">
      <c r="A2" s="8" t="s">
        <v>2</v>
      </c>
      <c r="B2" s="9">
        <v>40721.491030092591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W2" s="11" t="s">
        <v>2</v>
      </c>
      <c r="X2" s="11"/>
      <c r="Y2" s="12">
        <v>40703.770914351851</v>
      </c>
      <c r="Z2" s="6"/>
    </row>
    <row r="3" spans="1:32" x14ac:dyDescent="0.2">
      <c r="A3" s="13" t="s">
        <v>3</v>
      </c>
      <c r="B3" s="14">
        <v>40765.764488831017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W3" s="11" t="s">
        <v>3</v>
      </c>
      <c r="X3" s="11"/>
      <c r="Y3" s="12">
        <v>40766.983473587963</v>
      </c>
      <c r="Z3" s="6"/>
    </row>
    <row r="4" spans="1:32" x14ac:dyDescent="0.2">
      <c r="A4" s="8" t="s">
        <v>4</v>
      </c>
      <c r="B4" s="8" t="s">
        <v>5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W4" s="11" t="s">
        <v>4</v>
      </c>
      <c r="X4" s="11"/>
      <c r="Y4" s="11" t="s">
        <v>5</v>
      </c>
      <c r="Z4" s="6"/>
    </row>
    <row r="5" spans="1:32" ht="13.5" thickBo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3"/>
      <c r="U5" s="3"/>
      <c r="Z5" s="6"/>
    </row>
    <row r="6" spans="1:32" ht="15.75" thickTop="1" x14ac:dyDescent="0.2">
      <c r="A6" s="16"/>
      <c r="B6" s="17" t="s">
        <v>6</v>
      </c>
      <c r="C6" s="18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/>
      <c r="U6" s="3"/>
      <c r="W6" s="19" t="s">
        <v>8</v>
      </c>
      <c r="X6" s="19"/>
      <c r="Y6" s="19" t="s">
        <v>9</v>
      </c>
      <c r="Z6" s="20"/>
    </row>
    <row r="7" spans="1:32" ht="15" x14ac:dyDescent="0.2">
      <c r="A7" s="16"/>
      <c r="B7" s="17" t="s">
        <v>10</v>
      </c>
      <c r="C7" s="18" t="s">
        <v>11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19" t="s">
        <v>12</v>
      </c>
      <c r="X7" s="19"/>
      <c r="Y7" s="19" t="s">
        <v>9</v>
      </c>
      <c r="Z7" s="20"/>
    </row>
    <row r="8" spans="1:32" ht="15" x14ac:dyDescent="0.2">
      <c r="A8" s="16"/>
      <c r="B8" s="17" t="s">
        <v>13</v>
      </c>
      <c r="C8" s="18" t="s">
        <v>14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W8" s="21"/>
      <c r="X8" s="22"/>
      <c r="Y8" s="22"/>
      <c r="Z8" s="23"/>
    </row>
    <row r="9" spans="1:32" s="26" customFormat="1" x14ac:dyDescent="0.2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W9"/>
      <c r="X9"/>
      <c r="Y9"/>
      <c r="Z9" s="27"/>
      <c r="AA9" s="28"/>
      <c r="AE9"/>
      <c r="AF9"/>
    </row>
    <row r="10" spans="1:32" s="26" customFormat="1" x14ac:dyDescent="0.2">
      <c r="A10" s="24"/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  <c r="M10" s="25">
        <v>13</v>
      </c>
      <c r="N10" s="25">
        <v>14</v>
      </c>
      <c r="O10" s="25">
        <v>15</v>
      </c>
      <c r="P10" s="25">
        <v>16</v>
      </c>
      <c r="Q10" s="25">
        <v>17</v>
      </c>
      <c r="R10" s="25">
        <v>18</v>
      </c>
      <c r="S10" s="25">
        <v>19</v>
      </c>
      <c r="T10" s="25">
        <v>20</v>
      </c>
      <c r="U10" s="25">
        <v>21</v>
      </c>
      <c r="W10"/>
      <c r="X10"/>
      <c r="Y10"/>
      <c r="Z10" s="29"/>
      <c r="AA10" s="28"/>
    </row>
    <row r="11" spans="1:32" x14ac:dyDescent="0.2">
      <c r="A11" s="30" t="s">
        <v>15</v>
      </c>
      <c r="B11" s="30" t="s">
        <v>16</v>
      </c>
      <c r="C11" s="30" t="s">
        <v>17</v>
      </c>
      <c r="D11" s="30" t="s">
        <v>18</v>
      </c>
      <c r="E11" s="30" t="s">
        <v>19</v>
      </c>
      <c r="F11" s="30" t="s">
        <v>20</v>
      </c>
      <c r="G11" s="30" t="s">
        <v>21</v>
      </c>
      <c r="H11" s="30" t="s">
        <v>22</v>
      </c>
      <c r="I11" s="30" t="s">
        <v>23</v>
      </c>
      <c r="J11" s="30" t="s">
        <v>24</v>
      </c>
      <c r="K11" s="30" t="s">
        <v>25</v>
      </c>
      <c r="L11" s="30" t="s">
        <v>26</v>
      </c>
      <c r="M11" s="30" t="s">
        <v>27</v>
      </c>
      <c r="N11" s="30" t="s">
        <v>28</v>
      </c>
      <c r="O11" s="30" t="s">
        <v>29</v>
      </c>
      <c r="P11" s="30" t="s">
        <v>30</v>
      </c>
      <c r="Q11" s="30" t="s">
        <v>31</v>
      </c>
      <c r="R11" s="30" t="s">
        <v>32</v>
      </c>
      <c r="S11" s="30" t="s">
        <v>33</v>
      </c>
      <c r="T11" s="30" t="s">
        <v>34</v>
      </c>
      <c r="U11" s="30" t="s">
        <v>35</v>
      </c>
      <c r="W11" s="30" t="s">
        <v>15</v>
      </c>
      <c r="X11" s="30"/>
      <c r="Y11" s="30" t="s">
        <v>35</v>
      </c>
      <c r="Z11" s="31"/>
      <c r="AA11" s="32"/>
      <c r="AB11" s="20"/>
      <c r="AC11" s="20"/>
    </row>
    <row r="12" spans="1:32" ht="15" customHeight="1" x14ac:dyDescent="0.2">
      <c r="A12" s="30" t="s">
        <v>36</v>
      </c>
      <c r="B12" s="33">
        <v>19374</v>
      </c>
      <c r="C12" s="33">
        <v>20880</v>
      </c>
      <c r="D12" s="33">
        <v>20293</v>
      </c>
      <c r="E12" s="33">
        <v>20657</v>
      </c>
      <c r="F12" s="33">
        <v>20352</v>
      </c>
      <c r="G12" s="33">
        <v>21377</v>
      </c>
      <c r="H12" s="33">
        <v>23028</v>
      </c>
      <c r="I12" s="33">
        <v>22664</v>
      </c>
      <c r="J12" s="33">
        <v>23295</v>
      </c>
      <c r="K12" s="33">
        <v>23349</v>
      </c>
      <c r="L12" s="33">
        <v>23698</v>
      </c>
      <c r="M12" s="33">
        <v>25019</v>
      </c>
      <c r="N12" s="33">
        <v>25260</v>
      </c>
      <c r="O12" s="33">
        <v>26649</v>
      </c>
      <c r="P12" s="33">
        <v>26870</v>
      </c>
      <c r="Q12" s="33">
        <v>28267</v>
      </c>
      <c r="R12" s="33">
        <v>27646</v>
      </c>
      <c r="S12" s="33">
        <v>27423</v>
      </c>
      <c r="T12" s="33">
        <v>27588</v>
      </c>
      <c r="U12" s="33">
        <v>26286</v>
      </c>
      <c r="V12" s="34">
        <f>(U12-T12)/T12</f>
        <v>-4.7194432361896479E-2</v>
      </c>
      <c r="W12" s="30" t="s">
        <v>36</v>
      </c>
      <c r="X12" s="30"/>
      <c r="Y12" s="33">
        <v>8355260</v>
      </c>
      <c r="Z12" s="30" t="s">
        <v>36</v>
      </c>
      <c r="AA12" s="32"/>
      <c r="AB12" s="30" t="s">
        <v>37</v>
      </c>
      <c r="AC12" s="33">
        <v>35589</v>
      </c>
    </row>
    <row r="13" spans="1:32" ht="15" customHeight="1" x14ac:dyDescent="0.2">
      <c r="A13" s="30" t="s">
        <v>38</v>
      </c>
      <c r="B13" s="33">
        <v>31432</v>
      </c>
      <c r="C13" s="33">
        <v>33107</v>
      </c>
      <c r="D13" s="33">
        <v>33321</v>
      </c>
      <c r="E13" s="33">
        <v>32740</v>
      </c>
      <c r="F13" s="33">
        <v>33731</v>
      </c>
      <c r="G13" s="33">
        <v>34349</v>
      </c>
      <c r="H13" s="33">
        <v>36560</v>
      </c>
      <c r="I13" s="33">
        <v>36245</v>
      </c>
      <c r="J13" s="33">
        <v>37125</v>
      </c>
      <c r="K13" s="33">
        <v>36998</v>
      </c>
      <c r="L13" s="33">
        <v>37358</v>
      </c>
      <c r="M13" s="33">
        <v>37898</v>
      </c>
      <c r="N13" s="33">
        <v>36131</v>
      </c>
      <c r="O13" s="33">
        <v>38278</v>
      </c>
      <c r="P13" s="33">
        <v>37716</v>
      </c>
      <c r="Q13" s="33">
        <v>36585</v>
      </c>
      <c r="R13" s="33">
        <v>36118</v>
      </c>
      <c r="S13" s="33">
        <v>34635</v>
      </c>
      <c r="T13" s="33">
        <v>37502</v>
      </c>
      <c r="U13" s="33">
        <v>34517</v>
      </c>
      <c r="V13" s="34">
        <f t="shared" ref="V13:V44" si="0">(U13-T13)/T13</f>
        <v>-7.9595754893072371E-2</v>
      </c>
      <c r="W13" s="30" t="s">
        <v>38</v>
      </c>
      <c r="X13" s="30"/>
      <c r="Y13" s="33">
        <v>10753080</v>
      </c>
      <c r="Z13" s="30" t="s">
        <v>38</v>
      </c>
      <c r="AA13" s="32"/>
      <c r="AB13" s="30" t="s">
        <v>39</v>
      </c>
      <c r="AC13" s="33">
        <v>319368</v>
      </c>
    </row>
    <row r="14" spans="1:32" ht="15" customHeight="1" x14ac:dyDescent="0.2">
      <c r="A14" s="30" t="s">
        <v>40</v>
      </c>
      <c r="B14" s="33">
        <v>16318</v>
      </c>
      <c r="C14" s="33">
        <v>12357</v>
      </c>
      <c r="D14" s="33">
        <v>10988</v>
      </c>
      <c r="E14" s="33">
        <v>10759</v>
      </c>
      <c r="F14" s="33">
        <v>10839</v>
      </c>
      <c r="G14" s="33">
        <v>11410</v>
      </c>
      <c r="H14" s="33">
        <v>11603</v>
      </c>
      <c r="I14" s="33">
        <v>10257</v>
      </c>
      <c r="J14" s="33">
        <v>10036</v>
      </c>
      <c r="K14" s="33">
        <v>8873</v>
      </c>
      <c r="L14" s="33">
        <v>8770</v>
      </c>
      <c r="M14" s="33">
        <v>8768</v>
      </c>
      <c r="N14" s="33">
        <v>8851</v>
      </c>
      <c r="O14" s="33">
        <v>9527</v>
      </c>
      <c r="P14" s="33">
        <v>9432</v>
      </c>
      <c r="Q14" s="33">
        <v>9899</v>
      </c>
      <c r="R14" s="33">
        <v>10358</v>
      </c>
      <c r="S14" s="33">
        <v>10118</v>
      </c>
      <c r="T14" s="33">
        <v>9852</v>
      </c>
      <c r="U14" s="33">
        <v>8597</v>
      </c>
      <c r="V14" s="34">
        <f t="shared" si="0"/>
        <v>-0.1273853024766545</v>
      </c>
      <c r="W14" s="30" t="s">
        <v>40</v>
      </c>
      <c r="X14" s="30"/>
      <c r="Y14" s="33">
        <v>7606551</v>
      </c>
      <c r="Z14" s="30" t="s">
        <v>40</v>
      </c>
      <c r="AA14" s="32"/>
      <c r="AB14" s="35" t="s">
        <v>41</v>
      </c>
      <c r="AC14" s="20"/>
    </row>
    <row r="15" spans="1:32" ht="15" customHeight="1" x14ac:dyDescent="0.2">
      <c r="A15" s="30" t="s">
        <v>42</v>
      </c>
      <c r="B15" s="33">
        <v>1089</v>
      </c>
      <c r="C15" s="33">
        <v>1272</v>
      </c>
      <c r="D15" s="33">
        <v>1303</v>
      </c>
      <c r="E15" s="33">
        <v>1292</v>
      </c>
      <c r="F15" s="33">
        <v>1384</v>
      </c>
      <c r="G15" s="33">
        <v>1461</v>
      </c>
      <c r="H15" s="33">
        <v>1514</v>
      </c>
      <c r="I15" s="33">
        <v>1515</v>
      </c>
      <c r="J15" s="33">
        <v>1532</v>
      </c>
      <c r="K15" s="33">
        <v>1577</v>
      </c>
      <c r="L15" s="33">
        <v>1632</v>
      </c>
      <c r="M15" s="33">
        <v>1691</v>
      </c>
      <c r="N15" s="33">
        <v>1704</v>
      </c>
      <c r="O15" s="33">
        <v>1803</v>
      </c>
      <c r="P15" s="33">
        <v>1815</v>
      </c>
      <c r="Q15" s="33">
        <v>1816</v>
      </c>
      <c r="R15" s="33">
        <v>1847</v>
      </c>
      <c r="S15" s="33">
        <v>1905</v>
      </c>
      <c r="T15" s="33">
        <v>1971</v>
      </c>
      <c r="U15" s="33">
        <v>1926</v>
      </c>
      <c r="V15" s="34">
        <f t="shared" si="0"/>
        <v>-2.2831050228310501E-2</v>
      </c>
      <c r="W15" s="30" t="s">
        <v>42</v>
      </c>
      <c r="X15" s="30"/>
      <c r="Y15" s="33">
        <v>796875</v>
      </c>
      <c r="Z15" s="30" t="s">
        <v>42</v>
      </c>
      <c r="AA15" s="32"/>
      <c r="AB15" s="20"/>
      <c r="AC15" s="20"/>
    </row>
    <row r="16" spans="1:32" ht="15" customHeight="1" x14ac:dyDescent="0.2">
      <c r="A16" s="30" t="s">
        <v>43</v>
      </c>
      <c r="B16" s="33">
        <v>34296</v>
      </c>
      <c r="C16" s="33">
        <v>30383</v>
      </c>
      <c r="D16" s="33">
        <v>28899</v>
      </c>
      <c r="E16" s="33">
        <v>27669</v>
      </c>
      <c r="F16" s="33">
        <v>26303</v>
      </c>
      <c r="G16" s="33">
        <v>26206</v>
      </c>
      <c r="H16" s="33">
        <v>26687</v>
      </c>
      <c r="I16" s="33">
        <v>26424</v>
      </c>
      <c r="J16" s="33">
        <v>25458</v>
      </c>
      <c r="K16" s="33">
        <v>23749</v>
      </c>
      <c r="L16" s="33">
        <v>24709</v>
      </c>
      <c r="M16" s="33">
        <v>25151</v>
      </c>
      <c r="N16" s="33">
        <v>24431</v>
      </c>
      <c r="O16" s="33">
        <v>25740</v>
      </c>
      <c r="P16" s="33">
        <v>26240</v>
      </c>
      <c r="Q16" s="33">
        <v>25999</v>
      </c>
      <c r="R16" s="33">
        <v>26420</v>
      </c>
      <c r="S16" s="33">
        <v>25847</v>
      </c>
      <c r="T16" s="33">
        <v>25483</v>
      </c>
      <c r="U16" s="33">
        <v>24369</v>
      </c>
      <c r="V16" s="34">
        <f t="shared" si="0"/>
        <v>-4.3715418121885181E-2</v>
      </c>
      <c r="W16" s="30" t="s">
        <v>43</v>
      </c>
      <c r="X16" s="30"/>
      <c r="Y16" s="33">
        <v>10467542</v>
      </c>
      <c r="Z16" s="30" t="s">
        <v>43</v>
      </c>
      <c r="AA16"/>
    </row>
    <row r="17" spans="1:29" ht="15" customHeight="1" x14ac:dyDescent="0.2">
      <c r="A17" s="30" t="s">
        <v>44</v>
      </c>
      <c r="B17" s="33">
        <v>13448</v>
      </c>
      <c r="C17" s="33">
        <v>14209</v>
      </c>
      <c r="D17" s="33">
        <v>14023</v>
      </c>
      <c r="E17" s="33">
        <v>14490</v>
      </c>
      <c r="F17" s="33">
        <v>14520</v>
      </c>
      <c r="G17" s="33">
        <v>14818</v>
      </c>
      <c r="H17" s="33">
        <v>15419</v>
      </c>
      <c r="I17" s="33">
        <v>15078</v>
      </c>
      <c r="J17" s="33">
        <v>15046</v>
      </c>
      <c r="K17" s="33">
        <v>15003</v>
      </c>
      <c r="L17" s="33">
        <v>14717</v>
      </c>
      <c r="M17" s="33">
        <v>15124</v>
      </c>
      <c r="N17" s="33">
        <v>14793</v>
      </c>
      <c r="O17" s="33">
        <v>15133</v>
      </c>
      <c r="P17" s="33">
        <v>15360</v>
      </c>
      <c r="Q17" s="33">
        <v>15497</v>
      </c>
      <c r="R17" s="33">
        <v>15671</v>
      </c>
      <c r="S17" s="33">
        <v>15724</v>
      </c>
      <c r="T17" s="33">
        <v>15509</v>
      </c>
      <c r="U17" s="33">
        <v>14762</v>
      </c>
      <c r="V17" s="34">
        <f t="shared" si="0"/>
        <v>-4.8165581275388482E-2</v>
      </c>
      <c r="W17" s="30" t="s">
        <v>44</v>
      </c>
      <c r="X17" s="30"/>
      <c r="Y17" s="33">
        <v>5511451</v>
      </c>
      <c r="Z17" s="30" t="s">
        <v>44</v>
      </c>
      <c r="AA17"/>
    </row>
    <row r="18" spans="1:29" ht="15" customHeight="1" x14ac:dyDescent="0.2">
      <c r="A18" s="30" t="s">
        <v>45</v>
      </c>
      <c r="B18" s="33">
        <v>5784</v>
      </c>
      <c r="C18" s="33">
        <v>5360</v>
      </c>
      <c r="D18" s="33">
        <v>3433</v>
      </c>
      <c r="E18" s="33">
        <v>2911</v>
      </c>
      <c r="F18" s="33">
        <v>2887</v>
      </c>
      <c r="G18" s="33">
        <v>2573</v>
      </c>
      <c r="H18" s="33">
        <v>3005</v>
      </c>
      <c r="I18" s="33">
        <v>2928</v>
      </c>
      <c r="J18" s="33">
        <v>2668</v>
      </c>
      <c r="K18" s="33">
        <v>2428</v>
      </c>
      <c r="L18" s="33">
        <v>2423</v>
      </c>
      <c r="M18" s="33">
        <v>2656</v>
      </c>
      <c r="N18" s="33">
        <v>2621</v>
      </c>
      <c r="O18" s="33">
        <v>2748</v>
      </c>
      <c r="P18" s="33">
        <v>2808</v>
      </c>
      <c r="Q18" s="33">
        <v>2867</v>
      </c>
      <c r="R18" s="33">
        <v>2868</v>
      </c>
      <c r="S18" s="33">
        <v>3090</v>
      </c>
      <c r="T18" s="33">
        <v>3054</v>
      </c>
      <c r="U18" s="33">
        <v>2768</v>
      </c>
      <c r="V18" s="34">
        <f t="shared" si="0"/>
        <v>-9.3647675180091677E-2</v>
      </c>
      <c r="W18" s="30" t="s">
        <v>45</v>
      </c>
      <c r="X18" s="30"/>
      <c r="Y18" s="33">
        <v>1340415</v>
      </c>
      <c r="Z18" s="30" t="s">
        <v>45</v>
      </c>
      <c r="AA18"/>
    </row>
    <row r="19" spans="1:29" ht="15" customHeight="1" x14ac:dyDescent="0.2">
      <c r="A19" s="30" t="s">
        <v>46</v>
      </c>
      <c r="B19" s="33">
        <v>21621</v>
      </c>
      <c r="C19" s="33">
        <v>21152</v>
      </c>
      <c r="D19" s="33">
        <v>21080</v>
      </c>
      <c r="E19" s="33">
        <v>21108</v>
      </c>
      <c r="F19" s="33">
        <v>22243</v>
      </c>
      <c r="G19" s="33">
        <v>21856</v>
      </c>
      <c r="H19" s="33">
        <v>22484</v>
      </c>
      <c r="I19" s="33">
        <v>23192</v>
      </c>
      <c r="J19" s="33">
        <v>24015</v>
      </c>
      <c r="K19" s="33">
        <v>24205</v>
      </c>
      <c r="L19" s="33">
        <v>23928</v>
      </c>
      <c r="M19" s="33">
        <v>24298</v>
      </c>
      <c r="N19" s="33">
        <v>25313</v>
      </c>
      <c r="O19" s="33">
        <v>26025</v>
      </c>
      <c r="P19" s="33">
        <v>26437</v>
      </c>
      <c r="Q19" s="33">
        <v>25501</v>
      </c>
      <c r="R19" s="33">
        <v>26856</v>
      </c>
      <c r="S19" s="33">
        <v>26742</v>
      </c>
      <c r="T19" s="33">
        <v>25877</v>
      </c>
      <c r="U19" s="33">
        <v>24023</v>
      </c>
      <c r="V19" s="34">
        <f t="shared" si="0"/>
        <v>-7.164663600881091E-2</v>
      </c>
      <c r="W19" s="30" t="s">
        <v>46</v>
      </c>
      <c r="X19" s="30"/>
      <c r="Y19" s="33">
        <v>5326314</v>
      </c>
      <c r="Z19" s="30" t="s">
        <v>46</v>
      </c>
      <c r="AA19" s="32"/>
      <c r="AB19" s="20"/>
      <c r="AC19" s="20"/>
    </row>
    <row r="20" spans="1:29" ht="15" customHeight="1" x14ac:dyDescent="0.2">
      <c r="A20" s="30" t="s">
        <v>47</v>
      </c>
      <c r="B20" s="33">
        <v>135428</v>
      </c>
      <c r="C20" s="33">
        <v>143971</v>
      </c>
      <c r="D20" s="33">
        <v>144667</v>
      </c>
      <c r="E20" s="33">
        <v>143406</v>
      </c>
      <c r="F20" s="33">
        <v>140985</v>
      </c>
      <c r="G20" s="33">
        <v>142776</v>
      </c>
      <c r="H20" s="33">
        <v>149373</v>
      </c>
      <c r="I20" s="33">
        <v>147139</v>
      </c>
      <c r="J20" s="33">
        <v>151779</v>
      </c>
      <c r="K20" s="33">
        <v>152437</v>
      </c>
      <c r="L20" s="33">
        <v>154489</v>
      </c>
      <c r="M20" s="33">
        <v>161043</v>
      </c>
      <c r="N20" s="33">
        <v>157612</v>
      </c>
      <c r="O20" s="33">
        <v>161150</v>
      </c>
      <c r="P20" s="33">
        <v>162839</v>
      </c>
      <c r="Q20" s="33">
        <v>162346</v>
      </c>
      <c r="R20" s="33">
        <v>161485</v>
      </c>
      <c r="S20" s="33">
        <v>158634</v>
      </c>
      <c r="T20" s="33">
        <v>160739</v>
      </c>
      <c r="U20" s="33">
        <v>155547</v>
      </c>
      <c r="V20" s="34">
        <f t="shared" si="0"/>
        <v>-3.2300810630898534E-2</v>
      </c>
      <c r="W20" s="30" t="s">
        <v>47</v>
      </c>
      <c r="X20" s="30"/>
      <c r="Y20" s="33">
        <v>64369147</v>
      </c>
      <c r="Z20" s="30" t="s">
        <v>47</v>
      </c>
      <c r="AA20" s="32"/>
      <c r="AB20" s="20"/>
      <c r="AC20" s="20"/>
    </row>
    <row r="21" spans="1:29" ht="15" customHeight="1" x14ac:dyDescent="0.2">
      <c r="A21" s="30" t="s">
        <v>48</v>
      </c>
      <c r="B21" s="33">
        <v>229957</v>
      </c>
      <c r="C21" s="33">
        <v>228141</v>
      </c>
      <c r="D21" s="33">
        <v>221161</v>
      </c>
      <c r="E21" s="33">
        <v>222311</v>
      </c>
      <c r="F21" s="33">
        <v>218221</v>
      </c>
      <c r="G21" s="33">
        <v>221075</v>
      </c>
      <c r="H21" s="33">
        <v>230542</v>
      </c>
      <c r="I21" s="33">
        <v>226530</v>
      </c>
      <c r="J21" s="33">
        <v>225192</v>
      </c>
      <c r="K21" s="33">
        <v>220833</v>
      </c>
      <c r="L21" s="33">
        <v>219083</v>
      </c>
      <c r="M21" s="33">
        <v>222687</v>
      </c>
      <c r="N21" s="33">
        <v>219230</v>
      </c>
      <c r="O21" s="33">
        <v>230770</v>
      </c>
      <c r="P21" s="33">
        <v>230871</v>
      </c>
      <c r="Q21" s="33">
        <v>229594</v>
      </c>
      <c r="R21" s="33">
        <v>233283</v>
      </c>
      <c r="S21" s="33">
        <v>215706</v>
      </c>
      <c r="T21" s="33">
        <v>224176</v>
      </c>
      <c r="U21" s="33">
        <v>213282</v>
      </c>
      <c r="V21" s="34">
        <f t="shared" si="0"/>
        <v>-4.8595746199414744E-2</v>
      </c>
      <c r="W21" s="30" t="s">
        <v>48</v>
      </c>
      <c r="X21" s="30"/>
      <c r="Y21" s="33">
        <v>82002356</v>
      </c>
      <c r="Z21" s="30" t="s">
        <v>48</v>
      </c>
      <c r="AA21" s="32"/>
      <c r="AB21" s="20"/>
      <c r="AC21" s="20"/>
    </row>
    <row r="22" spans="1:29" ht="15" customHeight="1" x14ac:dyDescent="0.2">
      <c r="A22" s="30" t="s">
        <v>49</v>
      </c>
      <c r="B22" s="33">
        <v>14597</v>
      </c>
      <c r="C22" s="33">
        <v>14910</v>
      </c>
      <c r="D22" s="33">
        <v>14990</v>
      </c>
      <c r="E22" s="33">
        <v>15030</v>
      </c>
      <c r="F22" s="33">
        <v>15337</v>
      </c>
      <c r="G22" s="33">
        <v>15712</v>
      </c>
      <c r="H22" s="33">
        <v>16812</v>
      </c>
      <c r="I22" s="33">
        <v>17288</v>
      </c>
      <c r="J22" s="33">
        <v>18178</v>
      </c>
      <c r="K22" s="33">
        <v>18116</v>
      </c>
      <c r="L22" s="33">
        <v>18563</v>
      </c>
      <c r="M22" s="33">
        <v>19166</v>
      </c>
      <c r="N22" s="33">
        <v>19517</v>
      </c>
      <c r="O22" s="33">
        <v>20546</v>
      </c>
      <c r="P22" s="33">
        <v>20328</v>
      </c>
      <c r="Q22" s="33">
        <v>20821</v>
      </c>
      <c r="R22" s="33">
        <v>21425</v>
      </c>
      <c r="S22" s="33">
        <v>21937</v>
      </c>
      <c r="T22" s="33">
        <v>21256</v>
      </c>
      <c r="U22" s="33">
        <v>20544</v>
      </c>
      <c r="V22" s="34">
        <f t="shared" si="0"/>
        <v>-3.3496424538953705E-2</v>
      </c>
      <c r="W22" s="30" t="s">
        <v>49</v>
      </c>
      <c r="X22" s="30"/>
      <c r="Y22" s="33">
        <v>11260402</v>
      </c>
      <c r="Z22" s="30" t="s">
        <v>49</v>
      </c>
      <c r="AA22" s="32"/>
      <c r="AB22" s="20"/>
      <c r="AC22" s="20"/>
    </row>
    <row r="23" spans="1:29" ht="15" customHeight="1" x14ac:dyDescent="0.2">
      <c r="A23" s="30" t="s">
        <v>50</v>
      </c>
      <c r="B23" s="33">
        <v>19524</v>
      </c>
      <c r="C23" s="33">
        <v>18432</v>
      </c>
      <c r="D23" s="33">
        <v>16157</v>
      </c>
      <c r="E23" s="33">
        <v>16123</v>
      </c>
      <c r="F23" s="33">
        <v>16088</v>
      </c>
      <c r="G23" s="33">
        <v>16111</v>
      </c>
      <c r="H23" s="33">
        <v>16679</v>
      </c>
      <c r="I23" s="33">
        <v>15952</v>
      </c>
      <c r="J23" s="33">
        <v>16021</v>
      </c>
      <c r="K23" s="33">
        <v>16285</v>
      </c>
      <c r="L23" s="33">
        <v>16083</v>
      </c>
      <c r="M23" s="33">
        <v>16869</v>
      </c>
      <c r="N23" s="33">
        <v>16927</v>
      </c>
      <c r="O23" s="33">
        <v>17633</v>
      </c>
      <c r="P23" s="33">
        <v>17499</v>
      </c>
      <c r="Q23" s="33">
        <v>18167</v>
      </c>
      <c r="R23" s="33">
        <v>17911</v>
      </c>
      <c r="S23" s="33">
        <v>16930</v>
      </c>
      <c r="T23" s="33">
        <v>17074</v>
      </c>
      <c r="U23" s="33">
        <v>16411</v>
      </c>
      <c r="V23" s="34">
        <f t="shared" si="0"/>
        <v>-3.88309710671196E-2</v>
      </c>
      <c r="W23" s="30" t="s">
        <v>50</v>
      </c>
      <c r="X23" s="30"/>
      <c r="Y23" s="33">
        <v>10030975</v>
      </c>
      <c r="Z23" s="30" t="s">
        <v>50</v>
      </c>
      <c r="AA23" s="32"/>
      <c r="AB23" s="20"/>
      <c r="AC23" s="20"/>
    </row>
    <row r="24" spans="1:29" ht="15" customHeight="1" x14ac:dyDescent="0.2">
      <c r="A24" s="30" t="s">
        <v>51</v>
      </c>
      <c r="B24" s="33">
        <v>7311</v>
      </c>
      <c r="C24" s="33">
        <v>7422</v>
      </c>
      <c r="D24" s="33">
        <v>7320</v>
      </c>
      <c r="E24" s="33">
        <v>7564</v>
      </c>
      <c r="F24" s="33">
        <v>7820</v>
      </c>
      <c r="G24" s="33">
        <v>7925</v>
      </c>
      <c r="H24" s="33">
        <v>8287</v>
      </c>
      <c r="I24" s="33">
        <v>8600</v>
      </c>
      <c r="J24" s="33">
        <v>9328</v>
      </c>
      <c r="K24" s="33">
        <v>9927</v>
      </c>
      <c r="L24" s="33">
        <v>10689</v>
      </c>
      <c r="M24" s="33">
        <v>11128</v>
      </c>
      <c r="N24" s="33">
        <v>11222</v>
      </c>
      <c r="O24" s="33">
        <v>11517</v>
      </c>
      <c r="P24" s="33">
        <v>11872</v>
      </c>
      <c r="Q24" s="33">
        <v>12516</v>
      </c>
      <c r="R24" s="33">
        <v>13190</v>
      </c>
      <c r="S24" s="33">
        <v>13240</v>
      </c>
      <c r="T24" s="33">
        <v>13245</v>
      </c>
      <c r="U24" s="33">
        <v>11807</v>
      </c>
      <c r="V24" s="34">
        <f t="shared" si="0"/>
        <v>-0.10856927142317856</v>
      </c>
      <c r="W24" s="30" t="s">
        <v>51</v>
      </c>
      <c r="X24" s="30"/>
      <c r="Y24" s="33">
        <v>4450030</v>
      </c>
      <c r="Z24" s="30" t="s">
        <v>51</v>
      </c>
      <c r="AA24" s="32"/>
      <c r="AB24" s="20"/>
      <c r="AC24" s="20"/>
    </row>
    <row r="25" spans="1:29" ht="15" customHeight="1" x14ac:dyDescent="0.2">
      <c r="A25" s="30" t="s">
        <v>52</v>
      </c>
      <c r="B25" s="33">
        <v>107710</v>
      </c>
      <c r="C25" s="33">
        <v>110705</v>
      </c>
      <c r="D25" s="33">
        <v>110850</v>
      </c>
      <c r="E25" s="33">
        <v>111434</v>
      </c>
      <c r="F25" s="33">
        <v>109759</v>
      </c>
      <c r="G25" s="33">
        <v>114577</v>
      </c>
      <c r="H25" s="33">
        <v>115666</v>
      </c>
      <c r="I25" s="33">
        <v>116636</v>
      </c>
      <c r="J25" s="33">
        <v>120120</v>
      </c>
      <c r="K25" s="33">
        <v>124498</v>
      </c>
      <c r="L25" s="33">
        <v>124718</v>
      </c>
      <c r="M25" s="33">
        <v>125982</v>
      </c>
      <c r="N25" s="33">
        <v>125469</v>
      </c>
      <c r="O25" s="33">
        <v>131037</v>
      </c>
      <c r="P25" s="33">
        <v>132509</v>
      </c>
      <c r="Q25" s="33">
        <v>134387</v>
      </c>
      <c r="R25" s="33">
        <v>132342</v>
      </c>
      <c r="S25" s="33">
        <v>129257</v>
      </c>
      <c r="T25" s="33">
        <v>128335</v>
      </c>
      <c r="U25" s="33">
        <v>120934</v>
      </c>
      <c r="V25" s="34">
        <f t="shared" si="0"/>
        <v>-5.7669380917130947E-2</v>
      </c>
      <c r="W25" s="30" t="s">
        <v>52</v>
      </c>
      <c r="X25" s="30"/>
      <c r="Y25" s="33">
        <v>60045068</v>
      </c>
      <c r="Z25" s="30" t="s">
        <v>52</v>
      </c>
      <c r="AA25" s="32"/>
      <c r="AB25" s="20"/>
      <c r="AC25" s="20"/>
    </row>
    <row r="26" spans="1:29" ht="15" customHeight="1" x14ac:dyDescent="0.2">
      <c r="A26" s="30" t="s">
        <v>53</v>
      </c>
      <c r="B26" s="33">
        <v>6422</v>
      </c>
      <c r="C26" s="33">
        <v>6240</v>
      </c>
      <c r="D26" s="33">
        <v>5141</v>
      </c>
      <c r="E26" s="33">
        <v>4459</v>
      </c>
      <c r="F26" s="33">
        <v>4038</v>
      </c>
      <c r="G26" s="33">
        <v>3824</v>
      </c>
      <c r="H26" s="33">
        <v>3782</v>
      </c>
      <c r="I26" s="33">
        <v>3713</v>
      </c>
      <c r="J26" s="33">
        <v>3587</v>
      </c>
      <c r="K26" s="33">
        <v>3382</v>
      </c>
      <c r="L26" s="33">
        <v>3247</v>
      </c>
      <c r="M26" s="33">
        <v>3562</v>
      </c>
      <c r="N26" s="33">
        <v>3617</v>
      </c>
      <c r="O26" s="33">
        <v>3793</v>
      </c>
      <c r="P26" s="33">
        <v>3901</v>
      </c>
      <c r="Q26" s="33">
        <v>4015</v>
      </c>
      <c r="R26" s="33">
        <v>4191</v>
      </c>
      <c r="S26" s="33">
        <v>4353</v>
      </c>
      <c r="T26" s="33">
        <v>4152</v>
      </c>
      <c r="U26" s="33">
        <v>3910</v>
      </c>
      <c r="V26" s="34">
        <f t="shared" si="0"/>
        <v>-5.828516377649326E-2</v>
      </c>
      <c r="W26" s="30" t="s">
        <v>53</v>
      </c>
      <c r="X26" s="30"/>
      <c r="Y26" s="33">
        <v>2261294</v>
      </c>
      <c r="Z26" s="30" t="s">
        <v>53</v>
      </c>
      <c r="AA26" s="32"/>
      <c r="AB26" s="20"/>
      <c r="AC26" s="20"/>
    </row>
    <row r="27" spans="1:29" ht="15" customHeight="1" x14ac:dyDescent="0.2">
      <c r="A27" s="30" t="s">
        <v>54</v>
      </c>
      <c r="B27" s="33">
        <v>9681</v>
      </c>
      <c r="C27" s="33">
        <v>10163</v>
      </c>
      <c r="D27" s="33">
        <v>6376</v>
      </c>
      <c r="E27" s="33">
        <v>4910</v>
      </c>
      <c r="F27" s="33">
        <v>4735</v>
      </c>
      <c r="G27" s="33">
        <v>4597</v>
      </c>
      <c r="H27" s="33">
        <v>4482</v>
      </c>
      <c r="I27" s="33">
        <v>4523</v>
      </c>
      <c r="J27" s="33">
        <v>4474</v>
      </c>
      <c r="K27" s="33">
        <v>4054</v>
      </c>
      <c r="L27" s="33">
        <v>3746</v>
      </c>
      <c r="M27" s="33">
        <v>3875</v>
      </c>
      <c r="N27" s="33">
        <v>4029</v>
      </c>
      <c r="O27" s="33">
        <v>4138</v>
      </c>
      <c r="P27" s="33">
        <v>4307</v>
      </c>
      <c r="Q27" s="33">
        <v>4491</v>
      </c>
      <c r="R27" s="33">
        <v>4770</v>
      </c>
      <c r="S27" s="33">
        <v>5010</v>
      </c>
      <c r="T27" s="33">
        <v>4904</v>
      </c>
      <c r="U27" s="33">
        <v>4409</v>
      </c>
      <c r="V27" s="34">
        <f t="shared" si="0"/>
        <v>-0.10093800978792822</v>
      </c>
      <c r="W27" s="30" t="s">
        <v>54</v>
      </c>
      <c r="X27" s="30"/>
      <c r="Y27" s="33">
        <v>3349872</v>
      </c>
      <c r="Z27" s="30" t="s">
        <v>54</v>
      </c>
      <c r="AA27" s="32"/>
      <c r="AB27" s="20"/>
      <c r="AC27" s="20"/>
    </row>
    <row r="28" spans="1:29" ht="15" customHeight="1" x14ac:dyDescent="0.2">
      <c r="A28" s="30" t="s">
        <v>55</v>
      </c>
      <c r="B28" s="33">
        <v>3298</v>
      </c>
      <c r="C28" s="33">
        <v>3506</v>
      </c>
      <c r="D28" s="33">
        <v>3528</v>
      </c>
      <c r="E28" s="33">
        <v>3591</v>
      </c>
      <c r="F28" s="33">
        <v>3521</v>
      </c>
      <c r="G28" s="33">
        <v>3128</v>
      </c>
      <c r="H28" s="33">
        <v>3217</v>
      </c>
      <c r="I28" s="33">
        <v>3205</v>
      </c>
      <c r="J28" s="33">
        <v>3154</v>
      </c>
      <c r="K28" s="33">
        <v>3328</v>
      </c>
      <c r="L28" s="33">
        <v>3490</v>
      </c>
      <c r="M28" s="33">
        <v>3692</v>
      </c>
      <c r="N28" s="33">
        <v>3729</v>
      </c>
      <c r="O28" s="33">
        <v>3940</v>
      </c>
      <c r="P28" s="33">
        <v>4379</v>
      </c>
      <c r="Q28" s="33">
        <v>4467</v>
      </c>
      <c r="R28" s="33">
        <v>4395</v>
      </c>
      <c r="S28" s="33">
        <v>4337</v>
      </c>
      <c r="T28" s="33">
        <v>4373</v>
      </c>
      <c r="U28" s="33">
        <v>4084</v>
      </c>
      <c r="V28" s="34">
        <f t="shared" si="0"/>
        <v>-6.6087354219071581E-2</v>
      </c>
      <c r="W28" s="30" t="s">
        <v>55</v>
      </c>
      <c r="X28" s="30"/>
      <c r="Y28" s="33">
        <v>493500</v>
      </c>
      <c r="Z28" s="30" t="s">
        <v>55</v>
      </c>
      <c r="AA28" s="32"/>
      <c r="AB28" s="20"/>
      <c r="AC28" s="20"/>
    </row>
    <row r="29" spans="1:29" ht="15" customHeight="1" x14ac:dyDescent="0.2">
      <c r="A29" s="30" t="s">
        <v>56</v>
      </c>
      <c r="B29" s="33">
        <v>333</v>
      </c>
      <c r="C29" s="33">
        <v>388</v>
      </c>
      <c r="D29" s="33">
        <v>400</v>
      </c>
      <c r="E29" s="33">
        <v>424</v>
      </c>
      <c r="F29" s="33">
        <v>419</v>
      </c>
      <c r="G29" s="33">
        <v>347</v>
      </c>
      <c r="H29" s="33">
        <v>287</v>
      </c>
      <c r="I29" s="33">
        <v>401</v>
      </c>
      <c r="J29" s="33">
        <v>301</v>
      </c>
      <c r="K29" s="33">
        <v>310</v>
      </c>
      <c r="L29" s="33">
        <v>363</v>
      </c>
      <c r="M29" s="33">
        <v>442</v>
      </c>
      <c r="N29" s="33">
        <v>403</v>
      </c>
      <c r="O29" s="33">
        <v>457</v>
      </c>
      <c r="P29" s="33">
        <v>495</v>
      </c>
      <c r="Q29" s="33">
        <v>451</v>
      </c>
      <c r="R29" s="33">
        <v>434</v>
      </c>
      <c r="S29" s="33">
        <v>442</v>
      </c>
      <c r="T29" s="33">
        <v>490</v>
      </c>
      <c r="U29" s="33">
        <v>443</v>
      </c>
      <c r="V29" s="34">
        <f t="shared" si="0"/>
        <v>-9.5918367346938774E-2</v>
      </c>
      <c r="W29" s="30" t="s">
        <v>56</v>
      </c>
      <c r="X29" s="30"/>
      <c r="Y29" s="33">
        <v>413609</v>
      </c>
      <c r="Z29" s="30" t="s">
        <v>56</v>
      </c>
      <c r="AA29" s="32"/>
      <c r="AB29" s="20"/>
      <c r="AC29" s="20"/>
    </row>
    <row r="30" spans="1:29" ht="15" customHeight="1" x14ac:dyDescent="0.2">
      <c r="A30" s="30" t="s">
        <v>57</v>
      </c>
      <c r="B30" s="33">
        <v>41690</v>
      </c>
      <c r="C30" s="33">
        <v>45151</v>
      </c>
      <c r="D30" s="33">
        <v>44517</v>
      </c>
      <c r="E30" s="33">
        <v>46168</v>
      </c>
      <c r="F30" s="33">
        <v>46136</v>
      </c>
      <c r="G30" s="33">
        <v>47980</v>
      </c>
      <c r="H30" s="33">
        <v>51636</v>
      </c>
      <c r="I30" s="33">
        <v>49106</v>
      </c>
      <c r="J30" s="33">
        <v>49730</v>
      </c>
      <c r="K30" s="33">
        <v>49171</v>
      </c>
      <c r="L30" s="33">
        <v>50483</v>
      </c>
      <c r="M30" s="33">
        <v>51334</v>
      </c>
      <c r="N30" s="33">
        <v>51303</v>
      </c>
      <c r="O30" s="33">
        <v>51998</v>
      </c>
      <c r="P30" s="33">
        <v>52761</v>
      </c>
      <c r="Q30" s="33">
        <v>52293</v>
      </c>
      <c r="R30" s="33">
        <v>50940</v>
      </c>
      <c r="S30" s="33">
        <v>49815</v>
      </c>
      <c r="T30" s="33">
        <v>51088</v>
      </c>
      <c r="U30" s="33">
        <v>50406</v>
      </c>
      <c r="V30" s="34">
        <f t="shared" si="0"/>
        <v>-1.3349514563106795E-2</v>
      </c>
      <c r="W30" s="30" t="s">
        <v>57</v>
      </c>
      <c r="X30" s="30"/>
      <c r="Y30" s="33">
        <v>16485787</v>
      </c>
      <c r="Z30" s="30" t="s">
        <v>57</v>
      </c>
      <c r="AA30" s="32"/>
      <c r="AB30" s="20"/>
      <c r="AC30" s="20"/>
    </row>
    <row r="31" spans="1:29" ht="15" customHeight="1" x14ac:dyDescent="0.2">
      <c r="A31" s="30" t="s">
        <v>58</v>
      </c>
      <c r="B31" s="33">
        <v>16071</v>
      </c>
      <c r="C31" s="33">
        <v>15867</v>
      </c>
      <c r="D31" s="33">
        <v>15770</v>
      </c>
      <c r="E31" s="33">
        <v>16209</v>
      </c>
      <c r="F31" s="33">
        <v>16719</v>
      </c>
      <c r="G31" s="33">
        <v>17001</v>
      </c>
      <c r="H31" s="33">
        <v>17468</v>
      </c>
      <c r="I31" s="33">
        <v>17441</v>
      </c>
      <c r="J31" s="33">
        <v>18257</v>
      </c>
      <c r="K31" s="33">
        <v>18637</v>
      </c>
      <c r="L31" s="33">
        <v>18142</v>
      </c>
      <c r="M31" s="33">
        <v>18374</v>
      </c>
      <c r="N31" s="33">
        <v>18128</v>
      </c>
      <c r="O31" s="33">
        <v>18033</v>
      </c>
      <c r="P31" s="33">
        <v>18516</v>
      </c>
      <c r="Q31" s="33">
        <v>18600</v>
      </c>
      <c r="R31" s="33">
        <v>18546</v>
      </c>
      <c r="S31" s="33">
        <v>18881</v>
      </c>
      <c r="T31" s="33">
        <v>18938</v>
      </c>
      <c r="U31" s="33">
        <v>18090</v>
      </c>
      <c r="V31" s="34">
        <f t="shared" si="0"/>
        <v>-4.4777695638398986E-2</v>
      </c>
      <c r="W31" s="30" t="s">
        <v>58</v>
      </c>
      <c r="X31" s="30"/>
      <c r="Y31" s="33">
        <v>4799252</v>
      </c>
      <c r="Z31" s="30" t="s">
        <v>58</v>
      </c>
      <c r="AA31" s="32"/>
      <c r="AB31" s="20"/>
      <c r="AC31" s="20"/>
    </row>
    <row r="32" spans="1:29" ht="15" customHeight="1" x14ac:dyDescent="0.2">
      <c r="A32" s="30" t="s">
        <v>59</v>
      </c>
      <c r="B32" s="33">
        <v>59991</v>
      </c>
      <c r="C32" s="33">
        <v>60209</v>
      </c>
      <c r="D32" s="33">
        <v>59102</v>
      </c>
      <c r="E32" s="33">
        <v>63456</v>
      </c>
      <c r="F32" s="33">
        <v>61376</v>
      </c>
      <c r="G32" s="33">
        <v>62810</v>
      </c>
      <c r="H32" s="33">
        <v>66312</v>
      </c>
      <c r="I32" s="33">
        <v>64965</v>
      </c>
      <c r="J32" s="33">
        <v>60324</v>
      </c>
      <c r="K32" s="33">
        <v>58936</v>
      </c>
      <c r="L32" s="33">
        <v>55586</v>
      </c>
      <c r="M32" s="33">
        <v>56012</v>
      </c>
      <c r="N32" s="33">
        <v>54453</v>
      </c>
      <c r="O32" s="33">
        <v>55956</v>
      </c>
      <c r="P32" s="33">
        <v>58087</v>
      </c>
      <c r="Q32" s="33">
        <v>58199</v>
      </c>
      <c r="R32" s="33">
        <v>60765</v>
      </c>
      <c r="S32" s="33">
        <v>61656</v>
      </c>
      <c r="T32" s="33">
        <v>62237</v>
      </c>
      <c r="U32" s="33">
        <v>60930</v>
      </c>
      <c r="V32" s="34">
        <f t="shared" si="0"/>
        <v>-2.100036955508781E-2</v>
      </c>
      <c r="W32" s="30" t="s">
        <v>59</v>
      </c>
      <c r="X32" s="30"/>
      <c r="Y32" s="33">
        <v>38135876</v>
      </c>
      <c r="Z32" s="30" t="s">
        <v>59</v>
      </c>
      <c r="AA32" s="32"/>
      <c r="AB32" s="20"/>
      <c r="AC32" s="20"/>
    </row>
    <row r="33" spans="1:29" ht="15" customHeight="1" x14ac:dyDescent="0.2">
      <c r="A33" s="30" t="s">
        <v>60</v>
      </c>
      <c r="B33" s="33">
        <v>11804</v>
      </c>
      <c r="C33" s="33">
        <v>12259</v>
      </c>
      <c r="D33" s="33">
        <v>12700</v>
      </c>
      <c r="E33" s="33">
        <v>12832</v>
      </c>
      <c r="F33" s="33">
        <v>13411</v>
      </c>
      <c r="G33" s="33">
        <v>13740</v>
      </c>
      <c r="H33" s="33">
        <v>14533</v>
      </c>
      <c r="I33" s="33">
        <v>15069</v>
      </c>
      <c r="J33" s="33">
        <v>16054</v>
      </c>
      <c r="K33" s="33">
        <v>16778</v>
      </c>
      <c r="L33" s="33">
        <v>17745</v>
      </c>
      <c r="M33" s="33">
        <v>17963</v>
      </c>
      <c r="N33" s="33">
        <v>18418</v>
      </c>
      <c r="O33" s="33">
        <v>18371</v>
      </c>
      <c r="P33" s="33">
        <v>18877</v>
      </c>
      <c r="Q33" s="33">
        <v>18958</v>
      </c>
      <c r="R33" s="33">
        <v>18747</v>
      </c>
      <c r="S33" s="33">
        <v>18992</v>
      </c>
      <c r="T33" s="33">
        <v>18474</v>
      </c>
      <c r="U33" s="33">
        <v>18198</v>
      </c>
      <c r="V33" s="34">
        <f t="shared" si="0"/>
        <v>-1.4939915556999025E-2</v>
      </c>
      <c r="W33" s="30" t="s">
        <v>60</v>
      </c>
      <c r="X33" s="30"/>
      <c r="Y33" s="33">
        <v>10627250</v>
      </c>
      <c r="Z33" s="30" t="s">
        <v>60</v>
      </c>
      <c r="AA33" s="32"/>
      <c r="AB33" s="20"/>
      <c r="AC33" s="20"/>
    </row>
    <row r="34" spans="1:29" ht="15" customHeight="1" x14ac:dyDescent="0.2">
      <c r="A34" s="30" t="s">
        <v>61</v>
      </c>
      <c r="B34" s="33">
        <v>44085</v>
      </c>
      <c r="C34" s="33">
        <v>35487</v>
      </c>
      <c r="D34" s="33">
        <v>27061</v>
      </c>
      <c r="E34" s="33">
        <v>25098</v>
      </c>
      <c r="F34" s="33">
        <v>25563</v>
      </c>
      <c r="G34" s="33">
        <v>26830</v>
      </c>
      <c r="H34" s="33">
        <v>29682</v>
      </c>
      <c r="I34" s="33">
        <v>28746</v>
      </c>
      <c r="J34" s="33">
        <v>26220</v>
      </c>
      <c r="K34" s="33">
        <v>22482</v>
      </c>
      <c r="L34" s="33">
        <v>22542</v>
      </c>
      <c r="M34" s="33">
        <v>22948</v>
      </c>
      <c r="N34" s="33">
        <v>22893</v>
      </c>
      <c r="O34" s="33">
        <v>24029</v>
      </c>
      <c r="P34" s="33">
        <v>24359</v>
      </c>
      <c r="Q34" s="33">
        <v>24671</v>
      </c>
      <c r="R34" s="33">
        <v>24880</v>
      </c>
      <c r="S34" s="33">
        <v>24104</v>
      </c>
      <c r="T34" s="33">
        <v>24591</v>
      </c>
      <c r="U34" s="33">
        <v>22134</v>
      </c>
      <c r="V34" s="34">
        <f t="shared" si="0"/>
        <v>-9.9914602903501279E-2</v>
      </c>
      <c r="W34" s="30" t="s">
        <v>61</v>
      </c>
      <c r="X34" s="30"/>
      <c r="Y34" s="33">
        <v>21498616</v>
      </c>
      <c r="Z34" s="30" t="s">
        <v>61</v>
      </c>
      <c r="AA34" s="32"/>
      <c r="AB34" s="20"/>
      <c r="AC34" s="20"/>
    </row>
    <row r="35" spans="1:29" ht="15" customHeight="1" x14ac:dyDescent="0.2">
      <c r="A35" s="30" t="s">
        <v>62</v>
      </c>
      <c r="B35" s="33">
        <v>15576</v>
      </c>
      <c r="C35" s="33">
        <v>12997</v>
      </c>
      <c r="D35" s="33">
        <v>12281</v>
      </c>
      <c r="E35" s="33">
        <v>11247</v>
      </c>
      <c r="F35" s="33">
        <v>10986</v>
      </c>
      <c r="G35" s="33">
        <v>11036</v>
      </c>
      <c r="H35" s="33">
        <v>11360</v>
      </c>
      <c r="I35" s="33">
        <v>11344</v>
      </c>
      <c r="J35" s="33">
        <v>11059</v>
      </c>
      <c r="K35" s="33">
        <v>10943</v>
      </c>
      <c r="L35" s="33">
        <v>10985</v>
      </c>
      <c r="M35" s="33">
        <v>11490</v>
      </c>
      <c r="N35" s="33">
        <v>11638</v>
      </c>
      <c r="O35" s="33">
        <v>11232</v>
      </c>
      <c r="P35" s="33">
        <v>11052</v>
      </c>
      <c r="Q35" s="33">
        <v>11542</v>
      </c>
      <c r="R35" s="33">
        <v>11372</v>
      </c>
      <c r="S35" s="33">
        <v>11182</v>
      </c>
      <c r="T35" s="33">
        <v>11485</v>
      </c>
      <c r="U35" s="33">
        <v>10652</v>
      </c>
      <c r="V35" s="34">
        <f t="shared" si="0"/>
        <v>-7.2529386155855469E-2</v>
      </c>
      <c r="W35" s="30" t="s">
        <v>62</v>
      </c>
      <c r="X35" s="30"/>
      <c r="Y35" s="33">
        <v>5412254</v>
      </c>
      <c r="Z35" s="30" t="s">
        <v>62</v>
      </c>
      <c r="AA35" s="32"/>
      <c r="AB35" s="20"/>
      <c r="AC35" s="20"/>
    </row>
    <row r="36" spans="1:29" ht="15" customHeight="1" x14ac:dyDescent="0.2">
      <c r="A36" s="30" t="s">
        <v>63</v>
      </c>
      <c r="B36" s="33">
        <v>3721</v>
      </c>
      <c r="C36" s="33">
        <v>3695</v>
      </c>
      <c r="D36" s="33">
        <v>3384</v>
      </c>
      <c r="E36" s="33">
        <v>3661</v>
      </c>
      <c r="F36" s="33">
        <v>3842</v>
      </c>
      <c r="G36" s="33">
        <v>4064</v>
      </c>
      <c r="H36" s="33">
        <v>4452</v>
      </c>
      <c r="I36" s="33">
        <v>4524</v>
      </c>
      <c r="J36" s="33">
        <v>4352</v>
      </c>
      <c r="K36" s="33">
        <v>4394</v>
      </c>
      <c r="L36" s="33">
        <v>4432</v>
      </c>
      <c r="M36" s="33">
        <v>4579</v>
      </c>
      <c r="N36" s="33">
        <v>4560</v>
      </c>
      <c r="O36" s="33">
        <v>4686</v>
      </c>
      <c r="P36" s="33">
        <v>4810</v>
      </c>
      <c r="Q36" s="33">
        <v>4872</v>
      </c>
      <c r="R36" s="33">
        <v>4944</v>
      </c>
      <c r="S36" s="33">
        <v>4884</v>
      </c>
      <c r="T36" s="33">
        <v>5253</v>
      </c>
      <c r="U36" s="33">
        <v>4672</v>
      </c>
      <c r="V36" s="34">
        <f t="shared" si="0"/>
        <v>-0.11060346468684561</v>
      </c>
      <c r="W36" s="30" t="s">
        <v>63</v>
      </c>
      <c r="X36" s="30"/>
      <c r="Y36" s="33">
        <v>2032362</v>
      </c>
      <c r="Z36" s="30" t="s">
        <v>63</v>
      </c>
      <c r="AA36" s="32"/>
      <c r="AB36" s="20"/>
      <c r="AC36" s="20"/>
    </row>
    <row r="37" spans="1:29" ht="15" customHeight="1" x14ac:dyDescent="0.2">
      <c r="A37" s="30" t="s">
        <v>64</v>
      </c>
      <c r="B37" s="33">
        <v>56864</v>
      </c>
      <c r="C37" s="33">
        <v>59324</v>
      </c>
      <c r="D37" s="33">
        <v>60255</v>
      </c>
      <c r="E37" s="33">
        <v>59586</v>
      </c>
      <c r="F37" s="33">
        <v>62414</v>
      </c>
      <c r="G37" s="33">
        <v>63722</v>
      </c>
      <c r="H37" s="33">
        <v>65278</v>
      </c>
      <c r="I37" s="33">
        <v>68172</v>
      </c>
      <c r="J37" s="33">
        <v>71816</v>
      </c>
      <c r="K37" s="33">
        <v>74414</v>
      </c>
      <c r="L37" s="33">
        <v>79448</v>
      </c>
      <c r="M37" s="33">
        <v>83378</v>
      </c>
      <c r="N37" s="33">
        <v>84743</v>
      </c>
      <c r="O37" s="33">
        <v>90037</v>
      </c>
      <c r="P37" s="33">
        <v>94322</v>
      </c>
      <c r="Q37" s="33">
        <v>97430</v>
      </c>
      <c r="R37" s="33">
        <v>96063</v>
      </c>
      <c r="S37" s="33">
        <v>98833</v>
      </c>
      <c r="T37" s="33">
        <v>95752</v>
      </c>
      <c r="U37" s="33">
        <v>88966</v>
      </c>
      <c r="V37" s="34">
        <f t="shared" si="0"/>
        <v>-7.087058233770574E-2</v>
      </c>
      <c r="W37" s="30" t="s">
        <v>64</v>
      </c>
      <c r="X37" s="30"/>
      <c r="Y37" s="33">
        <v>45828172</v>
      </c>
      <c r="Z37" s="30" t="s">
        <v>64</v>
      </c>
      <c r="AA37" s="32"/>
      <c r="AB37" s="20"/>
      <c r="AC37" s="20"/>
    </row>
    <row r="38" spans="1:29" ht="15" customHeight="1" x14ac:dyDescent="0.2">
      <c r="A38" s="30" t="s">
        <v>65</v>
      </c>
      <c r="B38" s="33">
        <v>31035</v>
      </c>
      <c r="C38" s="33">
        <v>31362</v>
      </c>
      <c r="D38" s="33">
        <v>33110</v>
      </c>
      <c r="E38" s="33">
        <v>33573</v>
      </c>
      <c r="F38" s="33">
        <v>34153</v>
      </c>
      <c r="G38" s="33">
        <v>34922</v>
      </c>
      <c r="H38" s="33">
        <v>35879</v>
      </c>
      <c r="I38" s="33">
        <v>35168</v>
      </c>
      <c r="J38" s="33">
        <v>35489</v>
      </c>
      <c r="K38" s="33">
        <v>35060</v>
      </c>
      <c r="L38" s="33">
        <v>34851</v>
      </c>
      <c r="M38" s="33">
        <v>34338</v>
      </c>
      <c r="N38" s="33">
        <v>34134</v>
      </c>
      <c r="O38" s="33">
        <v>33954</v>
      </c>
      <c r="P38" s="33">
        <v>33920</v>
      </c>
      <c r="Q38" s="33">
        <v>33625</v>
      </c>
      <c r="R38" s="33">
        <v>33206</v>
      </c>
      <c r="S38" s="33">
        <v>33347</v>
      </c>
      <c r="T38" s="33">
        <v>32556</v>
      </c>
      <c r="U38" s="33">
        <v>31598</v>
      </c>
      <c r="V38" s="34">
        <f t="shared" si="0"/>
        <v>-2.9426219437277308E-2</v>
      </c>
      <c r="W38" s="30" t="s">
        <v>65</v>
      </c>
      <c r="X38" s="30"/>
      <c r="Y38" s="33">
        <v>9256347</v>
      </c>
      <c r="Z38" s="30" t="s">
        <v>65</v>
      </c>
      <c r="AA38" s="32"/>
      <c r="AB38" s="20"/>
      <c r="AC38" s="20"/>
    </row>
    <row r="39" spans="1:29" ht="15" customHeight="1" x14ac:dyDescent="0.2">
      <c r="A39" s="30" t="s">
        <v>66</v>
      </c>
      <c r="B39" s="33">
        <v>19114</v>
      </c>
      <c r="C39" s="33">
        <v>19884</v>
      </c>
      <c r="D39" s="33">
        <v>20048</v>
      </c>
      <c r="E39" s="33">
        <v>19489</v>
      </c>
      <c r="F39" s="33">
        <v>19141</v>
      </c>
      <c r="G39" s="33">
        <v>19665</v>
      </c>
      <c r="H39" s="33">
        <v>20145</v>
      </c>
      <c r="I39" s="33">
        <v>19722</v>
      </c>
      <c r="J39" s="33">
        <v>20365</v>
      </c>
      <c r="K39" s="33">
        <v>20778</v>
      </c>
      <c r="L39" s="33">
        <v>20552</v>
      </c>
      <c r="M39" s="33">
        <v>20936</v>
      </c>
      <c r="N39" s="33">
        <v>20388</v>
      </c>
      <c r="O39" s="33">
        <v>20890</v>
      </c>
      <c r="P39" s="33">
        <v>20999</v>
      </c>
      <c r="Q39" s="33">
        <v>21296</v>
      </c>
      <c r="R39" s="33">
        <v>21165</v>
      </c>
      <c r="S39" s="33">
        <v>20642</v>
      </c>
      <c r="T39" s="33">
        <v>21474</v>
      </c>
      <c r="U39" s="33">
        <v>20905</v>
      </c>
      <c r="V39" s="34">
        <f t="shared" si="0"/>
        <v>-2.6497159355499674E-2</v>
      </c>
      <c r="W39" s="30" t="s">
        <v>66</v>
      </c>
      <c r="X39" s="30"/>
      <c r="Y39" s="33">
        <v>7701856</v>
      </c>
      <c r="Z39" s="30" t="s">
        <v>66</v>
      </c>
      <c r="AA39" s="32"/>
      <c r="AB39" s="20"/>
      <c r="AC39" s="20"/>
    </row>
    <row r="40" spans="1:29" ht="15" customHeight="1" x14ac:dyDescent="0.2">
      <c r="A40" s="30" t="s">
        <v>67</v>
      </c>
      <c r="B40" s="33">
        <v>38527</v>
      </c>
      <c r="C40" s="33">
        <v>38897</v>
      </c>
      <c r="D40" s="33">
        <v>39958</v>
      </c>
      <c r="E40" s="33">
        <v>42701</v>
      </c>
      <c r="F40" s="33">
        <v>40959</v>
      </c>
      <c r="G40" s="33">
        <v>45061</v>
      </c>
      <c r="H40" s="33">
        <v>49041</v>
      </c>
      <c r="I40" s="33">
        <v>50742</v>
      </c>
      <c r="J40" s="33">
        <v>50313</v>
      </c>
      <c r="K40" s="33">
        <v>49559</v>
      </c>
      <c r="L40" s="33">
        <v>56089</v>
      </c>
      <c r="M40" s="33">
        <v>50363</v>
      </c>
      <c r="N40" s="33">
        <v>55286</v>
      </c>
      <c r="O40" s="33">
        <v>59153</v>
      </c>
      <c r="P40" s="33">
        <v>61223</v>
      </c>
      <c r="Q40" s="33">
        <v>63576</v>
      </c>
      <c r="R40" s="33">
        <v>69620</v>
      </c>
      <c r="S40" s="33">
        <v>74081</v>
      </c>
      <c r="T40" s="33">
        <v>73057</v>
      </c>
      <c r="U40" s="33">
        <v>68666</v>
      </c>
      <c r="V40" s="34">
        <f t="shared" si="0"/>
        <v>-6.0103754602570593E-2</v>
      </c>
      <c r="W40" s="30" t="s">
        <v>67</v>
      </c>
      <c r="X40" s="30"/>
      <c r="Y40" s="33">
        <v>71517100</v>
      </c>
      <c r="Z40" s="30" t="s">
        <v>67</v>
      </c>
      <c r="AA40" s="32"/>
      <c r="AB40" s="20"/>
      <c r="AC40" s="20"/>
    </row>
    <row r="41" spans="1:29" ht="15" customHeight="1" x14ac:dyDescent="0.2">
      <c r="A41" s="30" t="s">
        <v>68</v>
      </c>
      <c r="B41" s="33">
        <v>136239</v>
      </c>
      <c r="C41" s="33">
        <v>141514</v>
      </c>
      <c r="D41" s="33">
        <v>139446</v>
      </c>
      <c r="E41" s="33">
        <v>142009</v>
      </c>
      <c r="F41" s="33">
        <v>142090</v>
      </c>
      <c r="G41" s="33">
        <v>142034</v>
      </c>
      <c r="H41" s="33">
        <v>150020</v>
      </c>
      <c r="I41" s="33">
        <v>147104</v>
      </c>
      <c r="J41" s="33">
        <v>148053</v>
      </c>
      <c r="K41" s="33">
        <v>151046</v>
      </c>
      <c r="L41" s="33">
        <v>152368</v>
      </c>
      <c r="M41" s="33">
        <v>153303</v>
      </c>
      <c r="N41" s="33">
        <v>148802</v>
      </c>
      <c r="O41" s="33">
        <v>150549</v>
      </c>
      <c r="P41" s="33">
        <v>152320</v>
      </c>
      <c r="Q41" s="33">
        <v>153258</v>
      </c>
      <c r="R41" s="33">
        <v>151229</v>
      </c>
      <c r="S41" s="33">
        <v>148652</v>
      </c>
      <c r="T41" s="33">
        <v>148218</v>
      </c>
      <c r="U41" s="33">
        <v>137498</v>
      </c>
      <c r="V41" s="34">
        <f t="shared" si="0"/>
        <v>-7.2325898338933187E-2</v>
      </c>
      <c r="W41" s="30" t="s">
        <v>68</v>
      </c>
      <c r="X41" s="30"/>
      <c r="Y41" s="33">
        <v>61595091</v>
      </c>
      <c r="Z41" s="30" t="s">
        <v>68</v>
      </c>
      <c r="AA41" s="32"/>
      <c r="AB41" s="20"/>
      <c r="AC41" s="20"/>
    </row>
    <row r="42" spans="1:29" ht="15" customHeight="1" x14ac:dyDescent="0.2">
      <c r="A42" s="30" t="s">
        <v>69</v>
      </c>
      <c r="B42" s="36">
        <v>1078628</v>
      </c>
      <c r="C42" s="36">
        <v>1084594</v>
      </c>
      <c r="D42" s="36">
        <v>1055785</v>
      </c>
      <c r="E42" s="36">
        <v>1058507</v>
      </c>
      <c r="F42" s="36">
        <v>1053152</v>
      </c>
      <c r="G42" s="36">
        <v>1071260</v>
      </c>
      <c r="H42" s="36">
        <v>1118580</v>
      </c>
      <c r="I42" s="36">
        <v>1106487</v>
      </c>
      <c r="J42" s="36">
        <v>1114407</v>
      </c>
      <c r="K42" s="36">
        <v>1112574</v>
      </c>
      <c r="L42" s="36">
        <v>1120145</v>
      </c>
      <c r="M42" s="36">
        <v>1144396</v>
      </c>
      <c r="N42" s="36">
        <v>1131801</v>
      </c>
      <c r="O42" s="36">
        <v>1171696</v>
      </c>
      <c r="P42" s="36">
        <v>1186189</v>
      </c>
      <c r="Q42" s="36">
        <v>1192536</v>
      </c>
      <c r="R42" s="36">
        <v>1193356</v>
      </c>
      <c r="S42" s="36">
        <v>1166798</v>
      </c>
      <c r="T42" s="36">
        <v>1175235</v>
      </c>
      <c r="U42" s="36">
        <v>1113671</v>
      </c>
      <c r="V42" s="34">
        <f t="shared" si="0"/>
        <v>-5.2384416733674541E-2</v>
      </c>
      <c r="W42" s="30" t="s">
        <v>69</v>
      </c>
      <c r="X42" s="30"/>
      <c r="Y42" s="33">
        <v>499705496</v>
      </c>
      <c r="Z42" s="31"/>
      <c r="AA42" s="32"/>
      <c r="AB42" s="20"/>
      <c r="AC42" s="20"/>
    </row>
    <row r="43" spans="1:29" ht="15" customHeight="1" x14ac:dyDescent="0.2">
      <c r="A43" s="37" t="s">
        <v>70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Z43" s="31"/>
      <c r="AA43" s="32"/>
      <c r="AB43" s="20"/>
      <c r="AC43" s="20"/>
    </row>
    <row r="44" spans="1:29" x14ac:dyDescent="0.2">
      <c r="A44" s="39" t="s">
        <v>71</v>
      </c>
      <c r="B44" s="40">
        <f>SUM(B12:B41)</f>
        <v>1152340</v>
      </c>
      <c r="C44" s="40">
        <f t="shared" ref="C44:U44" si="1">SUM(C12:C41)</f>
        <v>1159244</v>
      </c>
      <c r="D44" s="40">
        <f t="shared" si="1"/>
        <v>1131562</v>
      </c>
      <c r="E44" s="40">
        <f t="shared" si="1"/>
        <v>1136907</v>
      </c>
      <c r="F44" s="40">
        <f t="shared" si="1"/>
        <v>1129972</v>
      </c>
      <c r="G44" s="40">
        <f t="shared" si="1"/>
        <v>1152987</v>
      </c>
      <c r="H44" s="40">
        <f t="shared" si="1"/>
        <v>1205233</v>
      </c>
      <c r="I44" s="40">
        <f t="shared" si="1"/>
        <v>1194393</v>
      </c>
      <c r="J44" s="40">
        <f t="shared" si="1"/>
        <v>1203341</v>
      </c>
      <c r="K44" s="40">
        <f t="shared" si="1"/>
        <v>1201550</v>
      </c>
      <c r="L44" s="40">
        <f t="shared" si="1"/>
        <v>1214929</v>
      </c>
      <c r="M44" s="40">
        <f t="shared" si="1"/>
        <v>1234069</v>
      </c>
      <c r="N44" s="40">
        <f t="shared" si="1"/>
        <v>1225605</v>
      </c>
      <c r="O44" s="40">
        <f t="shared" si="1"/>
        <v>1269772</v>
      </c>
      <c r="P44" s="40">
        <f t="shared" si="1"/>
        <v>1286924</v>
      </c>
      <c r="Q44" s="40">
        <f t="shared" si="1"/>
        <v>1296006</v>
      </c>
      <c r="R44" s="40">
        <f t="shared" si="1"/>
        <v>1302687</v>
      </c>
      <c r="S44" s="40">
        <f t="shared" si="1"/>
        <v>1280399</v>
      </c>
      <c r="T44" s="40">
        <f t="shared" si="1"/>
        <v>1288703</v>
      </c>
      <c r="U44" s="40">
        <f t="shared" si="1"/>
        <v>1221334</v>
      </c>
      <c r="V44" s="34">
        <f t="shared" si="0"/>
        <v>-5.2276591270447884E-2</v>
      </c>
      <c r="W44" s="30" t="s">
        <v>71</v>
      </c>
      <c r="X44" s="41"/>
      <c r="Y44" s="42">
        <f>SUM(Y12:Y41)</f>
        <v>583723704</v>
      </c>
    </row>
    <row r="45" spans="1:29" x14ac:dyDescent="0.2">
      <c r="A45" s="43" t="s">
        <v>72</v>
      </c>
      <c r="B45" s="44">
        <f>'Fig 1c Data - electricity'!B41/'Fig 1a FEC by sector'!B42</f>
        <v>0.17141683694471124</v>
      </c>
      <c r="U45" s="44">
        <f>'Fig 1c Data - electricity'!U41/'Fig 1a FEC by sector'!U42</f>
        <v>0.20992285872578167</v>
      </c>
      <c r="AA45"/>
    </row>
    <row r="46" spans="1:29" ht="15.75" x14ac:dyDescent="0.25">
      <c r="A46" s="45"/>
      <c r="B46" s="17" t="s">
        <v>73</v>
      </c>
      <c r="C46" s="18" t="s">
        <v>74</v>
      </c>
      <c r="D46" s="46"/>
      <c r="E46" s="47"/>
      <c r="F46" s="47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</row>
    <row r="47" spans="1:29" ht="15.75" x14ac:dyDescent="0.25">
      <c r="A47" s="45"/>
      <c r="B47" s="17" t="s">
        <v>75</v>
      </c>
      <c r="C47" s="18" t="s">
        <v>76</v>
      </c>
      <c r="D47" s="46"/>
      <c r="E47" s="47"/>
      <c r="F47" s="47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</row>
    <row r="48" spans="1:29" ht="15.75" x14ac:dyDescent="0.25">
      <c r="A48" s="45"/>
      <c r="B48" s="17" t="s">
        <v>77</v>
      </c>
      <c r="C48" s="18" t="s">
        <v>78</v>
      </c>
      <c r="D48" s="46"/>
      <c r="E48" s="47"/>
      <c r="F48" s="47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</row>
    <row r="49" spans="1:27" x14ac:dyDescent="0.2">
      <c r="AA49"/>
    </row>
    <row r="50" spans="1:27" x14ac:dyDescent="0.2">
      <c r="A50" s="30" t="s">
        <v>15</v>
      </c>
      <c r="B50" s="30" t="s">
        <v>16</v>
      </c>
      <c r="C50" s="30" t="s">
        <v>17</v>
      </c>
      <c r="D50" s="30" t="s">
        <v>18</v>
      </c>
      <c r="E50" s="30" t="s">
        <v>19</v>
      </c>
      <c r="F50" s="30" t="s">
        <v>20</v>
      </c>
      <c r="G50" s="30" t="s">
        <v>21</v>
      </c>
      <c r="H50" s="30" t="s">
        <v>22</v>
      </c>
      <c r="I50" s="30" t="s">
        <v>23</v>
      </c>
      <c r="J50" s="30" t="s">
        <v>24</v>
      </c>
      <c r="K50" s="30" t="s">
        <v>25</v>
      </c>
      <c r="L50" s="30" t="s">
        <v>26</v>
      </c>
      <c r="M50" s="30" t="s">
        <v>27</v>
      </c>
      <c r="N50" s="30" t="s">
        <v>28</v>
      </c>
      <c r="O50" s="30" t="s">
        <v>29</v>
      </c>
      <c r="P50" s="30" t="s">
        <v>30</v>
      </c>
      <c r="Q50" s="30" t="s">
        <v>31</v>
      </c>
      <c r="R50" s="30" t="s">
        <v>32</v>
      </c>
      <c r="S50" s="30" t="s">
        <v>33</v>
      </c>
      <c r="T50" s="30" t="s">
        <v>34</v>
      </c>
      <c r="U50" s="30" t="s">
        <v>35</v>
      </c>
    </row>
    <row r="51" spans="1:27" x14ac:dyDescent="0.2">
      <c r="A51" s="30" t="s">
        <v>36</v>
      </c>
      <c r="B51" s="33">
        <v>6091</v>
      </c>
      <c r="C51" s="33">
        <v>6180</v>
      </c>
      <c r="D51" s="33">
        <v>5867</v>
      </c>
      <c r="E51" s="33">
        <v>5979</v>
      </c>
      <c r="F51" s="33">
        <v>6123</v>
      </c>
      <c r="G51" s="33">
        <v>6339</v>
      </c>
      <c r="H51" s="33">
        <v>6380</v>
      </c>
      <c r="I51" s="33">
        <v>6931</v>
      </c>
      <c r="J51" s="33">
        <v>6764</v>
      </c>
      <c r="K51" s="33">
        <v>6730</v>
      </c>
      <c r="L51" s="33">
        <v>7246</v>
      </c>
      <c r="M51" s="33">
        <v>7408</v>
      </c>
      <c r="N51" s="33">
        <v>7409</v>
      </c>
      <c r="O51" s="33">
        <v>7798</v>
      </c>
      <c r="P51" s="33">
        <v>8121</v>
      </c>
      <c r="Q51" s="33">
        <v>8819</v>
      </c>
      <c r="R51" s="33">
        <v>8763</v>
      </c>
      <c r="S51" s="33">
        <v>8973</v>
      </c>
      <c r="T51" s="33">
        <v>9014</v>
      </c>
      <c r="U51" s="33">
        <v>8263</v>
      </c>
      <c r="V51" s="34">
        <f>(U51-T51)/T51</f>
        <v>-8.3314843576658526E-2</v>
      </c>
    </row>
    <row r="52" spans="1:27" x14ac:dyDescent="0.2">
      <c r="A52" s="30" t="s">
        <v>38</v>
      </c>
      <c r="B52" s="33">
        <v>12059</v>
      </c>
      <c r="C52" s="33">
        <v>12307</v>
      </c>
      <c r="D52" s="33">
        <v>11846</v>
      </c>
      <c r="E52" s="33">
        <v>11184</v>
      </c>
      <c r="F52" s="33">
        <v>12007</v>
      </c>
      <c r="G52" s="33">
        <v>11964</v>
      </c>
      <c r="H52" s="33">
        <v>11842</v>
      </c>
      <c r="I52" s="33">
        <v>12336</v>
      </c>
      <c r="J52" s="33">
        <v>12845</v>
      </c>
      <c r="K52" s="33">
        <v>13263</v>
      </c>
      <c r="L52" s="33">
        <v>14059</v>
      </c>
      <c r="M52" s="33">
        <v>14090</v>
      </c>
      <c r="N52" s="33">
        <v>12712</v>
      </c>
      <c r="O52" s="33">
        <v>12925</v>
      </c>
      <c r="P52" s="33">
        <v>12559</v>
      </c>
      <c r="Q52" s="33">
        <v>11711</v>
      </c>
      <c r="R52" s="33">
        <v>12405</v>
      </c>
      <c r="S52" s="33">
        <v>12198</v>
      </c>
      <c r="T52" s="33">
        <v>11928</v>
      </c>
      <c r="U52" s="33">
        <v>9614</v>
      </c>
      <c r="V52" s="34">
        <f t="shared" ref="V52:V83" si="2">(U52-T52)/T52</f>
        <v>-0.19399731723675387</v>
      </c>
    </row>
    <row r="53" spans="1:27" x14ac:dyDescent="0.2">
      <c r="A53" s="30" t="s">
        <v>40</v>
      </c>
      <c r="B53" s="33">
        <v>9013</v>
      </c>
      <c r="C53" s="33">
        <v>6858</v>
      </c>
      <c r="D53" s="33">
        <v>5595</v>
      </c>
      <c r="E53" s="33">
        <v>4861</v>
      </c>
      <c r="F53" s="33">
        <v>5308</v>
      </c>
      <c r="G53" s="33">
        <v>6010</v>
      </c>
      <c r="H53" s="33">
        <v>5954</v>
      </c>
      <c r="I53" s="33">
        <v>5553</v>
      </c>
      <c r="J53" s="33">
        <v>4705</v>
      </c>
      <c r="K53" s="33">
        <v>3676</v>
      </c>
      <c r="L53" s="33">
        <v>3653</v>
      </c>
      <c r="M53" s="33">
        <v>3651</v>
      </c>
      <c r="N53" s="33">
        <v>3491</v>
      </c>
      <c r="O53" s="33">
        <v>3817</v>
      </c>
      <c r="P53" s="33">
        <v>3774</v>
      </c>
      <c r="Q53" s="33">
        <v>3799</v>
      </c>
      <c r="R53" s="33">
        <v>3889</v>
      </c>
      <c r="S53" s="33">
        <v>3930</v>
      </c>
      <c r="T53" s="33">
        <v>3485</v>
      </c>
      <c r="U53" s="33">
        <v>2430</v>
      </c>
      <c r="V53" s="34">
        <f t="shared" si="2"/>
        <v>-0.30272596843615496</v>
      </c>
    </row>
    <row r="54" spans="1:27" x14ac:dyDescent="0.2">
      <c r="A54" s="30" t="s">
        <v>66</v>
      </c>
      <c r="B54" s="33">
        <v>3326</v>
      </c>
      <c r="C54" s="33">
        <v>3351</v>
      </c>
      <c r="D54" s="33">
        <v>3386</v>
      </c>
      <c r="E54" s="33">
        <v>3400</v>
      </c>
      <c r="F54" s="33">
        <v>3502</v>
      </c>
      <c r="G54" s="33">
        <v>3608</v>
      </c>
      <c r="H54" s="33">
        <v>3558</v>
      </c>
      <c r="I54" s="33">
        <v>3584</v>
      </c>
      <c r="J54" s="33">
        <v>3598</v>
      </c>
      <c r="K54" s="33">
        <v>4077</v>
      </c>
      <c r="L54" s="33">
        <v>3874</v>
      </c>
      <c r="M54" s="33">
        <v>4043</v>
      </c>
      <c r="N54" s="33">
        <v>3867</v>
      </c>
      <c r="O54" s="33">
        <v>3944</v>
      </c>
      <c r="P54" s="33">
        <v>4016</v>
      </c>
      <c r="Q54" s="33">
        <v>4060</v>
      </c>
      <c r="R54" s="33">
        <v>4130</v>
      </c>
      <c r="S54" s="33">
        <v>4070</v>
      </c>
      <c r="T54" s="33">
        <v>4099</v>
      </c>
      <c r="U54" s="33">
        <v>3811</v>
      </c>
      <c r="V54" s="34">
        <f t="shared" si="2"/>
        <v>-7.0261039277872653E-2</v>
      </c>
    </row>
    <row r="55" spans="1:27" x14ac:dyDescent="0.2">
      <c r="A55" s="30" t="s">
        <v>42</v>
      </c>
      <c r="B55" s="33">
        <v>266</v>
      </c>
      <c r="C55" s="33">
        <v>398</v>
      </c>
      <c r="D55" s="33">
        <v>360</v>
      </c>
      <c r="E55" s="33">
        <v>376</v>
      </c>
      <c r="F55" s="33">
        <v>432</v>
      </c>
      <c r="G55" s="33">
        <v>443</v>
      </c>
      <c r="H55" s="33">
        <v>482</v>
      </c>
      <c r="I55" s="33">
        <v>455</v>
      </c>
      <c r="J55" s="33">
        <v>416</v>
      </c>
      <c r="K55" s="33">
        <v>428</v>
      </c>
      <c r="L55" s="33">
        <v>441</v>
      </c>
      <c r="M55" s="33">
        <v>426</v>
      </c>
      <c r="N55" s="33">
        <v>423</v>
      </c>
      <c r="O55" s="33">
        <v>442</v>
      </c>
      <c r="P55" s="33">
        <v>446</v>
      </c>
      <c r="Q55" s="33">
        <v>319</v>
      </c>
      <c r="R55" s="33">
        <v>279</v>
      </c>
      <c r="S55" s="33">
        <v>283</v>
      </c>
      <c r="T55" s="33">
        <v>306</v>
      </c>
      <c r="U55" s="33">
        <v>260</v>
      </c>
      <c r="V55" s="34">
        <f t="shared" si="2"/>
        <v>-0.15032679738562091</v>
      </c>
    </row>
    <row r="56" spans="1:27" x14ac:dyDescent="0.2">
      <c r="A56" s="30" t="s">
        <v>43</v>
      </c>
      <c r="B56" s="33">
        <v>17466</v>
      </c>
      <c r="C56" s="33">
        <v>14653</v>
      </c>
      <c r="D56" s="33">
        <v>15804</v>
      </c>
      <c r="E56" s="33">
        <v>14590</v>
      </c>
      <c r="F56" s="33">
        <v>12948</v>
      </c>
      <c r="G56" s="33">
        <v>12869</v>
      </c>
      <c r="H56" s="33">
        <v>12731</v>
      </c>
      <c r="I56" s="33">
        <v>12560</v>
      </c>
      <c r="J56" s="33">
        <v>11589</v>
      </c>
      <c r="K56" s="33">
        <v>9290</v>
      </c>
      <c r="L56" s="33">
        <v>10119</v>
      </c>
      <c r="M56" s="33">
        <v>9752</v>
      </c>
      <c r="N56" s="33">
        <v>9582</v>
      </c>
      <c r="O56" s="33">
        <v>9630</v>
      </c>
      <c r="P56" s="33">
        <v>10019</v>
      </c>
      <c r="Q56" s="33">
        <v>9682</v>
      </c>
      <c r="R56" s="33">
        <v>9718</v>
      </c>
      <c r="S56" s="33">
        <v>9451</v>
      </c>
      <c r="T56" s="33">
        <v>9007</v>
      </c>
      <c r="U56" s="33">
        <v>8116</v>
      </c>
      <c r="V56" s="34">
        <f t="shared" si="2"/>
        <v>-9.892305984234484E-2</v>
      </c>
    </row>
    <row r="57" spans="1:27" x14ac:dyDescent="0.2">
      <c r="A57" s="30" t="s">
        <v>48</v>
      </c>
      <c r="B57" s="33">
        <v>74199</v>
      </c>
      <c r="C57" s="33">
        <v>68048</v>
      </c>
      <c r="D57" s="33">
        <v>64567</v>
      </c>
      <c r="E57" s="33">
        <v>61113</v>
      </c>
      <c r="F57" s="33">
        <v>60959</v>
      </c>
      <c r="G57" s="33">
        <v>60526</v>
      </c>
      <c r="H57" s="33">
        <v>58786</v>
      </c>
      <c r="I57" s="33">
        <v>58370</v>
      </c>
      <c r="J57" s="33">
        <v>57792</v>
      </c>
      <c r="K57" s="33">
        <v>56996</v>
      </c>
      <c r="L57" s="33">
        <v>57553</v>
      </c>
      <c r="M57" s="33">
        <v>56540</v>
      </c>
      <c r="N57" s="33">
        <v>56554</v>
      </c>
      <c r="O57" s="33">
        <v>63408</v>
      </c>
      <c r="P57" s="33">
        <v>62570</v>
      </c>
      <c r="Q57" s="33">
        <v>62488</v>
      </c>
      <c r="R57" s="33">
        <v>62185</v>
      </c>
      <c r="S57" s="33">
        <v>61747</v>
      </c>
      <c r="T57" s="33">
        <v>60601</v>
      </c>
      <c r="U57" s="33">
        <v>51794</v>
      </c>
      <c r="V57" s="34">
        <f t="shared" si="2"/>
        <v>-0.1453276348575106</v>
      </c>
    </row>
    <row r="58" spans="1:27" x14ac:dyDescent="0.2">
      <c r="A58" s="30" t="s">
        <v>44</v>
      </c>
      <c r="B58" s="33">
        <v>2690</v>
      </c>
      <c r="C58" s="33">
        <v>2843</v>
      </c>
      <c r="D58" s="33">
        <v>2836</v>
      </c>
      <c r="E58" s="33">
        <v>2847</v>
      </c>
      <c r="F58" s="33">
        <v>2905</v>
      </c>
      <c r="G58" s="33">
        <v>3012</v>
      </c>
      <c r="H58" s="33">
        <v>3021</v>
      </c>
      <c r="I58" s="33">
        <v>3031</v>
      </c>
      <c r="J58" s="33">
        <v>2979</v>
      </c>
      <c r="K58" s="33">
        <v>3015</v>
      </c>
      <c r="L58" s="33">
        <v>2932</v>
      </c>
      <c r="M58" s="33">
        <v>3024</v>
      </c>
      <c r="N58" s="33">
        <v>2845</v>
      </c>
      <c r="O58" s="33">
        <v>2859</v>
      </c>
      <c r="P58" s="33">
        <v>2896</v>
      </c>
      <c r="Q58" s="33">
        <v>2863</v>
      </c>
      <c r="R58" s="33">
        <v>2907</v>
      </c>
      <c r="S58" s="33">
        <v>2821</v>
      </c>
      <c r="T58" s="33">
        <v>2692</v>
      </c>
      <c r="U58" s="33">
        <v>2329</v>
      </c>
      <c r="V58" s="34">
        <f t="shared" si="2"/>
        <v>-0.13484398216939078</v>
      </c>
    </row>
    <row r="59" spans="1:27" x14ac:dyDescent="0.2">
      <c r="A59" s="30" t="s">
        <v>45</v>
      </c>
      <c r="B59" s="33">
        <v>2541</v>
      </c>
      <c r="C59" s="33">
        <v>2353</v>
      </c>
      <c r="D59" s="33">
        <v>1404</v>
      </c>
      <c r="E59" s="33">
        <v>1269</v>
      </c>
      <c r="F59" s="33">
        <v>1054</v>
      </c>
      <c r="G59" s="33">
        <v>850</v>
      </c>
      <c r="H59" s="33">
        <v>939</v>
      </c>
      <c r="I59" s="33">
        <v>823</v>
      </c>
      <c r="J59" s="33">
        <v>708</v>
      </c>
      <c r="K59" s="33">
        <v>557</v>
      </c>
      <c r="L59" s="33">
        <v>571</v>
      </c>
      <c r="M59" s="33">
        <v>631</v>
      </c>
      <c r="N59" s="33">
        <v>575</v>
      </c>
      <c r="O59" s="33">
        <v>673</v>
      </c>
      <c r="P59" s="33">
        <v>687</v>
      </c>
      <c r="Q59" s="33">
        <v>719</v>
      </c>
      <c r="R59" s="33">
        <v>692</v>
      </c>
      <c r="S59" s="33">
        <v>771</v>
      </c>
      <c r="T59" s="33">
        <v>755</v>
      </c>
      <c r="U59" s="33">
        <v>541</v>
      </c>
      <c r="V59" s="34">
        <f t="shared" si="2"/>
        <v>-0.28344370860927154</v>
      </c>
    </row>
    <row r="60" spans="1:27" x14ac:dyDescent="0.2">
      <c r="A60" s="30" t="s">
        <v>64</v>
      </c>
      <c r="B60" s="33">
        <v>20233</v>
      </c>
      <c r="C60" s="33">
        <v>20665</v>
      </c>
      <c r="D60" s="33">
        <v>19701</v>
      </c>
      <c r="E60" s="33">
        <v>19311</v>
      </c>
      <c r="F60" s="33">
        <v>20135</v>
      </c>
      <c r="G60" s="33">
        <v>20539</v>
      </c>
      <c r="H60" s="33">
        <v>19674</v>
      </c>
      <c r="I60" s="33">
        <v>21823</v>
      </c>
      <c r="J60" s="33">
        <v>22532</v>
      </c>
      <c r="K60" s="33">
        <v>22337</v>
      </c>
      <c r="L60" s="33">
        <v>25372</v>
      </c>
      <c r="M60" s="33">
        <v>27130</v>
      </c>
      <c r="N60" s="33">
        <v>27454</v>
      </c>
      <c r="O60" s="33">
        <v>29325</v>
      </c>
      <c r="P60" s="33">
        <v>30117</v>
      </c>
      <c r="Q60" s="33">
        <v>30977</v>
      </c>
      <c r="R60" s="33">
        <v>25714</v>
      </c>
      <c r="S60" s="33">
        <v>27823</v>
      </c>
      <c r="T60" s="33">
        <v>26423</v>
      </c>
      <c r="U60" s="33">
        <v>23790</v>
      </c>
      <c r="V60" s="34">
        <f t="shared" si="2"/>
        <v>-9.9648033909851261E-2</v>
      </c>
    </row>
    <row r="61" spans="1:27" x14ac:dyDescent="0.2">
      <c r="A61" s="30" t="s">
        <v>46</v>
      </c>
      <c r="B61" s="33">
        <v>9527</v>
      </c>
      <c r="C61" s="33">
        <v>8988</v>
      </c>
      <c r="D61" s="33">
        <v>8920</v>
      </c>
      <c r="E61" s="33">
        <v>9267</v>
      </c>
      <c r="F61" s="33">
        <v>10064</v>
      </c>
      <c r="G61" s="33">
        <v>9812</v>
      </c>
      <c r="H61" s="33">
        <v>10142</v>
      </c>
      <c r="I61" s="33">
        <v>10755</v>
      </c>
      <c r="J61" s="33">
        <v>11251</v>
      </c>
      <c r="K61" s="33">
        <v>11572</v>
      </c>
      <c r="L61" s="33">
        <v>11803</v>
      </c>
      <c r="M61" s="33">
        <v>11474</v>
      </c>
      <c r="N61" s="33">
        <v>12220</v>
      </c>
      <c r="O61" s="33">
        <v>12699</v>
      </c>
      <c r="P61" s="33">
        <v>13059</v>
      </c>
      <c r="Q61" s="33">
        <v>12157</v>
      </c>
      <c r="R61" s="33">
        <v>13270</v>
      </c>
      <c r="S61" s="33">
        <v>12957</v>
      </c>
      <c r="T61" s="33">
        <v>12318</v>
      </c>
      <c r="U61" s="33">
        <v>10120</v>
      </c>
      <c r="V61" s="34">
        <f t="shared" si="2"/>
        <v>-0.17843805812631922</v>
      </c>
    </row>
    <row r="62" spans="1:27" x14ac:dyDescent="0.2">
      <c r="A62" s="30" t="s">
        <v>47</v>
      </c>
      <c r="B62" s="33">
        <v>35611</v>
      </c>
      <c r="C62" s="33">
        <v>36455</v>
      </c>
      <c r="D62" s="33">
        <v>36398</v>
      </c>
      <c r="E62" s="33">
        <v>35615</v>
      </c>
      <c r="F62" s="33">
        <v>35266</v>
      </c>
      <c r="G62" s="33">
        <v>36180</v>
      </c>
      <c r="H62" s="33">
        <v>37200</v>
      </c>
      <c r="I62" s="33">
        <v>37329</v>
      </c>
      <c r="J62" s="33">
        <v>37742</v>
      </c>
      <c r="K62" s="33">
        <v>36943</v>
      </c>
      <c r="L62" s="33">
        <v>37171</v>
      </c>
      <c r="M62" s="33">
        <v>39694</v>
      </c>
      <c r="N62" s="33">
        <v>38655</v>
      </c>
      <c r="O62" s="33">
        <v>39275</v>
      </c>
      <c r="P62" s="33">
        <v>37839</v>
      </c>
      <c r="Q62" s="33">
        <v>35799</v>
      </c>
      <c r="R62" s="33">
        <v>36006</v>
      </c>
      <c r="S62" s="33">
        <v>35211</v>
      </c>
      <c r="T62" s="33">
        <v>36018</v>
      </c>
      <c r="U62" s="33">
        <v>28993</v>
      </c>
      <c r="V62" s="34">
        <f t="shared" si="2"/>
        <v>-0.19504136820478649</v>
      </c>
    </row>
    <row r="63" spans="1:27" x14ac:dyDescent="0.2">
      <c r="A63" s="30" t="s">
        <v>49</v>
      </c>
      <c r="B63" s="33">
        <v>3993</v>
      </c>
      <c r="C63" s="33">
        <v>3944</v>
      </c>
      <c r="D63" s="33">
        <v>3834</v>
      </c>
      <c r="E63" s="33">
        <v>3718</v>
      </c>
      <c r="F63" s="33">
        <v>3725</v>
      </c>
      <c r="G63" s="33">
        <v>4002</v>
      </c>
      <c r="H63" s="33">
        <v>4229</v>
      </c>
      <c r="I63" s="33">
        <v>4316</v>
      </c>
      <c r="J63" s="33">
        <v>4378</v>
      </c>
      <c r="K63" s="33">
        <v>4098</v>
      </c>
      <c r="L63" s="33">
        <v>4447</v>
      </c>
      <c r="M63" s="33">
        <v>4504</v>
      </c>
      <c r="N63" s="33">
        <v>4442</v>
      </c>
      <c r="O63" s="33">
        <v>4327</v>
      </c>
      <c r="P63" s="33">
        <v>4068</v>
      </c>
      <c r="Q63" s="33">
        <v>4158</v>
      </c>
      <c r="R63" s="33">
        <v>4231</v>
      </c>
      <c r="S63" s="33">
        <v>4601</v>
      </c>
      <c r="T63" s="33">
        <v>4209</v>
      </c>
      <c r="U63" s="33">
        <v>3462</v>
      </c>
      <c r="V63" s="34">
        <f t="shared" si="2"/>
        <v>-0.17747683535281539</v>
      </c>
    </row>
    <row r="64" spans="1:27" x14ac:dyDescent="0.2">
      <c r="A64" s="30" t="s">
        <v>50</v>
      </c>
      <c r="B64" s="33">
        <v>6474</v>
      </c>
      <c r="C64" s="33">
        <v>5383</v>
      </c>
      <c r="D64" s="33">
        <v>4352</v>
      </c>
      <c r="E64" s="33">
        <v>4156</v>
      </c>
      <c r="F64" s="33">
        <v>3893</v>
      </c>
      <c r="G64" s="33">
        <v>3848</v>
      </c>
      <c r="H64" s="33">
        <v>4004</v>
      </c>
      <c r="I64" s="33">
        <v>3736</v>
      </c>
      <c r="J64" s="33">
        <v>3673</v>
      </c>
      <c r="K64" s="33">
        <v>3548</v>
      </c>
      <c r="L64" s="33">
        <v>3513</v>
      </c>
      <c r="M64" s="33">
        <v>3618</v>
      </c>
      <c r="N64" s="33">
        <v>3699</v>
      </c>
      <c r="O64" s="33">
        <v>3591</v>
      </c>
      <c r="P64" s="33">
        <v>3347</v>
      </c>
      <c r="Q64" s="33">
        <v>3374</v>
      </c>
      <c r="R64" s="33">
        <v>3385</v>
      </c>
      <c r="S64" s="33">
        <v>3346</v>
      </c>
      <c r="T64" s="33">
        <v>3342</v>
      </c>
      <c r="U64" s="33">
        <v>2672</v>
      </c>
      <c r="V64" s="34">
        <f t="shared" si="2"/>
        <v>-0.20047875523638539</v>
      </c>
    </row>
    <row r="65" spans="1:22" x14ac:dyDescent="0.2">
      <c r="A65" s="30" t="s">
        <v>51</v>
      </c>
      <c r="B65" s="33">
        <v>1738</v>
      </c>
      <c r="C65" s="33">
        <v>1780</v>
      </c>
      <c r="D65" s="33">
        <v>1723</v>
      </c>
      <c r="E65" s="33">
        <v>1799</v>
      </c>
      <c r="F65" s="33">
        <v>1898</v>
      </c>
      <c r="G65" s="33">
        <v>1953</v>
      </c>
      <c r="H65" s="33">
        <v>1934</v>
      </c>
      <c r="I65" s="33">
        <v>2075</v>
      </c>
      <c r="J65" s="33">
        <v>2138</v>
      </c>
      <c r="K65" s="33">
        <v>2223</v>
      </c>
      <c r="L65" s="33">
        <v>2497</v>
      </c>
      <c r="M65" s="33">
        <v>2469</v>
      </c>
      <c r="N65" s="33">
        <v>2415</v>
      </c>
      <c r="O65" s="33">
        <v>2403</v>
      </c>
      <c r="P65" s="33">
        <v>2526</v>
      </c>
      <c r="Q65" s="33">
        <v>2631</v>
      </c>
      <c r="R65" s="33">
        <v>2836</v>
      </c>
      <c r="S65" s="33">
        <v>2590</v>
      </c>
      <c r="T65" s="33">
        <v>2520</v>
      </c>
      <c r="U65" s="33">
        <v>2161</v>
      </c>
      <c r="V65" s="34">
        <f t="shared" si="2"/>
        <v>-0.14246031746031745</v>
      </c>
    </row>
    <row r="66" spans="1:22" x14ac:dyDescent="0.2">
      <c r="A66" s="30" t="s">
        <v>52</v>
      </c>
      <c r="B66" s="33">
        <v>35766</v>
      </c>
      <c r="C66" s="33">
        <v>34915</v>
      </c>
      <c r="D66" s="33">
        <v>34542</v>
      </c>
      <c r="E66" s="33">
        <v>33882</v>
      </c>
      <c r="F66" s="33">
        <v>34875</v>
      </c>
      <c r="G66" s="33">
        <v>36020</v>
      </c>
      <c r="H66" s="33">
        <v>35421</v>
      </c>
      <c r="I66" s="33">
        <v>36527</v>
      </c>
      <c r="J66" s="33">
        <v>36881</v>
      </c>
      <c r="K66" s="33">
        <v>38503</v>
      </c>
      <c r="L66" s="33">
        <v>39737</v>
      </c>
      <c r="M66" s="33">
        <v>38768</v>
      </c>
      <c r="N66" s="33">
        <v>38707</v>
      </c>
      <c r="O66" s="33">
        <v>40744</v>
      </c>
      <c r="P66" s="33">
        <v>39919</v>
      </c>
      <c r="Q66" s="33">
        <v>39624</v>
      </c>
      <c r="R66" s="33">
        <v>38362</v>
      </c>
      <c r="S66" s="33">
        <v>37690</v>
      </c>
      <c r="T66" s="33">
        <v>36577</v>
      </c>
      <c r="U66" s="33">
        <v>29546</v>
      </c>
      <c r="V66" s="34">
        <f t="shared" si="2"/>
        <v>-0.19222462203023757</v>
      </c>
    </row>
    <row r="67" spans="1:22" x14ac:dyDescent="0.2">
      <c r="A67" s="30" t="s">
        <v>54</v>
      </c>
      <c r="B67" s="33">
        <v>3328</v>
      </c>
      <c r="C67" s="33">
        <v>3327</v>
      </c>
      <c r="D67" s="33">
        <v>1882</v>
      </c>
      <c r="E67" s="33">
        <v>1108</v>
      </c>
      <c r="F67" s="33">
        <v>1105</v>
      </c>
      <c r="G67" s="33">
        <v>1019</v>
      </c>
      <c r="H67" s="33">
        <v>976</v>
      </c>
      <c r="I67" s="33">
        <v>999</v>
      </c>
      <c r="J67" s="33">
        <v>1002</v>
      </c>
      <c r="K67" s="33">
        <v>830</v>
      </c>
      <c r="L67" s="33">
        <v>780</v>
      </c>
      <c r="M67" s="33">
        <v>772</v>
      </c>
      <c r="N67" s="33">
        <v>863</v>
      </c>
      <c r="O67" s="33">
        <v>909</v>
      </c>
      <c r="P67" s="33">
        <v>937</v>
      </c>
      <c r="Q67" s="33">
        <v>995</v>
      </c>
      <c r="R67" s="33">
        <v>1055</v>
      </c>
      <c r="S67" s="33">
        <v>1064</v>
      </c>
      <c r="T67" s="33">
        <v>956</v>
      </c>
      <c r="U67" s="33">
        <v>821</v>
      </c>
      <c r="V67" s="34">
        <f t="shared" si="2"/>
        <v>-0.14121338912133891</v>
      </c>
    </row>
    <row r="68" spans="1:22" x14ac:dyDescent="0.2">
      <c r="A68" s="30" t="s">
        <v>55</v>
      </c>
      <c r="B68" s="33">
        <v>1722</v>
      </c>
      <c r="C68" s="33">
        <v>1653</v>
      </c>
      <c r="D68" s="33">
        <v>1588</v>
      </c>
      <c r="E68" s="33">
        <v>1639</v>
      </c>
      <c r="F68" s="33">
        <v>1533</v>
      </c>
      <c r="G68" s="33">
        <v>1172</v>
      </c>
      <c r="H68" s="33">
        <v>1142</v>
      </c>
      <c r="I68" s="33">
        <v>1031</v>
      </c>
      <c r="J68" s="33">
        <v>850</v>
      </c>
      <c r="K68" s="33">
        <v>830</v>
      </c>
      <c r="L68" s="33">
        <v>715</v>
      </c>
      <c r="M68" s="33">
        <v>715</v>
      </c>
      <c r="N68" s="33">
        <v>706</v>
      </c>
      <c r="O68" s="33">
        <v>730</v>
      </c>
      <c r="P68" s="33">
        <v>826</v>
      </c>
      <c r="Q68" s="33">
        <v>749</v>
      </c>
      <c r="R68" s="33">
        <v>815</v>
      </c>
      <c r="S68" s="33">
        <v>775</v>
      </c>
      <c r="T68" s="33">
        <v>753</v>
      </c>
      <c r="U68" s="33">
        <v>617</v>
      </c>
      <c r="V68" s="34">
        <f t="shared" si="2"/>
        <v>-0.18061088977423639</v>
      </c>
    </row>
    <row r="69" spans="1:22" x14ac:dyDescent="0.2">
      <c r="A69" s="30" t="s">
        <v>53</v>
      </c>
      <c r="B69" s="33">
        <v>1982</v>
      </c>
      <c r="C69" s="33">
        <v>1739</v>
      </c>
      <c r="D69" s="33">
        <v>1324</v>
      </c>
      <c r="E69" s="33">
        <v>881</v>
      </c>
      <c r="F69" s="33">
        <v>698</v>
      </c>
      <c r="G69" s="33">
        <v>699</v>
      </c>
      <c r="H69" s="33">
        <v>666</v>
      </c>
      <c r="I69" s="33">
        <v>734</v>
      </c>
      <c r="J69" s="33">
        <v>710</v>
      </c>
      <c r="K69" s="33">
        <v>639</v>
      </c>
      <c r="L69" s="33">
        <v>576</v>
      </c>
      <c r="M69" s="33">
        <v>613</v>
      </c>
      <c r="N69" s="33">
        <v>622</v>
      </c>
      <c r="O69" s="33">
        <v>626</v>
      </c>
      <c r="P69" s="33">
        <v>667</v>
      </c>
      <c r="Q69" s="33">
        <v>699</v>
      </c>
      <c r="R69" s="33">
        <v>741</v>
      </c>
      <c r="S69" s="33">
        <v>723</v>
      </c>
      <c r="T69" s="33">
        <v>679</v>
      </c>
      <c r="U69" s="33">
        <v>652</v>
      </c>
      <c r="V69" s="34">
        <f t="shared" si="2"/>
        <v>-3.9764359351988215E-2</v>
      </c>
    </row>
    <row r="70" spans="1:22" x14ac:dyDescent="0.2">
      <c r="A70" s="30" t="s">
        <v>56</v>
      </c>
      <c r="B70" s="33">
        <v>0</v>
      </c>
      <c r="C70" s="33">
        <v>20</v>
      </c>
      <c r="D70" s="33">
        <v>22</v>
      </c>
      <c r="E70" s="33">
        <v>22</v>
      </c>
      <c r="F70" s="33">
        <v>42</v>
      </c>
      <c r="G70" s="33">
        <v>42</v>
      </c>
      <c r="H70" s="33">
        <v>44</v>
      </c>
      <c r="I70" s="33">
        <v>39</v>
      </c>
      <c r="J70" s="33">
        <v>41</v>
      </c>
      <c r="K70" s="33">
        <v>44</v>
      </c>
      <c r="L70" s="33">
        <v>43</v>
      </c>
      <c r="M70" s="33">
        <v>42</v>
      </c>
      <c r="N70" s="33">
        <v>44</v>
      </c>
      <c r="O70" s="33">
        <v>48</v>
      </c>
      <c r="P70" s="33">
        <v>47</v>
      </c>
      <c r="Q70" s="33">
        <v>42</v>
      </c>
      <c r="R70" s="33">
        <v>46</v>
      </c>
      <c r="S70" s="33">
        <v>46</v>
      </c>
      <c r="T70" s="33">
        <v>48</v>
      </c>
      <c r="U70" s="33">
        <v>75</v>
      </c>
      <c r="V70" s="34">
        <f t="shared" si="2"/>
        <v>0.5625</v>
      </c>
    </row>
    <row r="71" spans="1:22" x14ac:dyDescent="0.2">
      <c r="A71" s="30" t="s">
        <v>57</v>
      </c>
      <c r="B71" s="33">
        <v>12228</v>
      </c>
      <c r="C71" s="33">
        <v>12377</v>
      </c>
      <c r="D71" s="33">
        <v>12488</v>
      </c>
      <c r="E71" s="33">
        <v>13054</v>
      </c>
      <c r="F71" s="33">
        <v>12726</v>
      </c>
      <c r="G71" s="33">
        <v>14040</v>
      </c>
      <c r="H71" s="33">
        <v>14444</v>
      </c>
      <c r="I71" s="33">
        <v>14222</v>
      </c>
      <c r="J71" s="33">
        <v>14220</v>
      </c>
      <c r="K71" s="33">
        <v>14123</v>
      </c>
      <c r="L71" s="33">
        <v>14829</v>
      </c>
      <c r="M71" s="33">
        <v>14662</v>
      </c>
      <c r="N71" s="33">
        <v>14606</v>
      </c>
      <c r="O71" s="33">
        <v>14739</v>
      </c>
      <c r="P71" s="33">
        <v>14998</v>
      </c>
      <c r="Q71" s="33">
        <v>15506</v>
      </c>
      <c r="R71" s="33">
        <v>13441</v>
      </c>
      <c r="S71" s="33">
        <v>13034</v>
      </c>
      <c r="T71" s="33">
        <v>12659</v>
      </c>
      <c r="U71" s="33">
        <v>12854</v>
      </c>
      <c r="V71" s="34">
        <f t="shared" si="2"/>
        <v>1.5404060352318508E-2</v>
      </c>
    </row>
    <row r="72" spans="1:22" x14ac:dyDescent="0.2">
      <c r="A72" s="30" t="s">
        <v>58</v>
      </c>
      <c r="B72" s="33">
        <v>6089</v>
      </c>
      <c r="C72" s="33">
        <v>5670</v>
      </c>
      <c r="D72" s="33">
        <v>5469</v>
      </c>
      <c r="E72" s="33">
        <v>5688</v>
      </c>
      <c r="F72" s="33">
        <v>6021</v>
      </c>
      <c r="G72" s="33">
        <v>6174</v>
      </c>
      <c r="H72" s="33">
        <v>6034</v>
      </c>
      <c r="I72" s="33">
        <v>6042</v>
      </c>
      <c r="J72" s="33">
        <v>6506</v>
      </c>
      <c r="K72" s="33">
        <v>6789</v>
      </c>
      <c r="L72" s="33">
        <v>7011</v>
      </c>
      <c r="M72" s="33">
        <v>6554</v>
      </c>
      <c r="N72" s="33">
        <v>6152</v>
      </c>
      <c r="O72" s="33">
        <v>6609</v>
      </c>
      <c r="P72" s="33">
        <v>6940</v>
      </c>
      <c r="Q72" s="33">
        <v>6821</v>
      </c>
      <c r="R72" s="33">
        <v>6648</v>
      </c>
      <c r="S72" s="33">
        <v>6604</v>
      </c>
      <c r="T72" s="33">
        <v>6723</v>
      </c>
      <c r="U72" s="33">
        <v>5635</v>
      </c>
      <c r="V72" s="34">
        <f t="shared" si="2"/>
        <v>-0.16183251524616987</v>
      </c>
    </row>
    <row r="73" spans="1:22" x14ac:dyDescent="0.2">
      <c r="A73" s="30" t="s">
        <v>59</v>
      </c>
      <c r="B73" s="33">
        <v>25360</v>
      </c>
      <c r="C73" s="33">
        <v>22790</v>
      </c>
      <c r="D73" s="33">
        <v>20982</v>
      </c>
      <c r="E73" s="33">
        <v>21685</v>
      </c>
      <c r="F73" s="33">
        <v>21201</v>
      </c>
      <c r="G73" s="33">
        <v>23024</v>
      </c>
      <c r="H73" s="33">
        <v>24446</v>
      </c>
      <c r="I73" s="33">
        <v>23935</v>
      </c>
      <c r="J73" s="33">
        <v>21240</v>
      </c>
      <c r="K73" s="33">
        <v>18542</v>
      </c>
      <c r="L73" s="33">
        <v>18984</v>
      </c>
      <c r="M73" s="33">
        <v>17503</v>
      </c>
      <c r="N73" s="33">
        <v>16785</v>
      </c>
      <c r="O73" s="33">
        <v>17374</v>
      </c>
      <c r="P73" s="33">
        <v>17983</v>
      </c>
      <c r="Q73" s="33">
        <v>16593</v>
      </c>
      <c r="R73" s="33">
        <v>17021</v>
      </c>
      <c r="S73" s="33">
        <v>17829</v>
      </c>
      <c r="T73" s="33">
        <v>16368</v>
      </c>
      <c r="U73" s="33">
        <v>14730</v>
      </c>
      <c r="V73" s="34">
        <f t="shared" si="2"/>
        <v>-0.1000733137829912</v>
      </c>
    </row>
    <row r="74" spans="1:22" x14ac:dyDescent="0.2">
      <c r="A74" s="30" t="s">
        <v>60</v>
      </c>
      <c r="B74" s="33">
        <v>4713</v>
      </c>
      <c r="C74" s="33">
        <v>4792</v>
      </c>
      <c r="D74" s="33">
        <v>4779</v>
      </c>
      <c r="E74" s="33">
        <v>4659</v>
      </c>
      <c r="F74" s="33">
        <v>4939</v>
      </c>
      <c r="G74" s="33">
        <v>4924</v>
      </c>
      <c r="H74" s="33">
        <v>5047</v>
      </c>
      <c r="I74" s="33">
        <v>5385</v>
      </c>
      <c r="J74" s="33">
        <v>5833</v>
      </c>
      <c r="K74" s="33">
        <v>6031</v>
      </c>
      <c r="L74" s="33">
        <v>6293</v>
      </c>
      <c r="M74" s="33">
        <v>6171</v>
      </c>
      <c r="N74" s="33">
        <v>6269</v>
      </c>
      <c r="O74" s="33">
        <v>5846</v>
      </c>
      <c r="P74" s="33">
        <v>5870</v>
      </c>
      <c r="Q74" s="33">
        <v>5868</v>
      </c>
      <c r="R74" s="33">
        <v>5831</v>
      </c>
      <c r="S74" s="33">
        <v>5899</v>
      </c>
      <c r="T74" s="33">
        <v>5572</v>
      </c>
      <c r="U74" s="33">
        <v>5175</v>
      </c>
      <c r="V74" s="34">
        <f t="shared" si="2"/>
        <v>-7.1249102656137833E-2</v>
      </c>
    </row>
    <row r="75" spans="1:22" x14ac:dyDescent="0.2">
      <c r="A75" s="30" t="s">
        <v>61</v>
      </c>
      <c r="B75" s="33">
        <v>25890</v>
      </c>
      <c r="C75" s="33">
        <v>21213</v>
      </c>
      <c r="D75" s="33">
        <v>14063</v>
      </c>
      <c r="E75" s="33">
        <v>12982</v>
      </c>
      <c r="F75" s="33">
        <v>14003</v>
      </c>
      <c r="G75" s="33">
        <v>15049</v>
      </c>
      <c r="H75" s="33">
        <v>14868</v>
      </c>
      <c r="I75" s="33">
        <v>12896</v>
      </c>
      <c r="J75" s="33">
        <v>10713</v>
      </c>
      <c r="K75" s="33">
        <v>8832</v>
      </c>
      <c r="L75" s="33">
        <v>9110</v>
      </c>
      <c r="M75" s="33">
        <v>9634</v>
      </c>
      <c r="N75" s="33">
        <v>10319</v>
      </c>
      <c r="O75" s="33">
        <v>10130</v>
      </c>
      <c r="P75" s="33">
        <v>9983</v>
      </c>
      <c r="Q75" s="33">
        <v>9942</v>
      </c>
      <c r="R75" s="33">
        <v>9579</v>
      </c>
      <c r="S75" s="33">
        <v>9139</v>
      </c>
      <c r="T75" s="33">
        <v>8798</v>
      </c>
      <c r="U75" s="33">
        <v>6411</v>
      </c>
      <c r="V75" s="34">
        <f t="shared" si="2"/>
        <v>-0.27131166174130483</v>
      </c>
    </row>
    <row r="76" spans="1:22" x14ac:dyDescent="0.2">
      <c r="A76" s="30" t="s">
        <v>65</v>
      </c>
      <c r="B76" s="33">
        <v>12342</v>
      </c>
      <c r="C76" s="33">
        <v>12267</v>
      </c>
      <c r="D76" s="33">
        <v>12618</v>
      </c>
      <c r="E76" s="33">
        <v>13090</v>
      </c>
      <c r="F76" s="33">
        <v>13223</v>
      </c>
      <c r="G76" s="33">
        <v>13813</v>
      </c>
      <c r="H76" s="33">
        <v>14081</v>
      </c>
      <c r="I76" s="33">
        <v>14092</v>
      </c>
      <c r="J76" s="33">
        <v>14269</v>
      </c>
      <c r="K76" s="33">
        <v>13989</v>
      </c>
      <c r="L76" s="33">
        <v>14264</v>
      </c>
      <c r="M76" s="33">
        <v>13201</v>
      </c>
      <c r="N76" s="33">
        <v>13196</v>
      </c>
      <c r="O76" s="33">
        <v>12827</v>
      </c>
      <c r="P76" s="33">
        <v>12942</v>
      </c>
      <c r="Q76" s="33">
        <v>12628</v>
      </c>
      <c r="R76" s="33">
        <v>12661</v>
      </c>
      <c r="S76" s="33">
        <v>12795</v>
      </c>
      <c r="T76" s="33">
        <v>12288</v>
      </c>
      <c r="U76" s="33">
        <v>11155</v>
      </c>
      <c r="V76" s="34">
        <f t="shared" si="2"/>
        <v>-9.2203776041666671E-2</v>
      </c>
    </row>
    <row r="77" spans="1:22" x14ac:dyDescent="0.2">
      <c r="A77" s="30" t="s">
        <v>63</v>
      </c>
      <c r="B77" s="33">
        <v>1540</v>
      </c>
      <c r="C77" s="33">
        <v>1368</v>
      </c>
      <c r="D77" s="33">
        <v>1152</v>
      </c>
      <c r="E77" s="33">
        <v>1115</v>
      </c>
      <c r="F77" s="33">
        <v>1223</v>
      </c>
      <c r="G77" s="33">
        <v>1177</v>
      </c>
      <c r="H77" s="33">
        <v>1187</v>
      </c>
      <c r="I77" s="33">
        <v>1221</v>
      </c>
      <c r="J77" s="33">
        <v>1202</v>
      </c>
      <c r="K77" s="33">
        <v>1207</v>
      </c>
      <c r="L77" s="33">
        <v>1423</v>
      </c>
      <c r="M77" s="33">
        <v>1335</v>
      </c>
      <c r="N77" s="33">
        <v>1262</v>
      </c>
      <c r="O77" s="33">
        <v>1498</v>
      </c>
      <c r="P77" s="33">
        <v>1549</v>
      </c>
      <c r="Q77" s="33">
        <v>1643</v>
      </c>
      <c r="R77" s="33">
        <v>1698</v>
      </c>
      <c r="S77" s="33">
        <v>1604</v>
      </c>
      <c r="T77" s="33">
        <v>1483</v>
      </c>
      <c r="U77" s="33">
        <v>1230</v>
      </c>
      <c r="V77" s="34">
        <f t="shared" si="2"/>
        <v>-0.1706001348617667</v>
      </c>
    </row>
    <row r="78" spans="1:22" x14ac:dyDescent="0.2">
      <c r="A78" s="30" t="s">
        <v>62</v>
      </c>
      <c r="B78" s="33">
        <v>7529</v>
      </c>
      <c r="C78" s="33">
        <v>6185</v>
      </c>
      <c r="D78" s="33">
        <v>5936</v>
      </c>
      <c r="E78" s="33">
        <v>4909</v>
      </c>
      <c r="F78" s="33">
        <v>5179</v>
      </c>
      <c r="G78" s="33">
        <v>4686</v>
      </c>
      <c r="H78" s="33">
        <v>4881</v>
      </c>
      <c r="I78" s="33">
        <v>4772</v>
      </c>
      <c r="J78" s="33">
        <v>4374</v>
      </c>
      <c r="K78" s="33">
        <v>4275</v>
      </c>
      <c r="L78" s="33">
        <v>4532</v>
      </c>
      <c r="M78" s="33">
        <v>4491</v>
      </c>
      <c r="N78" s="33">
        <v>4686</v>
      </c>
      <c r="O78" s="33">
        <v>4860</v>
      </c>
      <c r="P78" s="33">
        <v>4598</v>
      </c>
      <c r="Q78" s="33">
        <v>4696</v>
      </c>
      <c r="R78" s="33">
        <v>4791</v>
      </c>
      <c r="S78" s="33">
        <v>4607</v>
      </c>
      <c r="T78" s="33">
        <v>4535</v>
      </c>
      <c r="U78" s="33">
        <v>4052</v>
      </c>
      <c r="V78" s="34">
        <f t="shared" si="2"/>
        <v>-0.10650496141124587</v>
      </c>
    </row>
    <row r="79" spans="1:22" x14ac:dyDescent="0.2">
      <c r="A79" s="30" t="s">
        <v>67</v>
      </c>
      <c r="B79" s="33">
        <v>11985</v>
      </c>
      <c r="C79" s="33">
        <v>12378</v>
      </c>
      <c r="D79" s="33">
        <v>12372</v>
      </c>
      <c r="E79" s="33">
        <v>12876</v>
      </c>
      <c r="F79" s="33">
        <v>12049</v>
      </c>
      <c r="G79" s="33">
        <v>13282</v>
      </c>
      <c r="H79" s="33">
        <v>15943</v>
      </c>
      <c r="I79" s="33">
        <v>17259</v>
      </c>
      <c r="J79" s="33">
        <v>17828</v>
      </c>
      <c r="K79" s="33">
        <v>16378</v>
      </c>
      <c r="L79" s="33">
        <v>20985</v>
      </c>
      <c r="M79" s="33">
        <v>16707</v>
      </c>
      <c r="N79" s="33">
        <v>19904</v>
      </c>
      <c r="O79" s="33">
        <v>22482</v>
      </c>
      <c r="P79" s="33">
        <v>22817</v>
      </c>
      <c r="Q79" s="33">
        <v>22718</v>
      </c>
      <c r="R79" s="33">
        <v>25374</v>
      </c>
      <c r="S79" s="33">
        <v>25943</v>
      </c>
      <c r="T79" s="33">
        <v>20744</v>
      </c>
      <c r="U79" s="33">
        <v>20406</v>
      </c>
      <c r="V79" s="34">
        <f t="shared" si="2"/>
        <v>-1.6293868106440415E-2</v>
      </c>
    </row>
    <row r="80" spans="1:22" x14ac:dyDescent="0.2">
      <c r="A80" s="30" t="s">
        <v>68</v>
      </c>
      <c r="B80" s="33">
        <v>34623</v>
      </c>
      <c r="C80" s="33">
        <v>35407</v>
      </c>
      <c r="D80" s="33">
        <v>33638</v>
      </c>
      <c r="E80" s="33">
        <v>34248</v>
      </c>
      <c r="F80" s="33">
        <v>34879</v>
      </c>
      <c r="G80" s="33">
        <v>34858</v>
      </c>
      <c r="H80" s="33">
        <v>36121</v>
      </c>
      <c r="I80" s="33">
        <v>36053</v>
      </c>
      <c r="J80" s="33">
        <v>35265</v>
      </c>
      <c r="K80" s="33">
        <v>36235</v>
      </c>
      <c r="L80" s="33">
        <v>36665</v>
      </c>
      <c r="M80" s="33">
        <v>36294</v>
      </c>
      <c r="N80" s="33">
        <v>34724</v>
      </c>
      <c r="O80" s="33">
        <v>35354</v>
      </c>
      <c r="P80" s="33">
        <v>34181</v>
      </c>
      <c r="Q80" s="33">
        <v>34325</v>
      </c>
      <c r="R80" s="33">
        <v>33724</v>
      </c>
      <c r="S80" s="33">
        <v>32830</v>
      </c>
      <c r="T80" s="33">
        <v>32537</v>
      </c>
      <c r="U80" s="33">
        <v>27594</v>
      </c>
      <c r="V80" s="34">
        <f t="shared" si="2"/>
        <v>-0.15191935335156898</v>
      </c>
    </row>
    <row r="81" spans="1:27" x14ac:dyDescent="0.2">
      <c r="A81" s="30" t="s">
        <v>69</v>
      </c>
      <c r="B81" s="36">
        <v>368924</v>
      </c>
      <c r="C81" s="36">
        <v>348910</v>
      </c>
      <c r="D81" s="36">
        <v>328221</v>
      </c>
      <c r="E81" s="36">
        <v>319358</v>
      </c>
      <c r="F81" s="36">
        <v>322341</v>
      </c>
      <c r="G81" s="36">
        <v>328869</v>
      </c>
      <c r="H81" s="36">
        <v>330641</v>
      </c>
      <c r="I81" s="36">
        <v>332001</v>
      </c>
      <c r="J81" s="36">
        <v>326115</v>
      </c>
      <c r="K81" s="36">
        <v>318754</v>
      </c>
      <c r="L81" s="36">
        <v>329328</v>
      </c>
      <c r="M81" s="36">
        <v>328611</v>
      </c>
      <c r="N81" s="36">
        <v>325266</v>
      </c>
      <c r="O81" s="36">
        <v>338859</v>
      </c>
      <c r="P81" s="36">
        <v>336527</v>
      </c>
      <c r="Q81" s="36">
        <v>332804</v>
      </c>
      <c r="R81" s="36">
        <v>326046</v>
      </c>
      <c r="S81" s="36">
        <v>324736</v>
      </c>
      <c r="T81" s="36">
        <v>315869</v>
      </c>
      <c r="U81" s="36">
        <v>269455</v>
      </c>
      <c r="V81" s="34">
        <f t="shared" si="2"/>
        <v>-0.14694066210992532</v>
      </c>
    </row>
    <row r="82" spans="1:27" x14ac:dyDescent="0.2">
      <c r="A82" s="37" t="s">
        <v>70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AA82"/>
    </row>
    <row r="83" spans="1:27" x14ac:dyDescent="0.2">
      <c r="A83" s="39" t="s">
        <v>71</v>
      </c>
      <c r="B83" s="40">
        <f>SUM(B51:B80)</f>
        <v>390324</v>
      </c>
      <c r="C83" s="40">
        <f t="shared" ref="C83:U83" si="3">SUM(C51:C80)</f>
        <v>370307</v>
      </c>
      <c r="D83" s="40">
        <f t="shared" si="3"/>
        <v>349448</v>
      </c>
      <c r="E83" s="40">
        <f t="shared" si="3"/>
        <v>341323</v>
      </c>
      <c r="F83" s="40">
        <f t="shared" si="3"/>
        <v>343915</v>
      </c>
      <c r="G83" s="40">
        <f t="shared" si="3"/>
        <v>351934</v>
      </c>
      <c r="H83" s="40">
        <f t="shared" si="3"/>
        <v>356177</v>
      </c>
      <c r="I83" s="40">
        <f t="shared" si="3"/>
        <v>358884</v>
      </c>
      <c r="J83" s="40">
        <f t="shared" si="3"/>
        <v>354044</v>
      </c>
      <c r="K83" s="40">
        <f t="shared" si="3"/>
        <v>346000</v>
      </c>
      <c r="L83" s="40">
        <f t="shared" si="3"/>
        <v>361198</v>
      </c>
      <c r="M83" s="40">
        <f t="shared" si="3"/>
        <v>355916</v>
      </c>
      <c r="N83" s="40">
        <f t="shared" si="3"/>
        <v>355188</v>
      </c>
      <c r="O83" s="40">
        <f t="shared" si="3"/>
        <v>371892</v>
      </c>
      <c r="P83" s="40">
        <f t="shared" si="3"/>
        <v>370301</v>
      </c>
      <c r="Q83" s="40">
        <f t="shared" si="3"/>
        <v>366405</v>
      </c>
      <c r="R83" s="40">
        <f t="shared" si="3"/>
        <v>362197</v>
      </c>
      <c r="S83" s="40">
        <f>SUM(S51:S80)</f>
        <v>361354</v>
      </c>
      <c r="T83" s="40">
        <f t="shared" si="3"/>
        <v>347437</v>
      </c>
      <c r="U83" s="40">
        <f t="shared" si="3"/>
        <v>299309</v>
      </c>
      <c r="V83" s="34">
        <f t="shared" si="2"/>
        <v>-0.13852295524080624</v>
      </c>
    </row>
    <row r="84" spans="1:27" x14ac:dyDescent="0.2">
      <c r="A84" s="24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</row>
    <row r="85" spans="1:27" ht="15.75" x14ac:dyDescent="0.25">
      <c r="A85" s="24"/>
      <c r="B85" s="17" t="s">
        <v>73</v>
      </c>
      <c r="C85" s="18" t="s">
        <v>79</v>
      </c>
      <c r="D85" s="47"/>
      <c r="E85" s="49"/>
      <c r="F85" s="49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</row>
    <row r="86" spans="1:27" ht="15.75" x14ac:dyDescent="0.25">
      <c r="A86" s="45"/>
      <c r="B86" s="17" t="s">
        <v>75</v>
      </c>
      <c r="C86" s="18" t="s">
        <v>76</v>
      </c>
      <c r="D86" s="47"/>
      <c r="E86" s="47"/>
      <c r="F86" s="47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</row>
    <row r="87" spans="1:27" ht="15.75" x14ac:dyDescent="0.25">
      <c r="A87" s="45"/>
      <c r="B87" s="17" t="s">
        <v>77</v>
      </c>
      <c r="C87" s="18" t="s">
        <v>78</v>
      </c>
      <c r="D87" s="47"/>
      <c r="E87" s="47"/>
      <c r="F87" s="47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</row>
    <row r="88" spans="1:27" x14ac:dyDescent="0.2">
      <c r="AA88"/>
    </row>
    <row r="89" spans="1:27" x14ac:dyDescent="0.2">
      <c r="A89" s="30" t="s">
        <v>15</v>
      </c>
      <c r="B89" s="30">
        <v>1990</v>
      </c>
      <c r="C89" s="30">
        <v>1991</v>
      </c>
      <c r="D89" s="30">
        <v>1992</v>
      </c>
      <c r="E89" s="30">
        <v>1993</v>
      </c>
      <c r="F89" s="30">
        <v>1994</v>
      </c>
      <c r="G89" s="30">
        <v>1995</v>
      </c>
      <c r="H89" s="30">
        <v>1996</v>
      </c>
      <c r="I89" s="30">
        <v>1997</v>
      </c>
      <c r="J89" s="30">
        <v>1998</v>
      </c>
      <c r="K89" s="30">
        <v>1999</v>
      </c>
      <c r="L89" s="30">
        <v>2000</v>
      </c>
      <c r="M89" s="30">
        <v>2001</v>
      </c>
      <c r="N89" s="30">
        <v>2002</v>
      </c>
      <c r="O89" s="30">
        <v>2003</v>
      </c>
      <c r="P89" s="30">
        <v>2004</v>
      </c>
      <c r="Q89" s="30">
        <v>2005</v>
      </c>
      <c r="R89" s="30">
        <v>2006</v>
      </c>
      <c r="S89" s="30">
        <v>2007</v>
      </c>
      <c r="T89" s="30">
        <v>2008</v>
      </c>
      <c r="U89" s="30">
        <v>2009</v>
      </c>
    </row>
    <row r="90" spans="1:27" x14ac:dyDescent="0.2">
      <c r="A90" s="30" t="s">
        <v>36</v>
      </c>
      <c r="B90" s="33">
        <v>5145</v>
      </c>
      <c r="C90" s="33">
        <v>5689</v>
      </c>
      <c r="D90" s="33">
        <v>5722</v>
      </c>
      <c r="E90" s="33">
        <v>5785</v>
      </c>
      <c r="F90" s="33">
        <v>5814</v>
      </c>
      <c r="G90" s="33">
        <v>5927</v>
      </c>
      <c r="H90" s="33">
        <v>6489</v>
      </c>
      <c r="I90" s="33">
        <v>6204</v>
      </c>
      <c r="J90" s="33">
        <v>6935</v>
      </c>
      <c r="K90" s="33">
        <v>6771</v>
      </c>
      <c r="L90" s="33">
        <v>7147</v>
      </c>
      <c r="M90" s="33">
        <v>7510</v>
      </c>
      <c r="N90" s="33">
        <v>8083</v>
      </c>
      <c r="O90" s="33">
        <v>8589</v>
      </c>
      <c r="P90" s="33">
        <v>8785</v>
      </c>
      <c r="Q90" s="33">
        <v>9118</v>
      </c>
      <c r="R90" s="33">
        <v>8983</v>
      </c>
      <c r="S90" s="33">
        <v>9153</v>
      </c>
      <c r="T90" s="33">
        <v>8821</v>
      </c>
      <c r="U90" s="33">
        <v>8628</v>
      </c>
      <c r="V90" s="34">
        <f>(U90-T90)/T90</f>
        <v>-2.1879605486906248E-2</v>
      </c>
    </row>
    <row r="91" spans="1:27" x14ac:dyDescent="0.2">
      <c r="A91" s="30" t="s">
        <v>38</v>
      </c>
      <c r="B91" s="33">
        <v>7730</v>
      </c>
      <c r="C91" s="33">
        <v>7865</v>
      </c>
      <c r="D91" s="33">
        <v>8328</v>
      </c>
      <c r="E91" s="33">
        <v>8382</v>
      </c>
      <c r="F91" s="33">
        <v>8508</v>
      </c>
      <c r="G91" s="33">
        <v>8518</v>
      </c>
      <c r="H91" s="33">
        <v>8925</v>
      </c>
      <c r="I91" s="33">
        <v>9224</v>
      </c>
      <c r="J91" s="33">
        <v>9607</v>
      </c>
      <c r="K91" s="33">
        <v>9633</v>
      </c>
      <c r="L91" s="33">
        <v>9661</v>
      </c>
      <c r="M91" s="33">
        <v>9544</v>
      </c>
      <c r="N91" s="33">
        <v>9645</v>
      </c>
      <c r="O91" s="33">
        <v>10177</v>
      </c>
      <c r="P91" s="33">
        <v>10247</v>
      </c>
      <c r="Q91" s="33">
        <v>9927</v>
      </c>
      <c r="R91" s="33">
        <v>9615</v>
      </c>
      <c r="S91" s="33">
        <v>9500</v>
      </c>
      <c r="T91" s="33">
        <v>11232</v>
      </c>
      <c r="U91" s="33">
        <v>11131</v>
      </c>
      <c r="V91" s="34">
        <f t="shared" ref="V91:V122" si="4">(U91-T91)/T91</f>
        <v>-8.9921652421652426E-3</v>
      </c>
    </row>
    <row r="92" spans="1:27" x14ac:dyDescent="0.2">
      <c r="A92" s="30" t="s">
        <v>40</v>
      </c>
      <c r="B92" s="33">
        <v>2523</v>
      </c>
      <c r="C92" s="33">
        <v>1512</v>
      </c>
      <c r="D92" s="33">
        <v>1686</v>
      </c>
      <c r="E92" s="33">
        <v>1925</v>
      </c>
      <c r="F92" s="33">
        <v>1724</v>
      </c>
      <c r="G92" s="33">
        <v>1823</v>
      </c>
      <c r="H92" s="33">
        <v>1693</v>
      </c>
      <c r="I92" s="33">
        <v>1635</v>
      </c>
      <c r="J92" s="33">
        <v>2011</v>
      </c>
      <c r="K92" s="33">
        <v>2031</v>
      </c>
      <c r="L92" s="33">
        <v>1993</v>
      </c>
      <c r="M92" s="33">
        <v>2069</v>
      </c>
      <c r="N92" s="33">
        <v>2171</v>
      </c>
      <c r="O92" s="33">
        <v>2382</v>
      </c>
      <c r="P92" s="33">
        <v>2564</v>
      </c>
      <c r="Q92" s="33">
        <v>2856</v>
      </c>
      <c r="R92" s="33">
        <v>3062</v>
      </c>
      <c r="S92" s="33">
        <v>2959</v>
      </c>
      <c r="T92" s="33">
        <v>3107</v>
      </c>
      <c r="U92" s="33">
        <v>2927</v>
      </c>
      <c r="V92" s="34">
        <f t="shared" si="4"/>
        <v>-5.7933698101062116E-2</v>
      </c>
    </row>
    <row r="93" spans="1:27" x14ac:dyDescent="0.2">
      <c r="A93" s="30" t="s">
        <v>66</v>
      </c>
      <c r="B93" s="33">
        <v>6158</v>
      </c>
      <c r="C93" s="33">
        <v>6258</v>
      </c>
      <c r="D93" s="33">
        <v>6454</v>
      </c>
      <c r="E93" s="33">
        <v>6154</v>
      </c>
      <c r="F93" s="33">
        <v>6336</v>
      </c>
      <c r="G93" s="33">
        <v>6305</v>
      </c>
      <c r="H93" s="33">
        <v>6370</v>
      </c>
      <c r="I93" s="33">
        <v>6586</v>
      </c>
      <c r="J93" s="33">
        <v>6701</v>
      </c>
      <c r="K93" s="33">
        <v>6766</v>
      </c>
      <c r="L93" s="33">
        <v>7372</v>
      </c>
      <c r="M93" s="33">
        <v>7221</v>
      </c>
      <c r="N93" s="33">
        <v>7049</v>
      </c>
      <c r="O93" s="33">
        <v>6985</v>
      </c>
      <c r="P93" s="33">
        <v>6955</v>
      </c>
      <c r="Q93" s="33">
        <v>7010</v>
      </c>
      <c r="R93" s="33">
        <v>7109</v>
      </c>
      <c r="S93" s="33">
        <v>7289</v>
      </c>
      <c r="T93" s="33">
        <v>7521</v>
      </c>
      <c r="U93" s="33">
        <v>7389</v>
      </c>
      <c r="V93" s="34">
        <f t="shared" si="4"/>
        <v>-1.7550857598723574E-2</v>
      </c>
    </row>
    <row r="94" spans="1:27" x14ac:dyDescent="0.2">
      <c r="A94" s="30" t="s">
        <v>42</v>
      </c>
      <c r="B94" s="33">
        <v>632</v>
      </c>
      <c r="C94" s="33">
        <v>676</v>
      </c>
      <c r="D94" s="33">
        <v>713</v>
      </c>
      <c r="E94" s="33">
        <v>677</v>
      </c>
      <c r="F94" s="33">
        <v>701</v>
      </c>
      <c r="G94" s="33">
        <v>752</v>
      </c>
      <c r="H94" s="33">
        <v>758</v>
      </c>
      <c r="I94" s="33">
        <v>774</v>
      </c>
      <c r="J94" s="33">
        <v>812</v>
      </c>
      <c r="K94" s="33">
        <v>832</v>
      </c>
      <c r="L94" s="33">
        <v>850</v>
      </c>
      <c r="M94" s="33">
        <v>916</v>
      </c>
      <c r="N94" s="33">
        <v>899</v>
      </c>
      <c r="O94" s="33">
        <v>956</v>
      </c>
      <c r="P94" s="33">
        <v>962</v>
      </c>
      <c r="Q94" s="33">
        <v>972</v>
      </c>
      <c r="R94" s="33">
        <v>979</v>
      </c>
      <c r="S94" s="33">
        <v>1009</v>
      </c>
      <c r="T94" s="33">
        <v>1038</v>
      </c>
      <c r="U94" s="33">
        <v>1019</v>
      </c>
      <c r="V94" s="34">
        <f t="shared" si="4"/>
        <v>-1.8304431599229287E-2</v>
      </c>
    </row>
    <row r="95" spans="1:27" x14ac:dyDescent="0.2">
      <c r="A95" s="30" t="s">
        <v>43</v>
      </c>
      <c r="B95" s="33">
        <v>2812</v>
      </c>
      <c r="C95" s="33">
        <v>2423</v>
      </c>
      <c r="D95" s="33">
        <v>3082</v>
      </c>
      <c r="E95" s="33">
        <v>3053</v>
      </c>
      <c r="F95" s="33">
        <v>3270</v>
      </c>
      <c r="G95" s="33">
        <v>2867</v>
      </c>
      <c r="H95" s="33">
        <v>3761</v>
      </c>
      <c r="I95" s="33">
        <v>3856</v>
      </c>
      <c r="J95" s="33">
        <v>3941</v>
      </c>
      <c r="K95" s="33">
        <v>4317</v>
      </c>
      <c r="L95" s="33">
        <v>4405</v>
      </c>
      <c r="M95" s="33">
        <v>4654</v>
      </c>
      <c r="N95" s="33">
        <v>4861</v>
      </c>
      <c r="O95" s="33">
        <v>5501</v>
      </c>
      <c r="P95" s="33">
        <v>5783</v>
      </c>
      <c r="Q95" s="33">
        <v>6191</v>
      </c>
      <c r="R95" s="33">
        <v>6330</v>
      </c>
      <c r="S95" s="33">
        <v>6682</v>
      </c>
      <c r="T95" s="33">
        <v>6557</v>
      </c>
      <c r="U95" s="33">
        <v>6615</v>
      </c>
      <c r="V95" s="34">
        <f t="shared" si="4"/>
        <v>8.8455086167454622E-3</v>
      </c>
    </row>
    <row r="96" spans="1:27" x14ac:dyDescent="0.2">
      <c r="A96" s="30" t="s">
        <v>48</v>
      </c>
      <c r="B96" s="33">
        <v>58902</v>
      </c>
      <c r="C96" s="33">
        <v>59731</v>
      </c>
      <c r="D96" s="33">
        <v>60821</v>
      </c>
      <c r="E96" s="33">
        <v>62584</v>
      </c>
      <c r="F96" s="33">
        <v>62135</v>
      </c>
      <c r="G96" s="33">
        <v>62847</v>
      </c>
      <c r="H96" s="33">
        <v>63396</v>
      </c>
      <c r="I96" s="33">
        <v>63921</v>
      </c>
      <c r="J96" s="33">
        <v>65045</v>
      </c>
      <c r="K96" s="33">
        <v>66971</v>
      </c>
      <c r="L96" s="33">
        <v>65936</v>
      </c>
      <c r="M96" s="33">
        <v>64451</v>
      </c>
      <c r="N96" s="33">
        <v>63769</v>
      </c>
      <c r="O96" s="33">
        <v>61786</v>
      </c>
      <c r="P96" s="33">
        <v>63288</v>
      </c>
      <c r="Q96" s="33">
        <v>62413</v>
      </c>
      <c r="R96" s="33">
        <v>63739</v>
      </c>
      <c r="S96" s="33">
        <v>61751</v>
      </c>
      <c r="T96" s="33">
        <v>61422</v>
      </c>
      <c r="U96" s="33">
        <v>61736</v>
      </c>
      <c r="V96" s="34">
        <f t="shared" si="4"/>
        <v>5.1121747907915734E-3</v>
      </c>
    </row>
    <row r="97" spans="1:22" x14ac:dyDescent="0.2">
      <c r="A97" s="30" t="s">
        <v>44</v>
      </c>
      <c r="B97" s="33">
        <v>4031</v>
      </c>
      <c r="C97" s="33">
        <v>4191</v>
      </c>
      <c r="D97" s="33">
        <v>4204</v>
      </c>
      <c r="E97" s="33">
        <v>4286</v>
      </c>
      <c r="F97" s="33">
        <v>4488</v>
      </c>
      <c r="G97" s="33">
        <v>4547</v>
      </c>
      <c r="H97" s="33">
        <v>4624</v>
      </c>
      <c r="I97" s="33">
        <v>4684</v>
      </c>
      <c r="J97" s="33">
        <v>4757</v>
      </c>
      <c r="K97" s="33">
        <v>4816</v>
      </c>
      <c r="L97" s="33">
        <v>4820</v>
      </c>
      <c r="M97" s="33">
        <v>4845</v>
      </c>
      <c r="N97" s="33">
        <v>4795</v>
      </c>
      <c r="O97" s="33">
        <v>4974</v>
      </c>
      <c r="P97" s="33">
        <v>5203</v>
      </c>
      <c r="Q97" s="33">
        <v>5327</v>
      </c>
      <c r="R97" s="33">
        <v>5396</v>
      </c>
      <c r="S97" s="33">
        <v>5613</v>
      </c>
      <c r="T97" s="33">
        <v>5537</v>
      </c>
      <c r="U97" s="33">
        <v>5194</v>
      </c>
      <c r="V97" s="34">
        <f t="shared" si="4"/>
        <v>-6.1946902654867256E-2</v>
      </c>
    </row>
    <row r="98" spans="1:22" x14ac:dyDescent="0.2">
      <c r="A98" s="30" t="s">
        <v>45</v>
      </c>
      <c r="B98" s="33">
        <v>839</v>
      </c>
      <c r="C98" s="33">
        <v>773</v>
      </c>
      <c r="D98" s="33">
        <v>400</v>
      </c>
      <c r="E98" s="33">
        <v>418</v>
      </c>
      <c r="F98" s="33">
        <v>492</v>
      </c>
      <c r="G98" s="33">
        <v>491</v>
      </c>
      <c r="H98" s="33">
        <v>532</v>
      </c>
      <c r="I98" s="33">
        <v>556</v>
      </c>
      <c r="J98" s="33">
        <v>577</v>
      </c>
      <c r="K98" s="33">
        <v>581</v>
      </c>
      <c r="L98" s="33">
        <v>578</v>
      </c>
      <c r="M98" s="33">
        <v>679</v>
      </c>
      <c r="N98" s="33">
        <v>718</v>
      </c>
      <c r="O98" s="33">
        <v>691</v>
      </c>
      <c r="P98" s="33">
        <v>711</v>
      </c>
      <c r="Q98" s="33">
        <v>765</v>
      </c>
      <c r="R98" s="33">
        <v>802</v>
      </c>
      <c r="S98" s="33">
        <v>862</v>
      </c>
      <c r="T98" s="33">
        <v>817</v>
      </c>
      <c r="U98" s="33">
        <v>744</v>
      </c>
      <c r="V98" s="34">
        <f t="shared" si="4"/>
        <v>-8.935128518971848E-2</v>
      </c>
    </row>
    <row r="99" spans="1:22" x14ac:dyDescent="0.2">
      <c r="A99" s="30" t="s">
        <v>64</v>
      </c>
      <c r="B99" s="33">
        <v>22401</v>
      </c>
      <c r="C99" s="33">
        <v>23482</v>
      </c>
      <c r="D99" s="33">
        <v>24956</v>
      </c>
      <c r="E99" s="33">
        <v>24706</v>
      </c>
      <c r="F99" s="33">
        <v>25771</v>
      </c>
      <c r="G99" s="33">
        <v>26162</v>
      </c>
      <c r="H99" s="33">
        <v>27849</v>
      </c>
      <c r="I99" s="33">
        <v>28016</v>
      </c>
      <c r="J99" s="33">
        <v>30575</v>
      </c>
      <c r="K99" s="33">
        <v>32016</v>
      </c>
      <c r="L99" s="33">
        <v>32926</v>
      </c>
      <c r="M99" s="33">
        <v>34320</v>
      </c>
      <c r="N99" s="33">
        <v>34861</v>
      </c>
      <c r="O99" s="33">
        <v>36683</v>
      </c>
      <c r="P99" s="33">
        <v>38365</v>
      </c>
      <c r="Q99" s="33">
        <v>39701</v>
      </c>
      <c r="R99" s="33">
        <v>40843</v>
      </c>
      <c r="S99" s="33">
        <v>42112</v>
      </c>
      <c r="T99" s="33">
        <v>40365</v>
      </c>
      <c r="U99" s="33">
        <v>37837</v>
      </c>
      <c r="V99" s="34">
        <f t="shared" si="4"/>
        <v>-6.2628514802427843E-2</v>
      </c>
    </row>
    <row r="100" spans="1:22" x14ac:dyDescent="0.2">
      <c r="A100" s="30" t="s">
        <v>46</v>
      </c>
      <c r="B100" s="33">
        <v>4279</v>
      </c>
      <c r="C100" s="33">
        <v>4157</v>
      </c>
      <c r="D100" s="33">
        <v>4107</v>
      </c>
      <c r="E100" s="33">
        <v>4009</v>
      </c>
      <c r="F100" s="33">
        <v>4174</v>
      </c>
      <c r="G100" s="33">
        <v>4126</v>
      </c>
      <c r="H100" s="33">
        <v>4056</v>
      </c>
      <c r="I100" s="33">
        <v>4272</v>
      </c>
      <c r="J100" s="33">
        <v>4332</v>
      </c>
      <c r="K100" s="33">
        <v>4469</v>
      </c>
      <c r="L100" s="33">
        <v>4423</v>
      </c>
      <c r="M100" s="33">
        <v>4507</v>
      </c>
      <c r="N100" s="33">
        <v>4587</v>
      </c>
      <c r="O100" s="33">
        <v>4671</v>
      </c>
      <c r="P100" s="33">
        <v>4832</v>
      </c>
      <c r="Q100" s="33">
        <v>4853</v>
      </c>
      <c r="R100" s="33">
        <v>4965</v>
      </c>
      <c r="S100" s="33">
        <v>5156</v>
      </c>
      <c r="T100" s="33">
        <v>5014</v>
      </c>
      <c r="U100" s="33">
        <v>4807</v>
      </c>
      <c r="V100" s="34">
        <f t="shared" si="4"/>
        <v>-4.1284403669724773E-2</v>
      </c>
    </row>
    <row r="101" spans="1:22" x14ac:dyDescent="0.2">
      <c r="A101" s="30" t="s">
        <v>47</v>
      </c>
      <c r="B101" s="33">
        <v>41604</v>
      </c>
      <c r="C101" s="33">
        <v>42518</v>
      </c>
      <c r="D101" s="33">
        <v>43784</v>
      </c>
      <c r="E101" s="33">
        <v>44212</v>
      </c>
      <c r="F101" s="33">
        <v>44785</v>
      </c>
      <c r="G101" s="33">
        <v>45291</v>
      </c>
      <c r="H101" s="33">
        <v>45618</v>
      </c>
      <c r="I101" s="33">
        <v>46605</v>
      </c>
      <c r="J101" s="33">
        <v>48901</v>
      </c>
      <c r="K101" s="33">
        <v>49462</v>
      </c>
      <c r="L101" s="33">
        <v>50682</v>
      </c>
      <c r="M101" s="33">
        <v>51128</v>
      </c>
      <c r="N101" s="33">
        <v>51077</v>
      </c>
      <c r="O101" s="33">
        <v>50586</v>
      </c>
      <c r="P101" s="33">
        <v>50995</v>
      </c>
      <c r="Q101" s="33">
        <v>50522</v>
      </c>
      <c r="R101" s="33">
        <v>51015</v>
      </c>
      <c r="S101" s="33">
        <v>51811</v>
      </c>
      <c r="T101" s="33">
        <v>50994</v>
      </c>
      <c r="U101" s="33">
        <v>50400</v>
      </c>
      <c r="V101" s="34">
        <f t="shared" si="4"/>
        <v>-1.1648429226967879E-2</v>
      </c>
    </row>
    <row r="102" spans="1:22" x14ac:dyDescent="0.2">
      <c r="A102" s="30" t="s">
        <v>49</v>
      </c>
      <c r="B102" s="33">
        <v>5829</v>
      </c>
      <c r="C102" s="33">
        <v>5996</v>
      </c>
      <c r="D102" s="33">
        <v>6163</v>
      </c>
      <c r="E102" s="33">
        <v>6285</v>
      </c>
      <c r="F102" s="33">
        <v>6457</v>
      </c>
      <c r="G102" s="33">
        <v>6445</v>
      </c>
      <c r="H102" s="33">
        <v>6575</v>
      </c>
      <c r="I102" s="33">
        <v>6739</v>
      </c>
      <c r="J102" s="33">
        <v>7308</v>
      </c>
      <c r="K102" s="33">
        <v>7469</v>
      </c>
      <c r="L102" s="33">
        <v>7212</v>
      </c>
      <c r="M102" s="33">
        <v>7380</v>
      </c>
      <c r="N102" s="33">
        <v>7478</v>
      </c>
      <c r="O102" s="33">
        <v>7819</v>
      </c>
      <c r="P102" s="33">
        <v>7978</v>
      </c>
      <c r="Q102" s="33">
        <v>8087</v>
      </c>
      <c r="R102" s="33">
        <v>8458</v>
      </c>
      <c r="S102" s="33">
        <v>8728</v>
      </c>
      <c r="T102" s="33">
        <v>8525</v>
      </c>
      <c r="U102" s="33">
        <v>9218</v>
      </c>
      <c r="V102" s="34">
        <f t="shared" si="4"/>
        <v>8.1290322580645155E-2</v>
      </c>
    </row>
    <row r="103" spans="1:22" x14ac:dyDescent="0.2">
      <c r="A103" s="30" t="s">
        <v>50</v>
      </c>
      <c r="B103" s="33">
        <v>3097</v>
      </c>
      <c r="C103" s="33">
        <v>2700</v>
      </c>
      <c r="D103" s="33">
        <v>2621</v>
      </c>
      <c r="E103" s="33">
        <v>2602</v>
      </c>
      <c r="F103" s="33">
        <v>2603</v>
      </c>
      <c r="G103" s="33">
        <v>2661</v>
      </c>
      <c r="H103" s="33">
        <v>2666</v>
      </c>
      <c r="I103" s="33">
        <v>2793</v>
      </c>
      <c r="J103" s="33">
        <v>3079</v>
      </c>
      <c r="K103" s="33">
        <v>3270</v>
      </c>
      <c r="L103" s="33">
        <v>3272</v>
      </c>
      <c r="M103" s="33">
        <v>3413</v>
      </c>
      <c r="N103" s="33">
        <v>3598</v>
      </c>
      <c r="O103" s="33">
        <v>3749</v>
      </c>
      <c r="P103" s="33">
        <v>3932</v>
      </c>
      <c r="Q103" s="33">
        <v>4266</v>
      </c>
      <c r="R103" s="33">
        <v>4556</v>
      </c>
      <c r="S103" s="33">
        <v>4685</v>
      </c>
      <c r="T103" s="33">
        <v>4844</v>
      </c>
      <c r="U103" s="33">
        <v>4785</v>
      </c>
      <c r="V103" s="34">
        <f t="shared" si="4"/>
        <v>-1.218001651527663E-2</v>
      </c>
    </row>
    <row r="104" spans="1:22" x14ac:dyDescent="0.2">
      <c r="A104" s="30" t="s">
        <v>51</v>
      </c>
      <c r="B104" s="33">
        <v>1989</v>
      </c>
      <c r="C104" s="33">
        <v>2041</v>
      </c>
      <c r="D104" s="33">
        <v>2144</v>
      </c>
      <c r="E104" s="33">
        <v>2276</v>
      </c>
      <c r="F104" s="33">
        <v>2308</v>
      </c>
      <c r="G104" s="33">
        <v>2349</v>
      </c>
      <c r="H104" s="33">
        <v>2651</v>
      </c>
      <c r="I104" s="33">
        <v>2846</v>
      </c>
      <c r="J104" s="33">
        <v>3305</v>
      </c>
      <c r="K104" s="33">
        <v>3690</v>
      </c>
      <c r="L104" s="33">
        <v>4018</v>
      </c>
      <c r="M104" s="33">
        <v>4288</v>
      </c>
      <c r="N104" s="33">
        <v>4398</v>
      </c>
      <c r="O104" s="33">
        <v>4440</v>
      </c>
      <c r="P104" s="33">
        <v>4614</v>
      </c>
      <c r="Q104" s="33">
        <v>4997</v>
      </c>
      <c r="R104" s="33">
        <v>5371</v>
      </c>
      <c r="S104" s="33">
        <v>5748</v>
      </c>
      <c r="T104" s="33">
        <v>5453</v>
      </c>
      <c r="U104" s="33">
        <v>4693</v>
      </c>
      <c r="V104" s="34">
        <f t="shared" si="4"/>
        <v>-0.13937282229965156</v>
      </c>
    </row>
    <row r="105" spans="1:22" x14ac:dyDescent="0.2">
      <c r="A105" s="30" t="s">
        <v>52</v>
      </c>
      <c r="B105" s="33">
        <v>34224</v>
      </c>
      <c r="C105" s="33">
        <v>35135</v>
      </c>
      <c r="D105" s="33">
        <v>36863</v>
      </c>
      <c r="E105" s="33">
        <v>37579</v>
      </c>
      <c r="F105" s="33">
        <v>37619</v>
      </c>
      <c r="G105" s="33">
        <v>38574</v>
      </c>
      <c r="H105" s="33">
        <v>39350</v>
      </c>
      <c r="I105" s="33">
        <v>39949</v>
      </c>
      <c r="J105" s="33">
        <v>41195</v>
      </c>
      <c r="K105" s="33">
        <v>42299</v>
      </c>
      <c r="L105" s="33">
        <v>42491</v>
      </c>
      <c r="M105" s="33">
        <v>42914</v>
      </c>
      <c r="N105" s="33">
        <v>43637</v>
      </c>
      <c r="O105" s="33">
        <v>44288</v>
      </c>
      <c r="P105" s="33">
        <v>45193</v>
      </c>
      <c r="Q105" s="33">
        <v>44826</v>
      </c>
      <c r="R105" s="33">
        <v>45425</v>
      </c>
      <c r="S105" s="33">
        <v>45720</v>
      </c>
      <c r="T105" s="33">
        <v>44090</v>
      </c>
      <c r="U105" s="33">
        <v>42289</v>
      </c>
      <c r="V105" s="34">
        <f t="shared" si="4"/>
        <v>-4.0848264912678608E-2</v>
      </c>
    </row>
    <row r="106" spans="1:22" x14ac:dyDescent="0.2">
      <c r="A106" s="30" t="s">
        <v>54</v>
      </c>
      <c r="B106" s="33">
        <v>1997</v>
      </c>
      <c r="C106" s="33">
        <v>2217</v>
      </c>
      <c r="D106" s="33">
        <v>1416</v>
      </c>
      <c r="E106" s="33">
        <v>1070</v>
      </c>
      <c r="F106" s="33">
        <v>853</v>
      </c>
      <c r="G106" s="33">
        <v>1041</v>
      </c>
      <c r="H106" s="33">
        <v>1132</v>
      </c>
      <c r="I106" s="33">
        <v>1257</v>
      </c>
      <c r="J106" s="33">
        <v>1316</v>
      </c>
      <c r="K106" s="33">
        <v>1176</v>
      </c>
      <c r="L106" s="33">
        <v>1055</v>
      </c>
      <c r="M106" s="33">
        <v>1157</v>
      </c>
      <c r="N106" s="33">
        <v>1194</v>
      </c>
      <c r="O106" s="33">
        <v>1219</v>
      </c>
      <c r="P106" s="33">
        <v>1339</v>
      </c>
      <c r="Q106" s="33">
        <v>1431</v>
      </c>
      <c r="R106" s="33">
        <v>1549</v>
      </c>
      <c r="S106" s="33">
        <v>1837</v>
      </c>
      <c r="T106" s="33">
        <v>1842</v>
      </c>
      <c r="U106" s="33">
        <v>1501</v>
      </c>
      <c r="V106" s="34">
        <f t="shared" si="4"/>
        <v>-0.18512486427795874</v>
      </c>
    </row>
    <row r="107" spans="1:22" x14ac:dyDescent="0.2">
      <c r="A107" s="30" t="s">
        <v>55</v>
      </c>
      <c r="B107" s="33">
        <v>1011</v>
      </c>
      <c r="C107" s="33">
        <v>1190</v>
      </c>
      <c r="D107" s="33">
        <v>1282</v>
      </c>
      <c r="E107" s="33">
        <v>1292</v>
      </c>
      <c r="F107" s="33">
        <v>1345</v>
      </c>
      <c r="G107" s="33">
        <v>1311</v>
      </c>
      <c r="H107" s="33">
        <v>1358</v>
      </c>
      <c r="I107" s="33">
        <v>1472</v>
      </c>
      <c r="J107" s="33">
        <v>1560</v>
      </c>
      <c r="K107" s="33">
        <v>1748</v>
      </c>
      <c r="L107" s="33">
        <v>1929</v>
      </c>
      <c r="M107" s="33">
        <v>2033</v>
      </c>
      <c r="N107" s="33">
        <v>2129</v>
      </c>
      <c r="O107" s="33">
        <v>2322</v>
      </c>
      <c r="P107" s="33">
        <v>2671</v>
      </c>
      <c r="Q107" s="33">
        <v>2796</v>
      </c>
      <c r="R107" s="33">
        <v>2666</v>
      </c>
      <c r="S107" s="33">
        <v>2659</v>
      </c>
      <c r="T107" s="33">
        <v>2691</v>
      </c>
      <c r="U107" s="33">
        <v>2488</v>
      </c>
      <c r="V107" s="34">
        <f t="shared" si="4"/>
        <v>-7.5436640654031953E-2</v>
      </c>
    </row>
    <row r="108" spans="1:22" x14ac:dyDescent="0.2">
      <c r="A108" s="30" t="s">
        <v>53</v>
      </c>
      <c r="B108" s="33">
        <v>1127</v>
      </c>
      <c r="C108" s="33">
        <v>1061</v>
      </c>
      <c r="D108" s="33">
        <v>872</v>
      </c>
      <c r="E108" s="33">
        <v>817</v>
      </c>
      <c r="F108" s="33">
        <v>751</v>
      </c>
      <c r="G108" s="33">
        <v>717</v>
      </c>
      <c r="H108" s="33">
        <v>712</v>
      </c>
      <c r="I108" s="33">
        <v>707</v>
      </c>
      <c r="J108" s="33">
        <v>695</v>
      </c>
      <c r="K108" s="33">
        <v>683</v>
      </c>
      <c r="L108" s="33">
        <v>750</v>
      </c>
      <c r="M108" s="33">
        <v>879</v>
      </c>
      <c r="N108" s="33">
        <v>902</v>
      </c>
      <c r="O108" s="33">
        <v>961</v>
      </c>
      <c r="P108" s="33">
        <v>1014</v>
      </c>
      <c r="Q108" s="33">
        <v>1069</v>
      </c>
      <c r="R108" s="33">
        <v>1180</v>
      </c>
      <c r="S108" s="33">
        <v>1335</v>
      </c>
      <c r="T108" s="33">
        <v>1282</v>
      </c>
      <c r="U108" s="33">
        <v>1027</v>
      </c>
      <c r="V108" s="34">
        <f t="shared" si="4"/>
        <v>-0.19890795631825273</v>
      </c>
    </row>
    <row r="109" spans="1:22" x14ac:dyDescent="0.2">
      <c r="A109" s="30" t="s">
        <v>56</v>
      </c>
      <c r="B109" s="33">
        <v>222</v>
      </c>
      <c r="C109" s="33">
        <v>250</v>
      </c>
      <c r="D109" s="33">
        <v>255</v>
      </c>
      <c r="E109" s="33">
        <v>278</v>
      </c>
      <c r="F109" s="33">
        <v>278</v>
      </c>
      <c r="G109" s="33">
        <v>200</v>
      </c>
      <c r="H109" s="33">
        <v>120</v>
      </c>
      <c r="I109" s="33">
        <v>239</v>
      </c>
      <c r="J109" s="33">
        <v>145</v>
      </c>
      <c r="K109" s="33">
        <v>138</v>
      </c>
      <c r="L109" s="33">
        <v>198</v>
      </c>
      <c r="M109" s="33">
        <v>277</v>
      </c>
      <c r="N109" s="33">
        <v>226</v>
      </c>
      <c r="O109" s="33">
        <v>265</v>
      </c>
      <c r="P109" s="33">
        <v>303</v>
      </c>
      <c r="Q109" s="33">
        <v>260</v>
      </c>
      <c r="R109" s="33">
        <v>251</v>
      </c>
      <c r="S109" s="33">
        <v>258</v>
      </c>
      <c r="T109" s="33">
        <v>307</v>
      </c>
      <c r="U109" s="33">
        <v>245</v>
      </c>
      <c r="V109" s="34">
        <f t="shared" si="4"/>
        <v>-0.20195439739413681</v>
      </c>
    </row>
    <row r="110" spans="1:22" x14ac:dyDescent="0.2">
      <c r="A110" s="30" t="s">
        <v>57</v>
      </c>
      <c r="B110" s="33">
        <v>10340</v>
      </c>
      <c r="C110" s="33">
        <v>10540</v>
      </c>
      <c r="D110" s="33">
        <v>11200</v>
      </c>
      <c r="E110" s="33">
        <v>11582</v>
      </c>
      <c r="F110" s="33">
        <v>11822</v>
      </c>
      <c r="G110" s="33">
        <v>12376</v>
      </c>
      <c r="H110" s="33">
        <v>12830</v>
      </c>
      <c r="I110" s="33">
        <v>13125</v>
      </c>
      <c r="J110" s="33">
        <v>13664</v>
      </c>
      <c r="K110" s="33">
        <v>14124</v>
      </c>
      <c r="L110" s="33">
        <v>14256</v>
      </c>
      <c r="M110" s="33">
        <v>14303</v>
      </c>
      <c r="N110" s="33">
        <v>14651</v>
      </c>
      <c r="O110" s="33">
        <v>14747</v>
      </c>
      <c r="P110" s="33">
        <v>15117</v>
      </c>
      <c r="Q110" s="33">
        <v>15150</v>
      </c>
      <c r="R110" s="33">
        <v>15664</v>
      </c>
      <c r="S110" s="33">
        <v>15775</v>
      </c>
      <c r="T110" s="33">
        <v>15955</v>
      </c>
      <c r="U110" s="33">
        <v>15104</v>
      </c>
      <c r="V110" s="34">
        <f t="shared" si="4"/>
        <v>-5.3337511751801944E-2</v>
      </c>
    </row>
    <row r="111" spans="1:22" x14ac:dyDescent="0.2">
      <c r="A111" s="30" t="s">
        <v>58</v>
      </c>
      <c r="B111" s="33">
        <v>3829</v>
      </c>
      <c r="C111" s="33">
        <v>3849</v>
      </c>
      <c r="D111" s="33">
        <v>3956</v>
      </c>
      <c r="E111" s="33">
        <v>4124</v>
      </c>
      <c r="F111" s="33">
        <v>4141</v>
      </c>
      <c r="G111" s="33">
        <v>4255</v>
      </c>
      <c r="H111" s="33">
        <v>4441</v>
      </c>
      <c r="I111" s="33">
        <v>4511</v>
      </c>
      <c r="J111" s="33">
        <v>4646</v>
      </c>
      <c r="K111" s="33">
        <v>4774</v>
      </c>
      <c r="L111" s="33">
        <v>4415</v>
      </c>
      <c r="M111" s="33">
        <v>4491</v>
      </c>
      <c r="N111" s="33">
        <v>4526</v>
      </c>
      <c r="O111" s="33">
        <v>4491</v>
      </c>
      <c r="P111" s="33">
        <v>4642</v>
      </c>
      <c r="Q111" s="33">
        <v>4734</v>
      </c>
      <c r="R111" s="33">
        <v>4987</v>
      </c>
      <c r="S111" s="33">
        <v>5180</v>
      </c>
      <c r="T111" s="33">
        <v>5132</v>
      </c>
      <c r="U111" s="33">
        <v>5021</v>
      </c>
      <c r="V111" s="34">
        <f t="shared" si="4"/>
        <v>-2.1628994544037411E-2</v>
      </c>
    </row>
    <row r="112" spans="1:22" x14ac:dyDescent="0.2">
      <c r="A112" s="30" t="s">
        <v>59</v>
      </c>
      <c r="B112" s="33">
        <v>7498</v>
      </c>
      <c r="C112" s="33">
        <v>7648</v>
      </c>
      <c r="D112" s="33">
        <v>7771</v>
      </c>
      <c r="E112" s="33">
        <v>7616</v>
      </c>
      <c r="F112" s="33">
        <v>7892</v>
      </c>
      <c r="G112" s="33">
        <v>8185</v>
      </c>
      <c r="H112" s="33">
        <v>9229</v>
      </c>
      <c r="I112" s="33">
        <v>9693</v>
      </c>
      <c r="J112" s="33">
        <v>10175</v>
      </c>
      <c r="K112" s="33">
        <v>11210</v>
      </c>
      <c r="L112" s="33">
        <v>9789</v>
      </c>
      <c r="M112" s="33">
        <v>9735</v>
      </c>
      <c r="N112" s="33">
        <v>9451</v>
      </c>
      <c r="O112" s="33">
        <v>10344</v>
      </c>
      <c r="P112" s="33">
        <v>11557</v>
      </c>
      <c r="Q112" s="33">
        <v>12439</v>
      </c>
      <c r="R112" s="33">
        <v>13836</v>
      </c>
      <c r="S112" s="33">
        <v>15194</v>
      </c>
      <c r="T112" s="33">
        <v>16318</v>
      </c>
      <c r="U112" s="33">
        <v>16569</v>
      </c>
      <c r="V112" s="34">
        <f t="shared" si="4"/>
        <v>1.5381786983698983E-2</v>
      </c>
    </row>
    <row r="113" spans="1:27" x14ac:dyDescent="0.2">
      <c r="A113" s="30" t="s">
        <v>60</v>
      </c>
      <c r="B113" s="33">
        <v>3746</v>
      </c>
      <c r="C113" s="33">
        <v>4000</v>
      </c>
      <c r="D113" s="33">
        <v>4329</v>
      </c>
      <c r="E113" s="33">
        <v>4489</v>
      </c>
      <c r="F113" s="33">
        <v>4700</v>
      </c>
      <c r="G113" s="33">
        <v>4869</v>
      </c>
      <c r="H113" s="33">
        <v>5129</v>
      </c>
      <c r="I113" s="33">
        <v>5285</v>
      </c>
      <c r="J113" s="33">
        <v>5740</v>
      </c>
      <c r="K113" s="33">
        <v>6065</v>
      </c>
      <c r="L113" s="33">
        <v>6542</v>
      </c>
      <c r="M113" s="33">
        <v>6574</v>
      </c>
      <c r="N113" s="33">
        <v>6767</v>
      </c>
      <c r="O113" s="33">
        <v>7117</v>
      </c>
      <c r="P113" s="33">
        <v>7340</v>
      </c>
      <c r="Q113" s="33">
        <v>7107</v>
      </c>
      <c r="R113" s="33">
        <v>7207</v>
      </c>
      <c r="S113" s="33">
        <v>7346</v>
      </c>
      <c r="T113" s="33">
        <v>7396</v>
      </c>
      <c r="U113" s="33">
        <v>7340</v>
      </c>
      <c r="V113" s="34">
        <f t="shared" si="4"/>
        <v>-7.5716603569497025E-3</v>
      </c>
    </row>
    <row r="114" spans="1:27" x14ac:dyDescent="0.2">
      <c r="A114" s="30" t="s">
        <v>61</v>
      </c>
      <c r="B114" s="33">
        <v>4377</v>
      </c>
      <c r="C114" s="33">
        <v>3752</v>
      </c>
      <c r="D114" s="33">
        <v>3932</v>
      </c>
      <c r="E114" s="33">
        <v>3205</v>
      </c>
      <c r="F114" s="33">
        <v>3261</v>
      </c>
      <c r="G114" s="33">
        <v>3075</v>
      </c>
      <c r="H114" s="33">
        <v>4078</v>
      </c>
      <c r="I114" s="33">
        <v>4178</v>
      </c>
      <c r="J114" s="33">
        <v>3942</v>
      </c>
      <c r="K114" s="33">
        <v>3291</v>
      </c>
      <c r="L114" s="33">
        <v>3421</v>
      </c>
      <c r="M114" s="33">
        <v>4079</v>
      </c>
      <c r="N114" s="33">
        <v>4184</v>
      </c>
      <c r="O114" s="33">
        <v>4392</v>
      </c>
      <c r="P114" s="33">
        <v>4559</v>
      </c>
      <c r="Q114" s="33">
        <v>4277</v>
      </c>
      <c r="R114" s="33">
        <v>4416</v>
      </c>
      <c r="S114" s="33">
        <v>4715</v>
      </c>
      <c r="T114" s="33">
        <v>5333</v>
      </c>
      <c r="U114" s="33">
        <v>5363</v>
      </c>
      <c r="V114" s="34">
        <f t="shared" si="4"/>
        <v>5.6253515844740297E-3</v>
      </c>
    </row>
    <row r="115" spans="1:27" x14ac:dyDescent="0.2">
      <c r="A115" s="30" t="s">
        <v>65</v>
      </c>
      <c r="B115" s="33">
        <v>7276</v>
      </c>
      <c r="C115" s="33">
        <v>7182</v>
      </c>
      <c r="D115" s="33">
        <v>7470</v>
      </c>
      <c r="E115" s="33">
        <v>7318</v>
      </c>
      <c r="F115" s="33">
        <v>7577</v>
      </c>
      <c r="G115" s="33">
        <v>7680</v>
      </c>
      <c r="H115" s="33">
        <v>7633</v>
      </c>
      <c r="I115" s="33">
        <v>7711</v>
      </c>
      <c r="J115" s="33">
        <v>7800</v>
      </c>
      <c r="K115" s="33">
        <v>8018</v>
      </c>
      <c r="L115" s="33">
        <v>8088</v>
      </c>
      <c r="M115" s="33">
        <v>8070</v>
      </c>
      <c r="N115" s="33">
        <v>7988</v>
      </c>
      <c r="O115" s="33">
        <v>8119</v>
      </c>
      <c r="P115" s="33">
        <v>8467</v>
      </c>
      <c r="Q115" s="33">
        <v>8587</v>
      </c>
      <c r="R115" s="33">
        <v>8663</v>
      </c>
      <c r="S115" s="33">
        <v>8874</v>
      </c>
      <c r="T115" s="33">
        <v>8782</v>
      </c>
      <c r="U115" s="33">
        <v>8534</v>
      </c>
      <c r="V115" s="34">
        <f t="shared" si="4"/>
        <v>-2.8239580961056707E-2</v>
      </c>
    </row>
    <row r="116" spans="1:27" x14ac:dyDescent="0.2">
      <c r="A116" s="30" t="s">
        <v>63</v>
      </c>
      <c r="B116" s="33">
        <v>930</v>
      </c>
      <c r="C116" s="33">
        <v>858</v>
      </c>
      <c r="D116" s="33">
        <v>887</v>
      </c>
      <c r="E116" s="33">
        <v>1071</v>
      </c>
      <c r="F116" s="33">
        <v>1193</v>
      </c>
      <c r="G116" s="33">
        <v>1329</v>
      </c>
      <c r="H116" s="33">
        <v>1498</v>
      </c>
      <c r="I116" s="33">
        <v>1566</v>
      </c>
      <c r="J116" s="33">
        <v>1382</v>
      </c>
      <c r="K116" s="33">
        <v>1316</v>
      </c>
      <c r="L116" s="33">
        <v>1239</v>
      </c>
      <c r="M116" s="33">
        <v>1290</v>
      </c>
      <c r="N116" s="33">
        <v>1319</v>
      </c>
      <c r="O116" s="33">
        <v>1336</v>
      </c>
      <c r="P116" s="33">
        <v>1384</v>
      </c>
      <c r="Q116" s="33">
        <v>1475</v>
      </c>
      <c r="R116" s="33">
        <v>1556</v>
      </c>
      <c r="S116" s="33">
        <v>1758</v>
      </c>
      <c r="T116" s="33">
        <v>2057</v>
      </c>
      <c r="U116" s="33">
        <v>1765</v>
      </c>
      <c r="V116" s="34">
        <f t="shared" si="4"/>
        <v>-0.14195430238210988</v>
      </c>
    </row>
    <row r="117" spans="1:27" x14ac:dyDescent="0.2">
      <c r="A117" s="30" t="s">
        <v>62</v>
      </c>
      <c r="B117" s="33">
        <v>1446</v>
      </c>
      <c r="C117" s="33">
        <v>1242</v>
      </c>
      <c r="D117" s="33">
        <v>1255</v>
      </c>
      <c r="E117" s="33">
        <v>1071</v>
      </c>
      <c r="F117" s="33">
        <v>1273</v>
      </c>
      <c r="G117" s="33">
        <v>1415</v>
      </c>
      <c r="H117" s="33">
        <v>1288</v>
      </c>
      <c r="I117" s="33">
        <v>1489</v>
      </c>
      <c r="J117" s="33">
        <v>1503</v>
      </c>
      <c r="K117" s="33">
        <v>1509</v>
      </c>
      <c r="L117" s="33">
        <v>1459</v>
      </c>
      <c r="M117" s="33">
        <v>2030</v>
      </c>
      <c r="N117" s="33">
        <v>2253</v>
      </c>
      <c r="O117" s="33">
        <v>2073</v>
      </c>
      <c r="P117" s="33">
        <v>2188</v>
      </c>
      <c r="Q117" s="33">
        <v>2389</v>
      </c>
      <c r="R117" s="33">
        <v>2252</v>
      </c>
      <c r="S117" s="33">
        <v>2486</v>
      </c>
      <c r="T117" s="33">
        <v>2740</v>
      </c>
      <c r="U117" s="33">
        <v>2379</v>
      </c>
      <c r="V117" s="34">
        <f t="shared" si="4"/>
        <v>-0.13175182481751824</v>
      </c>
    </row>
    <row r="118" spans="1:27" x14ac:dyDescent="0.2">
      <c r="A118" s="30" t="s">
        <v>67</v>
      </c>
      <c r="B118" s="33">
        <v>9404</v>
      </c>
      <c r="C118" s="33">
        <v>9037</v>
      </c>
      <c r="D118" s="33">
        <v>9276</v>
      </c>
      <c r="E118" s="33">
        <v>11040</v>
      </c>
      <c r="F118" s="33">
        <v>10685</v>
      </c>
      <c r="G118" s="33">
        <v>11966</v>
      </c>
      <c r="H118" s="33">
        <v>12647</v>
      </c>
      <c r="I118" s="33">
        <v>11950</v>
      </c>
      <c r="J118" s="33">
        <v>11194</v>
      </c>
      <c r="K118" s="33">
        <v>11706</v>
      </c>
      <c r="L118" s="33">
        <v>12279</v>
      </c>
      <c r="M118" s="33">
        <v>11762</v>
      </c>
      <c r="N118" s="33">
        <v>12662</v>
      </c>
      <c r="O118" s="33">
        <v>12686</v>
      </c>
      <c r="P118" s="33">
        <v>12973</v>
      </c>
      <c r="Q118" s="33">
        <v>13512</v>
      </c>
      <c r="R118" s="33">
        <v>14989</v>
      </c>
      <c r="S118" s="33">
        <v>17107</v>
      </c>
      <c r="T118" s="33">
        <v>16375</v>
      </c>
      <c r="U118" s="33">
        <v>16364</v>
      </c>
      <c r="V118" s="34">
        <f t="shared" si="4"/>
        <v>-6.7175572519083968E-4</v>
      </c>
    </row>
    <row r="119" spans="1:27" x14ac:dyDescent="0.2">
      <c r="A119" s="30" t="s">
        <v>68</v>
      </c>
      <c r="B119" s="33">
        <v>45543</v>
      </c>
      <c r="C119" s="33">
        <v>44927</v>
      </c>
      <c r="D119" s="33">
        <v>45883</v>
      </c>
      <c r="E119" s="33">
        <v>46847</v>
      </c>
      <c r="F119" s="33">
        <v>47027</v>
      </c>
      <c r="G119" s="33">
        <v>47094</v>
      </c>
      <c r="H119" s="33">
        <v>48974</v>
      </c>
      <c r="I119" s="33">
        <v>49687</v>
      </c>
      <c r="J119" s="33">
        <v>50222</v>
      </c>
      <c r="K119" s="33">
        <v>52099</v>
      </c>
      <c r="L119" s="33">
        <v>52307</v>
      </c>
      <c r="M119" s="33">
        <v>51758</v>
      </c>
      <c r="N119" s="33">
        <v>52042</v>
      </c>
      <c r="O119" s="33">
        <v>52668</v>
      </c>
      <c r="P119" s="33">
        <v>54165</v>
      </c>
      <c r="Q119" s="33">
        <v>55516</v>
      </c>
      <c r="R119" s="33">
        <v>56273</v>
      </c>
      <c r="S119" s="33">
        <v>56605</v>
      </c>
      <c r="T119" s="33">
        <v>55386</v>
      </c>
      <c r="U119" s="33">
        <v>53298</v>
      </c>
      <c r="V119" s="34">
        <f t="shared" si="4"/>
        <v>-3.769905752356191E-2</v>
      </c>
    </row>
    <row r="120" spans="1:27" x14ac:dyDescent="0.2">
      <c r="A120" s="30" t="s">
        <v>69</v>
      </c>
      <c r="B120" s="38">
        <v>281549</v>
      </c>
      <c r="C120" s="38">
        <v>283757</v>
      </c>
      <c r="D120" s="38">
        <v>292148</v>
      </c>
      <c r="E120" s="38">
        <v>295434</v>
      </c>
      <c r="F120" s="38">
        <v>298822</v>
      </c>
      <c r="G120" s="38">
        <v>302673</v>
      </c>
      <c r="H120" s="38">
        <v>312925</v>
      </c>
      <c r="I120" s="38">
        <v>318484</v>
      </c>
      <c r="J120" s="38">
        <v>330524</v>
      </c>
      <c r="K120" s="38">
        <v>340005</v>
      </c>
      <c r="L120" s="38">
        <v>341444</v>
      </c>
      <c r="M120" s="38">
        <v>344803</v>
      </c>
      <c r="N120" s="38">
        <v>347682</v>
      </c>
      <c r="O120" s="38">
        <v>352854</v>
      </c>
      <c r="P120" s="38">
        <v>363557</v>
      </c>
      <c r="Q120" s="38">
        <v>367317</v>
      </c>
      <c r="R120" s="38">
        <v>375053</v>
      </c>
      <c r="S120" s="38">
        <v>380333</v>
      </c>
      <c r="T120" s="38">
        <v>377905</v>
      </c>
      <c r="U120" s="38">
        <v>367636</v>
      </c>
      <c r="V120" s="34">
        <f t="shared" si="4"/>
        <v>-2.7173495984440535E-2</v>
      </c>
    </row>
    <row r="121" spans="1:27" x14ac:dyDescent="0.2">
      <c r="A121" s="37" t="s">
        <v>70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AA121"/>
    </row>
    <row r="122" spans="1:27" x14ac:dyDescent="0.2">
      <c r="A122" s="39" t="s">
        <v>71</v>
      </c>
      <c r="B122" s="40">
        <f>SUM(B90:B119)</f>
        <v>300941</v>
      </c>
      <c r="C122" s="40">
        <f>SUM(C90:C119)</f>
        <v>302900</v>
      </c>
      <c r="D122" s="40">
        <f t="shared" ref="D122:R122" si="5">SUM(D90:D119)</f>
        <v>311832</v>
      </c>
      <c r="E122" s="40">
        <f t="shared" si="5"/>
        <v>316753</v>
      </c>
      <c r="F122" s="40">
        <f t="shared" si="5"/>
        <v>319983</v>
      </c>
      <c r="G122" s="40">
        <f t="shared" si="5"/>
        <v>325198</v>
      </c>
      <c r="H122" s="40">
        <f t="shared" si="5"/>
        <v>336382</v>
      </c>
      <c r="I122" s="40">
        <f t="shared" si="5"/>
        <v>341530</v>
      </c>
      <c r="J122" s="40">
        <f t="shared" si="5"/>
        <v>353065</v>
      </c>
      <c r="K122" s="40">
        <f t="shared" si="5"/>
        <v>363250</v>
      </c>
      <c r="L122" s="40">
        <f t="shared" si="5"/>
        <v>365513</v>
      </c>
      <c r="M122" s="40">
        <f t="shared" si="5"/>
        <v>368277</v>
      </c>
      <c r="N122" s="40">
        <f t="shared" si="5"/>
        <v>371920</v>
      </c>
      <c r="O122" s="40">
        <f t="shared" si="5"/>
        <v>377017</v>
      </c>
      <c r="P122" s="40">
        <f t="shared" si="5"/>
        <v>388126</v>
      </c>
      <c r="Q122" s="40">
        <f t="shared" si="5"/>
        <v>392573</v>
      </c>
      <c r="R122" s="40">
        <f t="shared" si="5"/>
        <v>402137</v>
      </c>
      <c r="S122" s="40">
        <f>SUM(S90:S119)</f>
        <v>409907</v>
      </c>
      <c r="T122" s="40">
        <f>SUM(T90:T119)</f>
        <v>406933</v>
      </c>
      <c r="U122" s="40">
        <f>SUM(U90:U119)</f>
        <v>396410</v>
      </c>
      <c r="V122" s="34">
        <f t="shared" si="4"/>
        <v>-2.5859293790378268E-2</v>
      </c>
    </row>
    <row r="123" spans="1:27" ht="13.5" thickBot="1" x14ac:dyDescent="0.25">
      <c r="AA123"/>
    </row>
    <row r="124" spans="1:27" ht="17.25" thickTop="1" thickBot="1" x14ac:dyDescent="0.3">
      <c r="A124" s="24"/>
      <c r="B124" s="50" t="s">
        <v>73</v>
      </c>
      <c r="C124" s="51" t="s">
        <v>80</v>
      </c>
      <c r="D124" s="49"/>
      <c r="E124" s="49"/>
      <c r="F124" s="49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</row>
    <row r="125" spans="1:27" ht="16.5" thickTop="1" x14ac:dyDescent="0.25">
      <c r="A125" s="45"/>
      <c r="B125" s="17" t="s">
        <v>75</v>
      </c>
      <c r="C125" s="18" t="s">
        <v>76</v>
      </c>
      <c r="D125" s="47"/>
      <c r="E125" s="47"/>
      <c r="F125" s="47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</row>
    <row r="126" spans="1:27" ht="15.75" x14ac:dyDescent="0.25">
      <c r="A126" s="45"/>
      <c r="B126" s="17" t="s">
        <v>77</v>
      </c>
      <c r="C126" s="18" t="s">
        <v>78</v>
      </c>
      <c r="D126" s="47"/>
      <c r="E126" s="47"/>
      <c r="F126" s="47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</row>
    <row r="127" spans="1:27" x14ac:dyDescent="0.2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5"/>
      <c r="U127" s="25"/>
    </row>
    <row r="128" spans="1:27" x14ac:dyDescent="0.2">
      <c r="AA128"/>
    </row>
    <row r="129" spans="1:22" x14ac:dyDescent="0.2">
      <c r="A129" s="30" t="s">
        <v>15</v>
      </c>
      <c r="B129" s="30" t="s">
        <v>16</v>
      </c>
      <c r="C129" s="30" t="s">
        <v>17</v>
      </c>
      <c r="D129" s="30" t="s">
        <v>18</v>
      </c>
      <c r="E129" s="30" t="s">
        <v>19</v>
      </c>
      <c r="F129" s="30" t="s">
        <v>20</v>
      </c>
      <c r="G129" s="30" t="s">
        <v>21</v>
      </c>
      <c r="H129" s="30" t="s">
        <v>22</v>
      </c>
      <c r="I129" s="30" t="s">
        <v>23</v>
      </c>
      <c r="J129" s="30" t="s">
        <v>24</v>
      </c>
      <c r="K129" s="30" t="s">
        <v>25</v>
      </c>
      <c r="L129" s="30" t="s">
        <v>26</v>
      </c>
      <c r="M129" s="30" t="s">
        <v>27</v>
      </c>
      <c r="N129" s="30" t="s">
        <v>28</v>
      </c>
      <c r="O129" s="30" t="s">
        <v>29</v>
      </c>
      <c r="P129" s="30" t="s">
        <v>30</v>
      </c>
      <c r="Q129" s="30" t="s">
        <v>31</v>
      </c>
      <c r="R129" s="30" t="s">
        <v>32</v>
      </c>
      <c r="S129" s="30" t="s">
        <v>33</v>
      </c>
      <c r="T129" s="30" t="s">
        <v>34</v>
      </c>
      <c r="U129" s="30" t="s">
        <v>35</v>
      </c>
    </row>
    <row r="130" spans="1:22" x14ac:dyDescent="0.2">
      <c r="A130" s="30" t="s">
        <v>36</v>
      </c>
      <c r="B130" s="33">
        <v>5799</v>
      </c>
      <c r="C130" s="33">
        <v>6439</v>
      </c>
      <c r="D130" s="33">
        <v>6068</v>
      </c>
      <c r="E130" s="33">
        <v>6218</v>
      </c>
      <c r="F130" s="33">
        <v>5872</v>
      </c>
      <c r="G130" s="33">
        <v>6285</v>
      </c>
      <c r="H130" s="33">
        <v>6850</v>
      </c>
      <c r="I130" s="33">
        <v>6260</v>
      </c>
      <c r="J130" s="33">
        <v>6379</v>
      </c>
      <c r="K130" s="33">
        <v>6343</v>
      </c>
      <c r="L130" s="33">
        <v>6131</v>
      </c>
      <c r="M130" s="33">
        <v>6390</v>
      </c>
      <c r="N130" s="33">
        <v>6269</v>
      </c>
      <c r="O130" s="33">
        <v>6348</v>
      </c>
      <c r="P130" s="33">
        <v>6214</v>
      </c>
      <c r="Q130" s="33">
        <v>6690</v>
      </c>
      <c r="R130" s="33">
        <v>6351</v>
      </c>
      <c r="S130" s="33">
        <v>5997</v>
      </c>
      <c r="T130" s="33">
        <v>6136</v>
      </c>
      <c r="U130" s="33">
        <v>6161</v>
      </c>
      <c r="V130" s="34">
        <f>(U130-T130)/T130</f>
        <v>4.0743155149934812E-3</v>
      </c>
    </row>
    <row r="131" spans="1:22" x14ac:dyDescent="0.2">
      <c r="A131" s="30" t="s">
        <v>38</v>
      </c>
      <c r="B131" s="33">
        <v>8277</v>
      </c>
      <c r="C131" s="33">
        <v>9139</v>
      </c>
      <c r="D131" s="33">
        <v>9135</v>
      </c>
      <c r="E131" s="33">
        <v>9071</v>
      </c>
      <c r="F131" s="33">
        <v>8918</v>
      </c>
      <c r="G131" s="33">
        <v>9301</v>
      </c>
      <c r="H131" s="33">
        <v>10600</v>
      </c>
      <c r="I131" s="33">
        <v>9863</v>
      </c>
      <c r="J131" s="33">
        <v>9891</v>
      </c>
      <c r="K131" s="33">
        <v>9489</v>
      </c>
      <c r="L131" s="33">
        <v>9474</v>
      </c>
      <c r="M131" s="33">
        <v>9874</v>
      </c>
      <c r="N131" s="33">
        <v>9332</v>
      </c>
      <c r="O131" s="33">
        <v>9866</v>
      </c>
      <c r="P131" s="33">
        <v>10017</v>
      </c>
      <c r="Q131" s="33">
        <v>9920</v>
      </c>
      <c r="R131" s="33">
        <v>8914</v>
      </c>
      <c r="S131" s="33">
        <v>8107</v>
      </c>
      <c r="T131" s="33">
        <v>8778</v>
      </c>
      <c r="U131" s="33">
        <v>8300</v>
      </c>
      <c r="V131" s="34">
        <f t="shared" ref="V131:V162" si="6">(U131-T131)/T131</f>
        <v>-5.4454317612212352E-2</v>
      </c>
    </row>
    <row r="132" spans="1:22" x14ac:dyDescent="0.2">
      <c r="A132" s="30" t="s">
        <v>40</v>
      </c>
      <c r="B132" s="33">
        <v>2405</v>
      </c>
      <c r="C132" s="33">
        <v>2522</v>
      </c>
      <c r="D132" s="33">
        <v>2674</v>
      </c>
      <c r="E132" s="33">
        <v>2889</v>
      </c>
      <c r="F132" s="33">
        <v>2500</v>
      </c>
      <c r="G132" s="33">
        <v>2488</v>
      </c>
      <c r="H132" s="33">
        <v>2762</v>
      </c>
      <c r="I132" s="33">
        <v>2156</v>
      </c>
      <c r="J132" s="33">
        <v>2384</v>
      </c>
      <c r="K132" s="33">
        <v>2188</v>
      </c>
      <c r="L132" s="33">
        <v>2155</v>
      </c>
      <c r="M132" s="33">
        <v>2003</v>
      </c>
      <c r="N132" s="33">
        <v>2164</v>
      </c>
      <c r="O132" s="33">
        <v>2284</v>
      </c>
      <c r="P132" s="33">
        <v>2117</v>
      </c>
      <c r="Q132" s="33">
        <v>2117</v>
      </c>
      <c r="R132" s="33">
        <v>2167</v>
      </c>
      <c r="S132" s="33">
        <v>2068</v>
      </c>
      <c r="T132" s="33">
        <v>2117</v>
      </c>
      <c r="U132" s="33">
        <v>2116</v>
      </c>
      <c r="V132" s="34">
        <f t="shared" si="6"/>
        <v>-4.7236655644780352E-4</v>
      </c>
    </row>
    <row r="133" spans="1:22" x14ac:dyDescent="0.2">
      <c r="A133" s="30" t="s">
        <v>66</v>
      </c>
      <c r="B133" s="33">
        <v>5271</v>
      </c>
      <c r="C133" s="33">
        <v>5576</v>
      </c>
      <c r="D133" s="33">
        <v>5620</v>
      </c>
      <c r="E133" s="33">
        <v>5913</v>
      </c>
      <c r="F133" s="33">
        <v>5676</v>
      </c>
      <c r="G133" s="33">
        <v>6072</v>
      </c>
      <c r="H133" s="33">
        <v>6169</v>
      </c>
      <c r="I133" s="33">
        <v>5745</v>
      </c>
      <c r="J133" s="33">
        <v>6023</v>
      </c>
      <c r="K133" s="33">
        <v>5892</v>
      </c>
      <c r="L133" s="33">
        <v>5603</v>
      </c>
      <c r="M133" s="33">
        <v>5853</v>
      </c>
      <c r="N133" s="33">
        <v>5717</v>
      </c>
      <c r="O133" s="33">
        <v>6034</v>
      </c>
      <c r="P133" s="33">
        <v>6067</v>
      </c>
      <c r="Q133" s="33">
        <v>6227</v>
      </c>
      <c r="R133" s="33">
        <v>6060</v>
      </c>
      <c r="S133" s="33">
        <v>5592</v>
      </c>
      <c r="T133" s="33">
        <v>5998</v>
      </c>
      <c r="U133" s="33">
        <v>5929</v>
      </c>
      <c r="V133" s="34">
        <f t="shared" si="6"/>
        <v>-1.150383461153718E-2</v>
      </c>
    </row>
    <row r="134" spans="1:22" x14ac:dyDescent="0.2">
      <c r="A134" s="30" t="s">
        <v>42</v>
      </c>
      <c r="B134" s="33">
        <v>105</v>
      </c>
      <c r="C134" s="33">
        <v>107</v>
      </c>
      <c r="D134" s="33">
        <v>128</v>
      </c>
      <c r="E134" s="33">
        <v>128</v>
      </c>
      <c r="F134" s="33">
        <v>135</v>
      </c>
      <c r="G134" s="33">
        <v>139</v>
      </c>
      <c r="H134" s="33">
        <v>145</v>
      </c>
      <c r="I134" s="33">
        <v>149</v>
      </c>
      <c r="J134" s="33">
        <v>154</v>
      </c>
      <c r="K134" s="33">
        <v>156</v>
      </c>
      <c r="L134" s="33">
        <v>174</v>
      </c>
      <c r="M134" s="33">
        <v>172</v>
      </c>
      <c r="N134" s="33">
        <v>191</v>
      </c>
      <c r="O134" s="33">
        <v>207</v>
      </c>
      <c r="P134" s="33">
        <v>199</v>
      </c>
      <c r="Q134" s="33">
        <v>314</v>
      </c>
      <c r="R134" s="33">
        <v>287</v>
      </c>
      <c r="S134" s="33">
        <v>298</v>
      </c>
      <c r="T134" s="33">
        <v>294</v>
      </c>
      <c r="U134" s="33">
        <v>311</v>
      </c>
      <c r="V134" s="34">
        <f t="shared" si="6"/>
        <v>5.7823129251700682E-2</v>
      </c>
    </row>
    <row r="135" spans="1:22" x14ac:dyDescent="0.2">
      <c r="A135" s="30" t="s">
        <v>43</v>
      </c>
      <c r="B135" s="33">
        <v>8698</v>
      </c>
      <c r="C135" s="33">
        <v>7985</v>
      </c>
      <c r="D135" s="33">
        <v>6300</v>
      </c>
      <c r="E135" s="33">
        <v>5763</v>
      </c>
      <c r="F135" s="33">
        <v>5805</v>
      </c>
      <c r="G135" s="33">
        <v>6090</v>
      </c>
      <c r="H135" s="33">
        <v>6910</v>
      </c>
      <c r="I135" s="33">
        <v>6661</v>
      </c>
      <c r="J135" s="33">
        <v>6344</v>
      </c>
      <c r="K135" s="33">
        <v>6087</v>
      </c>
      <c r="L135" s="33">
        <v>6023</v>
      </c>
      <c r="M135" s="33">
        <v>6562</v>
      </c>
      <c r="N135" s="33">
        <v>6029</v>
      </c>
      <c r="O135" s="33">
        <v>6313</v>
      </c>
      <c r="P135" s="33">
        <v>6235</v>
      </c>
      <c r="Q135" s="33">
        <v>6216</v>
      </c>
      <c r="R135" s="33">
        <v>6479</v>
      </c>
      <c r="S135" s="33">
        <v>6043</v>
      </c>
      <c r="T135" s="33">
        <v>5990</v>
      </c>
      <c r="U135" s="33">
        <v>5984</v>
      </c>
      <c r="V135" s="34">
        <f t="shared" si="6"/>
        <v>-1.0016694490818029E-3</v>
      </c>
    </row>
    <row r="136" spans="1:22" x14ac:dyDescent="0.2">
      <c r="A136" s="30" t="s">
        <v>48</v>
      </c>
      <c r="B136" s="33">
        <v>62717</v>
      </c>
      <c r="C136" s="33">
        <v>64816</v>
      </c>
      <c r="D136" s="33">
        <v>62040</v>
      </c>
      <c r="E136" s="33">
        <v>66117</v>
      </c>
      <c r="F136" s="33">
        <v>63603</v>
      </c>
      <c r="G136" s="33">
        <v>66216</v>
      </c>
      <c r="H136" s="33">
        <v>72281</v>
      </c>
      <c r="I136" s="33">
        <v>71204</v>
      </c>
      <c r="J136" s="33">
        <v>70204</v>
      </c>
      <c r="K136" s="33">
        <v>65953</v>
      </c>
      <c r="L136" s="33">
        <v>65188</v>
      </c>
      <c r="M136" s="33">
        <v>69671</v>
      </c>
      <c r="N136" s="33">
        <v>67137</v>
      </c>
      <c r="O136" s="33">
        <v>63676</v>
      </c>
      <c r="P136" s="33">
        <v>63246</v>
      </c>
      <c r="Q136" s="33">
        <v>63656</v>
      </c>
      <c r="R136" s="33">
        <v>64805</v>
      </c>
      <c r="S136" s="33">
        <v>61383</v>
      </c>
      <c r="T136" s="33">
        <v>68160</v>
      </c>
      <c r="U136" s="33">
        <v>65786</v>
      </c>
      <c r="V136" s="34">
        <f t="shared" si="6"/>
        <v>-3.4829812206572767E-2</v>
      </c>
    </row>
    <row r="137" spans="1:22" x14ac:dyDescent="0.2">
      <c r="A137" s="30" t="s">
        <v>44</v>
      </c>
      <c r="B137" s="33">
        <v>3887</v>
      </c>
      <c r="C137" s="33">
        <v>4213</v>
      </c>
      <c r="D137" s="33">
        <v>4056</v>
      </c>
      <c r="E137" s="33">
        <v>4414</v>
      </c>
      <c r="F137" s="33">
        <v>4261</v>
      </c>
      <c r="G137" s="33">
        <v>4374</v>
      </c>
      <c r="H137" s="33">
        <v>4674</v>
      </c>
      <c r="I137" s="33">
        <v>4393</v>
      </c>
      <c r="J137" s="33">
        <v>4399</v>
      </c>
      <c r="K137" s="33">
        <v>4284</v>
      </c>
      <c r="L137" s="33">
        <v>4133</v>
      </c>
      <c r="M137" s="33">
        <v>4404</v>
      </c>
      <c r="N137" s="33">
        <v>4302</v>
      </c>
      <c r="O137" s="33">
        <v>4400</v>
      </c>
      <c r="P137" s="33">
        <v>4400</v>
      </c>
      <c r="Q137" s="33">
        <v>4447</v>
      </c>
      <c r="R137" s="33">
        <v>4452</v>
      </c>
      <c r="S137" s="33">
        <v>4494</v>
      </c>
      <c r="T137" s="33">
        <v>4478</v>
      </c>
      <c r="U137" s="33">
        <v>4456</v>
      </c>
      <c r="V137" s="34">
        <f t="shared" si="6"/>
        <v>-4.9129075480125054E-3</v>
      </c>
    </row>
    <row r="138" spans="1:22" x14ac:dyDescent="0.2">
      <c r="A138" s="30" t="s">
        <v>45</v>
      </c>
      <c r="B138" s="33">
        <v>1022</v>
      </c>
      <c r="C138" s="33">
        <v>931</v>
      </c>
      <c r="D138" s="33">
        <v>799</v>
      </c>
      <c r="E138" s="33">
        <v>779</v>
      </c>
      <c r="F138" s="33">
        <v>895</v>
      </c>
      <c r="G138" s="33">
        <v>963</v>
      </c>
      <c r="H138" s="33">
        <v>1195</v>
      </c>
      <c r="I138" s="33">
        <v>1203</v>
      </c>
      <c r="J138" s="33">
        <v>1043</v>
      </c>
      <c r="K138" s="33">
        <v>958</v>
      </c>
      <c r="L138" s="33">
        <v>929</v>
      </c>
      <c r="M138" s="33">
        <v>949</v>
      </c>
      <c r="N138" s="33">
        <v>918</v>
      </c>
      <c r="O138" s="33">
        <v>926</v>
      </c>
      <c r="P138" s="33">
        <v>923</v>
      </c>
      <c r="Q138" s="33">
        <v>890</v>
      </c>
      <c r="R138" s="33">
        <v>882</v>
      </c>
      <c r="S138" s="33">
        <v>963</v>
      </c>
      <c r="T138" s="33">
        <v>953</v>
      </c>
      <c r="U138" s="33">
        <v>966</v>
      </c>
      <c r="V138" s="34">
        <f t="shared" si="6"/>
        <v>1.3641133263378805E-2</v>
      </c>
    </row>
    <row r="139" spans="1:22" x14ac:dyDescent="0.2">
      <c r="A139" s="30" t="s">
        <v>64</v>
      </c>
      <c r="B139" s="33">
        <v>9153</v>
      </c>
      <c r="C139" s="33">
        <v>9664</v>
      </c>
      <c r="D139" s="33">
        <v>9745</v>
      </c>
      <c r="E139" s="33">
        <v>9786</v>
      </c>
      <c r="F139" s="33">
        <v>10252</v>
      </c>
      <c r="G139" s="33">
        <v>9998</v>
      </c>
      <c r="H139" s="33">
        <v>10557</v>
      </c>
      <c r="I139" s="33">
        <v>10740</v>
      </c>
      <c r="J139" s="33">
        <v>11086</v>
      </c>
      <c r="K139" s="33">
        <v>11780</v>
      </c>
      <c r="L139" s="33">
        <v>11882</v>
      </c>
      <c r="M139" s="33">
        <v>12479</v>
      </c>
      <c r="N139" s="33">
        <v>12808</v>
      </c>
      <c r="O139" s="33">
        <v>13784</v>
      </c>
      <c r="P139" s="33">
        <v>14591</v>
      </c>
      <c r="Q139" s="33">
        <v>15061</v>
      </c>
      <c r="R139" s="33">
        <v>15806</v>
      </c>
      <c r="S139" s="33">
        <v>15872</v>
      </c>
      <c r="T139" s="33">
        <v>15801</v>
      </c>
      <c r="U139" s="33">
        <v>14887</v>
      </c>
      <c r="V139" s="34">
        <f t="shared" si="6"/>
        <v>-5.7844440225302197E-2</v>
      </c>
    </row>
    <row r="140" spans="1:22" x14ac:dyDescent="0.2">
      <c r="A140" s="30" t="s">
        <v>46</v>
      </c>
      <c r="B140" s="33">
        <v>5333</v>
      </c>
      <c r="C140" s="33">
        <v>5559</v>
      </c>
      <c r="D140" s="33">
        <v>5548</v>
      </c>
      <c r="E140" s="33">
        <v>5329</v>
      </c>
      <c r="F140" s="33">
        <v>5523</v>
      </c>
      <c r="G140" s="33">
        <v>5431</v>
      </c>
      <c r="H140" s="33">
        <v>5347</v>
      </c>
      <c r="I140" s="33">
        <v>5219</v>
      </c>
      <c r="J140" s="33">
        <v>5389</v>
      </c>
      <c r="K140" s="33">
        <v>5164</v>
      </c>
      <c r="L140" s="33">
        <v>4539</v>
      </c>
      <c r="M140" s="33">
        <v>4913</v>
      </c>
      <c r="N140" s="33">
        <v>5021</v>
      </c>
      <c r="O140" s="33">
        <v>5108</v>
      </c>
      <c r="P140" s="33">
        <v>4981</v>
      </c>
      <c r="Q140" s="33">
        <v>5015</v>
      </c>
      <c r="R140" s="33">
        <v>5127</v>
      </c>
      <c r="S140" s="33">
        <v>5148</v>
      </c>
      <c r="T140" s="33">
        <v>5036</v>
      </c>
      <c r="U140" s="33">
        <v>5367</v>
      </c>
      <c r="V140" s="34">
        <f t="shared" si="6"/>
        <v>6.5726767275615564E-2</v>
      </c>
    </row>
    <row r="141" spans="1:22" x14ac:dyDescent="0.2">
      <c r="A141" s="30" t="s">
        <v>47</v>
      </c>
      <c r="B141" s="33">
        <v>35732</v>
      </c>
      <c r="C141" s="33">
        <v>40340</v>
      </c>
      <c r="D141" s="33">
        <v>39654</v>
      </c>
      <c r="E141" s="33">
        <v>38577</v>
      </c>
      <c r="F141" s="33">
        <v>36340</v>
      </c>
      <c r="G141" s="33">
        <v>35729</v>
      </c>
      <c r="H141" s="33">
        <v>39471</v>
      </c>
      <c r="I141" s="33">
        <v>37247</v>
      </c>
      <c r="J141" s="33">
        <v>38268</v>
      </c>
      <c r="K141" s="33">
        <v>38741</v>
      </c>
      <c r="L141" s="33">
        <v>45251</v>
      </c>
      <c r="M141" s="33">
        <v>42590</v>
      </c>
      <c r="N141" s="33">
        <v>40642</v>
      </c>
      <c r="O141" s="33">
        <v>42219</v>
      </c>
      <c r="P141" s="33">
        <v>44215</v>
      </c>
      <c r="Q141" s="33">
        <v>43395</v>
      </c>
      <c r="R141" s="33">
        <v>42764</v>
      </c>
      <c r="S141" s="33">
        <v>39763</v>
      </c>
      <c r="T141" s="33">
        <v>42574</v>
      </c>
      <c r="U141" s="33">
        <v>44616</v>
      </c>
      <c r="V141" s="34">
        <f t="shared" si="6"/>
        <v>4.7963545826091039E-2</v>
      </c>
    </row>
    <row r="142" spans="1:22" x14ac:dyDescent="0.2">
      <c r="A142" s="30" t="s">
        <v>49</v>
      </c>
      <c r="B142" s="33">
        <v>3049</v>
      </c>
      <c r="C142" s="33">
        <v>3137</v>
      </c>
      <c r="D142" s="33">
        <v>3166</v>
      </c>
      <c r="E142" s="33">
        <v>3149</v>
      </c>
      <c r="F142" s="33">
        <v>3199</v>
      </c>
      <c r="G142" s="33">
        <v>3324</v>
      </c>
      <c r="H142" s="33">
        <v>3938</v>
      </c>
      <c r="I142" s="33">
        <v>4077</v>
      </c>
      <c r="J142" s="33">
        <v>4214</v>
      </c>
      <c r="K142" s="33">
        <v>4233</v>
      </c>
      <c r="L142" s="33">
        <v>4486</v>
      </c>
      <c r="M142" s="33">
        <v>4702</v>
      </c>
      <c r="N142" s="33">
        <v>4898</v>
      </c>
      <c r="O142" s="33">
        <v>5488</v>
      </c>
      <c r="P142" s="33">
        <v>5399</v>
      </c>
      <c r="Q142" s="33">
        <v>5497</v>
      </c>
      <c r="R142" s="33">
        <v>5490</v>
      </c>
      <c r="S142" s="33">
        <v>5377</v>
      </c>
      <c r="T142" s="33">
        <v>5212</v>
      </c>
      <c r="U142" s="33">
        <v>4848</v>
      </c>
      <c r="V142" s="34">
        <f t="shared" si="6"/>
        <v>-6.9838833461243283E-2</v>
      </c>
    </row>
    <row r="143" spans="1:22" x14ac:dyDescent="0.2">
      <c r="A143" s="30" t="s">
        <v>50</v>
      </c>
      <c r="B143" s="33">
        <v>6697</v>
      </c>
      <c r="C143" s="33">
        <v>6915</v>
      </c>
      <c r="D143" s="33">
        <v>6326</v>
      </c>
      <c r="E143" s="33">
        <v>6276</v>
      </c>
      <c r="F143" s="33">
        <v>6156</v>
      </c>
      <c r="G143" s="33">
        <v>6165</v>
      </c>
      <c r="H143" s="33">
        <v>6204</v>
      </c>
      <c r="I143" s="33">
        <v>5794</v>
      </c>
      <c r="J143" s="33">
        <v>5609</v>
      </c>
      <c r="K143" s="33">
        <v>5765</v>
      </c>
      <c r="L143" s="33">
        <v>5587</v>
      </c>
      <c r="M143" s="33">
        <v>6002</v>
      </c>
      <c r="N143" s="33">
        <v>6009</v>
      </c>
      <c r="O143" s="33">
        <v>6596</v>
      </c>
      <c r="P143" s="33">
        <v>6089</v>
      </c>
      <c r="Q143" s="33">
        <v>6458</v>
      </c>
      <c r="R143" s="33">
        <v>6208</v>
      </c>
      <c r="S143" s="33">
        <v>5554</v>
      </c>
      <c r="T143" s="33">
        <v>5570</v>
      </c>
      <c r="U143" s="33">
        <v>5520</v>
      </c>
      <c r="V143" s="34">
        <f t="shared" si="6"/>
        <v>-8.9766606822262122E-3</v>
      </c>
    </row>
    <row r="144" spans="1:22" x14ac:dyDescent="0.2">
      <c r="A144" s="30" t="s">
        <v>51</v>
      </c>
      <c r="B144" s="33">
        <v>2356</v>
      </c>
      <c r="C144" s="33">
        <v>2320</v>
      </c>
      <c r="D144" s="33">
        <v>2142</v>
      </c>
      <c r="E144" s="33">
        <v>2162</v>
      </c>
      <c r="F144" s="33">
        <v>2175</v>
      </c>
      <c r="G144" s="33">
        <v>2208</v>
      </c>
      <c r="H144" s="33">
        <v>2296</v>
      </c>
      <c r="I144" s="33">
        <v>2223</v>
      </c>
      <c r="J144" s="33">
        <v>2407</v>
      </c>
      <c r="K144" s="33">
        <v>2432</v>
      </c>
      <c r="L144" s="33">
        <v>2505</v>
      </c>
      <c r="M144" s="33">
        <v>2640</v>
      </c>
      <c r="N144" s="33">
        <v>2627</v>
      </c>
      <c r="O144" s="33">
        <v>2733</v>
      </c>
      <c r="P144" s="33">
        <v>2836</v>
      </c>
      <c r="Q144" s="33">
        <v>2908</v>
      </c>
      <c r="R144" s="33">
        <v>3068</v>
      </c>
      <c r="S144" s="33">
        <v>2900</v>
      </c>
      <c r="T144" s="33">
        <v>3157</v>
      </c>
      <c r="U144" s="33">
        <v>3070</v>
      </c>
      <c r="V144" s="34">
        <f t="shared" si="6"/>
        <v>-2.7557808045612923E-2</v>
      </c>
    </row>
    <row r="145" spans="1:22" x14ac:dyDescent="0.2">
      <c r="A145" s="30" t="s">
        <v>52</v>
      </c>
      <c r="B145" s="33">
        <v>26266</v>
      </c>
      <c r="C145" s="33">
        <v>28458</v>
      </c>
      <c r="D145" s="33">
        <v>27175</v>
      </c>
      <c r="E145" s="33">
        <v>27050</v>
      </c>
      <c r="F145" s="33">
        <v>24488</v>
      </c>
      <c r="G145" s="33">
        <v>26598</v>
      </c>
      <c r="H145" s="33">
        <v>27188</v>
      </c>
      <c r="I145" s="33">
        <v>26455</v>
      </c>
      <c r="J145" s="33">
        <v>27780</v>
      </c>
      <c r="K145" s="33">
        <v>29395</v>
      </c>
      <c r="L145" s="33">
        <v>28133</v>
      </c>
      <c r="M145" s="33">
        <v>29421</v>
      </c>
      <c r="N145" s="33">
        <v>28317</v>
      </c>
      <c r="O145" s="33">
        <v>29897</v>
      </c>
      <c r="P145" s="33">
        <v>31002</v>
      </c>
      <c r="Q145" s="33">
        <v>31232</v>
      </c>
      <c r="R145" s="33">
        <v>29355</v>
      </c>
      <c r="S145" s="33">
        <v>27196</v>
      </c>
      <c r="T145" s="33">
        <v>27273</v>
      </c>
      <c r="U145" s="33">
        <v>28677</v>
      </c>
      <c r="V145" s="34">
        <f t="shared" si="6"/>
        <v>5.1479485205147946E-2</v>
      </c>
    </row>
    <row r="146" spans="1:22" x14ac:dyDescent="0.2">
      <c r="A146" s="30" t="s">
        <v>54</v>
      </c>
      <c r="B146" s="33">
        <v>1845</v>
      </c>
      <c r="C146" s="33">
        <v>2009</v>
      </c>
      <c r="D146" s="33">
        <v>1631</v>
      </c>
      <c r="E146" s="33">
        <v>1716</v>
      </c>
      <c r="F146" s="33">
        <v>1752</v>
      </c>
      <c r="G146" s="33">
        <v>1642</v>
      </c>
      <c r="H146" s="33">
        <v>1552</v>
      </c>
      <c r="I146" s="33">
        <v>1501</v>
      </c>
      <c r="J146" s="33">
        <v>1453</v>
      </c>
      <c r="K146" s="33">
        <v>1404</v>
      </c>
      <c r="L146" s="33">
        <v>1343</v>
      </c>
      <c r="M146" s="33">
        <v>1373</v>
      </c>
      <c r="N146" s="33">
        <v>1378</v>
      </c>
      <c r="O146" s="33">
        <v>1385</v>
      </c>
      <c r="P146" s="33">
        <v>1379</v>
      </c>
      <c r="Q146" s="33">
        <v>1388</v>
      </c>
      <c r="R146" s="33">
        <v>1434</v>
      </c>
      <c r="S146" s="33">
        <v>1356</v>
      </c>
      <c r="T146" s="33">
        <v>1381</v>
      </c>
      <c r="U146" s="33">
        <v>1379</v>
      </c>
      <c r="V146" s="34">
        <f t="shared" si="6"/>
        <v>-1.448225923244026E-3</v>
      </c>
    </row>
    <row r="147" spans="1:22" x14ac:dyDescent="0.2">
      <c r="A147" s="30" t="s">
        <v>55</v>
      </c>
      <c r="B147" s="33">
        <v>499</v>
      </c>
      <c r="C147" s="33">
        <v>591</v>
      </c>
      <c r="D147" s="33">
        <v>569</v>
      </c>
      <c r="E147" s="33">
        <v>567</v>
      </c>
      <c r="F147" s="33">
        <v>550</v>
      </c>
      <c r="G147" s="33">
        <v>558</v>
      </c>
      <c r="H147" s="33">
        <v>619</v>
      </c>
      <c r="I147" s="33">
        <v>599</v>
      </c>
      <c r="J147" s="33">
        <v>627</v>
      </c>
      <c r="K147" s="33">
        <v>293</v>
      </c>
      <c r="L147" s="33">
        <v>475</v>
      </c>
      <c r="M147" s="33">
        <v>511</v>
      </c>
      <c r="N147" s="33">
        <v>494</v>
      </c>
      <c r="O147" s="33">
        <v>516</v>
      </c>
      <c r="P147" s="33">
        <v>551</v>
      </c>
      <c r="Q147" s="33">
        <v>544</v>
      </c>
      <c r="R147" s="33">
        <v>538</v>
      </c>
      <c r="S147" s="33">
        <v>490</v>
      </c>
      <c r="T147" s="33">
        <v>527</v>
      </c>
      <c r="U147" s="33">
        <v>567</v>
      </c>
      <c r="V147" s="34">
        <f t="shared" si="6"/>
        <v>7.5901328273244778E-2</v>
      </c>
    </row>
    <row r="148" spans="1:22" x14ac:dyDescent="0.2">
      <c r="A148" s="30" t="s">
        <v>53</v>
      </c>
      <c r="B148" s="33">
        <v>1585</v>
      </c>
      <c r="C148" s="33">
        <v>1764</v>
      </c>
      <c r="D148" s="33">
        <v>1688</v>
      </c>
      <c r="E148" s="33">
        <v>1740</v>
      </c>
      <c r="F148" s="33">
        <v>1668</v>
      </c>
      <c r="G148" s="33">
        <v>1602</v>
      </c>
      <c r="H148" s="33">
        <v>1693</v>
      </c>
      <c r="I148" s="33">
        <v>1542</v>
      </c>
      <c r="J148" s="33">
        <v>1500</v>
      </c>
      <c r="K148" s="33">
        <v>1410</v>
      </c>
      <c r="L148" s="33">
        <v>1327</v>
      </c>
      <c r="M148" s="33">
        <v>1442</v>
      </c>
      <c r="N148" s="33">
        <v>1431</v>
      </c>
      <c r="O148" s="33">
        <v>1499</v>
      </c>
      <c r="P148" s="33">
        <v>1473</v>
      </c>
      <c r="Q148" s="33">
        <v>1504</v>
      </c>
      <c r="R148" s="33">
        <v>1481</v>
      </c>
      <c r="S148" s="33">
        <v>1458</v>
      </c>
      <c r="T148" s="33">
        <v>1452</v>
      </c>
      <c r="U148" s="33">
        <v>1517</v>
      </c>
      <c r="V148" s="34">
        <f t="shared" si="6"/>
        <v>4.4765840220385676E-2</v>
      </c>
    </row>
    <row r="149" spans="1:22" x14ac:dyDescent="0.2">
      <c r="A149" s="30" t="s">
        <v>56</v>
      </c>
      <c r="B149" s="33">
        <v>55</v>
      </c>
      <c r="C149" s="33">
        <v>57</v>
      </c>
      <c r="D149" s="33">
        <v>60</v>
      </c>
      <c r="E149" s="33">
        <v>61</v>
      </c>
      <c r="F149" s="33">
        <v>69</v>
      </c>
      <c r="G149" s="33">
        <v>73</v>
      </c>
      <c r="H149" s="33">
        <v>75</v>
      </c>
      <c r="I149" s="33">
        <v>74</v>
      </c>
      <c r="J149" s="33">
        <v>66</v>
      </c>
      <c r="K149" s="33">
        <v>74</v>
      </c>
      <c r="L149" s="33">
        <v>76</v>
      </c>
      <c r="M149" s="33">
        <v>74</v>
      </c>
      <c r="N149" s="33">
        <v>80</v>
      </c>
      <c r="O149" s="33">
        <v>88</v>
      </c>
      <c r="P149" s="33">
        <v>88</v>
      </c>
      <c r="Q149" s="33">
        <v>76</v>
      </c>
      <c r="R149" s="33">
        <v>81</v>
      </c>
      <c r="S149" s="33">
        <v>81</v>
      </c>
      <c r="T149" s="33">
        <v>80</v>
      </c>
      <c r="U149" s="33">
        <v>68</v>
      </c>
      <c r="V149" s="34">
        <f t="shared" si="6"/>
        <v>-0.15</v>
      </c>
    </row>
    <row r="150" spans="1:22" x14ac:dyDescent="0.2">
      <c r="A150" s="30" t="s">
        <v>57</v>
      </c>
      <c r="B150" s="33">
        <v>9951</v>
      </c>
      <c r="C150" s="33">
        <v>11061</v>
      </c>
      <c r="D150" s="33">
        <v>10223</v>
      </c>
      <c r="E150" s="33">
        <v>10650</v>
      </c>
      <c r="F150" s="33">
        <v>10531</v>
      </c>
      <c r="G150" s="33">
        <v>10862</v>
      </c>
      <c r="H150" s="33">
        <v>12345</v>
      </c>
      <c r="I150" s="33">
        <v>10730</v>
      </c>
      <c r="J150" s="33">
        <v>10372</v>
      </c>
      <c r="K150" s="33">
        <v>10263</v>
      </c>
      <c r="L150" s="33">
        <v>10299</v>
      </c>
      <c r="M150" s="33">
        <v>10658</v>
      </c>
      <c r="N150" s="33">
        <v>10262</v>
      </c>
      <c r="O150" s="33">
        <v>10522</v>
      </c>
      <c r="P150" s="33">
        <v>10479</v>
      </c>
      <c r="Q150" s="33">
        <v>10143</v>
      </c>
      <c r="R150" s="33">
        <v>10062</v>
      </c>
      <c r="S150" s="33">
        <v>9300</v>
      </c>
      <c r="T150" s="33">
        <v>9862</v>
      </c>
      <c r="U150" s="33">
        <v>10190</v>
      </c>
      <c r="V150" s="34">
        <f t="shared" si="6"/>
        <v>3.3258973838977898E-2</v>
      </c>
    </row>
    <row r="151" spans="1:22" x14ac:dyDescent="0.2">
      <c r="A151" s="30" t="s">
        <v>58</v>
      </c>
      <c r="B151" s="33">
        <v>3603</v>
      </c>
      <c r="C151" s="33">
        <v>3666</v>
      </c>
      <c r="D151" s="33">
        <v>3616</v>
      </c>
      <c r="E151" s="33">
        <v>3672</v>
      </c>
      <c r="F151" s="33">
        <v>3823</v>
      </c>
      <c r="G151" s="33">
        <v>3863</v>
      </c>
      <c r="H151" s="33">
        <v>3963</v>
      </c>
      <c r="I151" s="33">
        <v>3833</v>
      </c>
      <c r="J151" s="33">
        <v>3954</v>
      </c>
      <c r="K151" s="33">
        <v>3932</v>
      </c>
      <c r="L151" s="33">
        <v>3825</v>
      </c>
      <c r="M151" s="33">
        <v>3984</v>
      </c>
      <c r="N151" s="33">
        <v>3978</v>
      </c>
      <c r="O151" s="33">
        <v>3812</v>
      </c>
      <c r="P151" s="33">
        <v>3740</v>
      </c>
      <c r="Q151" s="33">
        <v>3874</v>
      </c>
      <c r="R151" s="33">
        <v>3814</v>
      </c>
      <c r="S151" s="33">
        <v>3839</v>
      </c>
      <c r="T151" s="33">
        <v>3836</v>
      </c>
      <c r="U151" s="33">
        <v>3992</v>
      </c>
      <c r="V151" s="34">
        <f t="shared" si="6"/>
        <v>4.0667361835245046E-2</v>
      </c>
    </row>
    <row r="152" spans="1:22" x14ac:dyDescent="0.2">
      <c r="A152" s="30" t="s">
        <v>59</v>
      </c>
      <c r="B152" s="33">
        <v>18026</v>
      </c>
      <c r="C152" s="33">
        <v>20271</v>
      </c>
      <c r="D152" s="33">
        <v>21049</v>
      </c>
      <c r="E152" s="33">
        <v>24829</v>
      </c>
      <c r="F152" s="33">
        <v>23536</v>
      </c>
      <c r="G152" s="33">
        <v>22665</v>
      </c>
      <c r="H152" s="33">
        <v>23027</v>
      </c>
      <c r="I152" s="33">
        <v>21700</v>
      </c>
      <c r="J152" s="33">
        <v>19549</v>
      </c>
      <c r="K152" s="33">
        <v>19423</v>
      </c>
      <c r="L152" s="33">
        <v>17191</v>
      </c>
      <c r="M152" s="33">
        <v>18795</v>
      </c>
      <c r="N152" s="33">
        <v>17766</v>
      </c>
      <c r="O152" s="33">
        <v>17752</v>
      </c>
      <c r="P152" s="33">
        <v>17816</v>
      </c>
      <c r="Q152" s="33">
        <v>18343</v>
      </c>
      <c r="R152" s="33">
        <v>19251</v>
      </c>
      <c r="S152" s="33">
        <v>18394</v>
      </c>
      <c r="T152" s="33">
        <v>18618</v>
      </c>
      <c r="U152" s="33">
        <v>18738</v>
      </c>
      <c r="V152" s="34">
        <f t="shared" si="6"/>
        <v>6.4453754431195616E-3</v>
      </c>
    </row>
    <row r="153" spans="1:22" x14ac:dyDescent="0.2">
      <c r="A153" s="30" t="s">
        <v>60</v>
      </c>
      <c r="B153" s="33">
        <v>2286</v>
      </c>
      <c r="C153" s="33">
        <v>2359</v>
      </c>
      <c r="D153" s="33">
        <v>2422</v>
      </c>
      <c r="E153" s="33">
        <v>2488</v>
      </c>
      <c r="F153" s="33">
        <v>2537</v>
      </c>
      <c r="G153" s="33">
        <v>2564</v>
      </c>
      <c r="H153" s="33">
        <v>2665</v>
      </c>
      <c r="I153" s="33">
        <v>2663</v>
      </c>
      <c r="J153" s="33">
        <v>2664</v>
      </c>
      <c r="K153" s="33">
        <v>2780</v>
      </c>
      <c r="L153" s="33">
        <v>2804</v>
      </c>
      <c r="M153" s="33">
        <v>2859</v>
      </c>
      <c r="N153" s="33">
        <v>2987</v>
      </c>
      <c r="O153" s="33">
        <v>3115</v>
      </c>
      <c r="P153" s="33">
        <v>3217</v>
      </c>
      <c r="Q153" s="33">
        <v>3224</v>
      </c>
      <c r="R153" s="33">
        <v>3219</v>
      </c>
      <c r="S153" s="33">
        <v>3226</v>
      </c>
      <c r="T153" s="33">
        <v>3121</v>
      </c>
      <c r="U153" s="33">
        <v>3204</v>
      </c>
      <c r="V153" s="34">
        <f t="shared" si="6"/>
        <v>2.6594040371675745E-2</v>
      </c>
    </row>
    <row r="154" spans="1:22" x14ac:dyDescent="0.2">
      <c r="A154" s="30" t="s">
        <v>61</v>
      </c>
      <c r="B154" s="33">
        <v>10551</v>
      </c>
      <c r="C154" s="33">
        <v>7233</v>
      </c>
      <c r="D154" s="33">
        <v>6276</v>
      </c>
      <c r="E154" s="33">
        <v>6604</v>
      </c>
      <c r="F154" s="33">
        <v>6397</v>
      </c>
      <c r="G154" s="33">
        <v>6330</v>
      </c>
      <c r="H154" s="33">
        <v>8105</v>
      </c>
      <c r="I154" s="33">
        <v>9648</v>
      </c>
      <c r="J154" s="33">
        <v>9497</v>
      </c>
      <c r="K154" s="33">
        <v>8740</v>
      </c>
      <c r="L154" s="33">
        <v>8408</v>
      </c>
      <c r="M154" s="33">
        <v>7278</v>
      </c>
      <c r="N154" s="33">
        <v>7217</v>
      </c>
      <c r="O154" s="33">
        <v>7819</v>
      </c>
      <c r="P154" s="33">
        <v>7965</v>
      </c>
      <c r="Q154" s="33">
        <v>7990</v>
      </c>
      <c r="R154" s="33">
        <v>7854</v>
      </c>
      <c r="S154" s="33">
        <v>7518</v>
      </c>
      <c r="T154" s="33">
        <v>8070</v>
      </c>
      <c r="U154" s="33">
        <v>8015</v>
      </c>
      <c r="V154" s="34">
        <f t="shared" si="6"/>
        <v>-6.8153655514250309E-3</v>
      </c>
    </row>
    <row r="155" spans="1:22" x14ac:dyDescent="0.2">
      <c r="A155" s="30" t="s">
        <v>65</v>
      </c>
      <c r="B155" s="33">
        <v>6542</v>
      </c>
      <c r="C155" s="33">
        <v>7156</v>
      </c>
      <c r="D155" s="33">
        <v>7821</v>
      </c>
      <c r="E155" s="33">
        <v>7923</v>
      </c>
      <c r="F155" s="33">
        <v>8030</v>
      </c>
      <c r="G155" s="33">
        <v>7734</v>
      </c>
      <c r="H155" s="33">
        <v>8187</v>
      </c>
      <c r="I155" s="33">
        <v>7918</v>
      </c>
      <c r="J155" s="33">
        <v>7862</v>
      </c>
      <c r="K155" s="33">
        <v>7440</v>
      </c>
      <c r="L155" s="33">
        <v>7294</v>
      </c>
      <c r="M155" s="33">
        <v>7506</v>
      </c>
      <c r="N155" s="33">
        <v>7331</v>
      </c>
      <c r="O155" s="33">
        <v>7378</v>
      </c>
      <c r="P155" s="33">
        <v>7144</v>
      </c>
      <c r="Q155" s="33">
        <v>7302</v>
      </c>
      <c r="R155" s="33">
        <v>7002</v>
      </c>
      <c r="S155" s="33">
        <v>6730</v>
      </c>
      <c r="T155" s="33">
        <v>6637</v>
      </c>
      <c r="U155" s="33">
        <v>6949</v>
      </c>
      <c r="V155" s="34">
        <f t="shared" si="6"/>
        <v>4.7009190899502784E-2</v>
      </c>
    </row>
    <row r="156" spans="1:22" x14ac:dyDescent="0.2">
      <c r="A156" s="30" t="s">
        <v>63</v>
      </c>
      <c r="B156" s="33">
        <v>949</v>
      </c>
      <c r="C156" s="33">
        <v>1130</v>
      </c>
      <c r="D156" s="33">
        <v>1007</v>
      </c>
      <c r="E156" s="33">
        <v>1096</v>
      </c>
      <c r="F156" s="33">
        <v>1088</v>
      </c>
      <c r="G156" s="33">
        <v>1158</v>
      </c>
      <c r="H156" s="33">
        <v>1028</v>
      </c>
      <c r="I156" s="33">
        <v>1064</v>
      </c>
      <c r="J156" s="33">
        <v>1025</v>
      </c>
      <c r="K156" s="33">
        <v>1049</v>
      </c>
      <c r="L156" s="33">
        <v>1125</v>
      </c>
      <c r="M156" s="33">
        <v>1119</v>
      </c>
      <c r="N156" s="33">
        <v>1162</v>
      </c>
      <c r="O156" s="33">
        <v>1249</v>
      </c>
      <c r="P156" s="33">
        <v>1239</v>
      </c>
      <c r="Q156" s="33">
        <v>1186</v>
      </c>
      <c r="R156" s="33">
        <v>1158</v>
      </c>
      <c r="S156" s="33">
        <v>1048</v>
      </c>
      <c r="T156" s="33">
        <v>1115</v>
      </c>
      <c r="U156" s="33">
        <v>1092</v>
      </c>
      <c r="V156" s="34">
        <f t="shared" si="6"/>
        <v>-2.062780269058296E-2</v>
      </c>
    </row>
    <row r="157" spans="1:22" x14ac:dyDescent="0.2">
      <c r="A157" s="30" t="s">
        <v>62</v>
      </c>
      <c r="B157" s="33">
        <v>2232</v>
      </c>
      <c r="C157" s="33">
        <v>1878</v>
      </c>
      <c r="D157" s="33">
        <v>1768</v>
      </c>
      <c r="E157" s="33">
        <v>1719</v>
      </c>
      <c r="F157" s="33">
        <v>1772</v>
      </c>
      <c r="G157" s="33">
        <v>1977</v>
      </c>
      <c r="H157" s="33">
        <v>2233</v>
      </c>
      <c r="I157" s="33">
        <v>2363</v>
      </c>
      <c r="J157" s="33">
        <v>2448</v>
      </c>
      <c r="K157" s="33">
        <v>2568</v>
      </c>
      <c r="L157" s="33">
        <v>2586</v>
      </c>
      <c r="M157" s="33">
        <v>3082</v>
      </c>
      <c r="N157" s="33">
        <v>2998</v>
      </c>
      <c r="O157" s="33">
        <v>2840</v>
      </c>
      <c r="P157" s="33">
        <v>2666</v>
      </c>
      <c r="Q157" s="33">
        <v>2540</v>
      </c>
      <c r="R157" s="33">
        <v>2310</v>
      </c>
      <c r="S157" s="33">
        <v>2081</v>
      </c>
      <c r="T157" s="33">
        <v>2131</v>
      </c>
      <c r="U157" s="33">
        <v>2147</v>
      </c>
      <c r="V157" s="34">
        <f t="shared" si="6"/>
        <v>7.5082121069920222E-3</v>
      </c>
    </row>
    <row r="158" spans="1:22" x14ac:dyDescent="0.2">
      <c r="A158" s="30" t="s">
        <v>67</v>
      </c>
      <c r="B158" s="33">
        <v>14531</v>
      </c>
      <c r="C158" s="33">
        <v>14777</v>
      </c>
      <c r="D158" s="33">
        <v>15481</v>
      </c>
      <c r="E158" s="33">
        <v>15431</v>
      </c>
      <c r="F158" s="33">
        <v>14738</v>
      </c>
      <c r="G158" s="33">
        <v>16044</v>
      </c>
      <c r="H158" s="33">
        <v>16438</v>
      </c>
      <c r="I158" s="33">
        <v>17236</v>
      </c>
      <c r="J158" s="33">
        <v>16887</v>
      </c>
      <c r="K158" s="33">
        <v>16956</v>
      </c>
      <c r="L158" s="33">
        <v>17595</v>
      </c>
      <c r="M158" s="33">
        <v>16304</v>
      </c>
      <c r="N158" s="33">
        <v>16655</v>
      </c>
      <c r="O158" s="33">
        <v>17501</v>
      </c>
      <c r="P158" s="33">
        <v>18074</v>
      </c>
      <c r="Q158" s="33">
        <v>19309</v>
      </c>
      <c r="R158" s="33">
        <v>19894</v>
      </c>
      <c r="S158" s="33">
        <v>20729</v>
      </c>
      <c r="T158" s="33">
        <v>22608</v>
      </c>
      <c r="U158" s="33">
        <v>20529</v>
      </c>
      <c r="V158" s="34">
        <f t="shared" si="6"/>
        <v>-9.1958598726114643E-2</v>
      </c>
    </row>
    <row r="159" spans="1:22" x14ac:dyDescent="0.2">
      <c r="A159" s="30" t="s">
        <v>68</v>
      </c>
      <c r="B159" s="33">
        <v>37368</v>
      </c>
      <c r="C159" s="33">
        <v>40852</v>
      </c>
      <c r="D159" s="33">
        <v>40244</v>
      </c>
      <c r="E159" s="33">
        <v>41710</v>
      </c>
      <c r="F159" s="33">
        <v>40330</v>
      </c>
      <c r="G159" s="33">
        <v>39337</v>
      </c>
      <c r="H159" s="33">
        <v>44132</v>
      </c>
      <c r="I159" s="33">
        <v>41119</v>
      </c>
      <c r="J159" s="33">
        <v>42329</v>
      </c>
      <c r="K159" s="33">
        <v>42326</v>
      </c>
      <c r="L159" s="33">
        <v>43033</v>
      </c>
      <c r="M159" s="33">
        <v>44276</v>
      </c>
      <c r="N159" s="33">
        <v>43230</v>
      </c>
      <c r="O159" s="33">
        <v>43859</v>
      </c>
      <c r="P159" s="33">
        <v>44753</v>
      </c>
      <c r="Q159" s="33">
        <v>44151</v>
      </c>
      <c r="R159" s="33">
        <v>43015</v>
      </c>
      <c r="S159" s="33">
        <v>41502</v>
      </c>
      <c r="T159" s="33">
        <v>42497</v>
      </c>
      <c r="U159" s="33">
        <v>40275</v>
      </c>
      <c r="V159" s="34">
        <f t="shared" si="6"/>
        <v>-5.2286043720733227E-2</v>
      </c>
    </row>
    <row r="160" spans="1:22" x14ac:dyDescent="0.2">
      <c r="A160" s="30" t="s">
        <v>69</v>
      </c>
      <c r="B160" s="38">
        <v>273384</v>
      </c>
      <c r="C160" s="38">
        <v>288907</v>
      </c>
      <c r="D160" s="38">
        <v>279717</v>
      </c>
      <c r="E160" s="38">
        <v>288812</v>
      </c>
      <c r="F160" s="38">
        <v>278384</v>
      </c>
      <c r="G160" s="38">
        <v>281809</v>
      </c>
      <c r="H160" s="38">
        <v>306082</v>
      </c>
      <c r="I160" s="38">
        <v>294564</v>
      </c>
      <c r="J160" s="38">
        <v>294942</v>
      </c>
      <c r="K160" s="38">
        <v>290739</v>
      </c>
      <c r="L160" s="38">
        <v>292551</v>
      </c>
      <c r="M160" s="38">
        <v>301745</v>
      </c>
      <c r="N160" s="38">
        <v>292999</v>
      </c>
      <c r="O160" s="38">
        <v>297866</v>
      </c>
      <c r="P160" s="38">
        <v>301236</v>
      </c>
      <c r="Q160" s="38">
        <v>302209</v>
      </c>
      <c r="R160" s="38">
        <v>299558</v>
      </c>
      <c r="S160" s="38">
        <v>284345</v>
      </c>
      <c r="T160" s="38">
        <v>297019</v>
      </c>
      <c r="U160" s="38">
        <v>295206</v>
      </c>
      <c r="V160" s="34">
        <f t="shared" si="6"/>
        <v>-6.1039866136509786E-3</v>
      </c>
    </row>
    <row r="161" spans="1:27" x14ac:dyDescent="0.2">
      <c r="A161" s="37" t="s">
        <v>70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AA161"/>
    </row>
    <row r="162" spans="1:27" x14ac:dyDescent="0.2">
      <c r="A162" s="39" t="s">
        <v>71</v>
      </c>
      <c r="B162" s="40">
        <f>SUM(B130:B159)</f>
        <v>296790</v>
      </c>
      <c r="C162" s="40">
        <f t="shared" ref="C162:U162" si="7">SUM(C130:C159)</f>
        <v>312925</v>
      </c>
      <c r="D162" s="40">
        <f t="shared" si="7"/>
        <v>304431</v>
      </c>
      <c r="E162" s="40">
        <f t="shared" si="7"/>
        <v>313827</v>
      </c>
      <c r="F162" s="40">
        <f t="shared" si="7"/>
        <v>302619</v>
      </c>
      <c r="G162" s="40">
        <f t="shared" si="7"/>
        <v>307790</v>
      </c>
      <c r="H162" s="40">
        <f t="shared" si="7"/>
        <v>332649</v>
      </c>
      <c r="I162" s="40">
        <f t="shared" si="7"/>
        <v>321379</v>
      </c>
      <c r="J162" s="40">
        <f t="shared" si="7"/>
        <v>321807</v>
      </c>
      <c r="K162" s="40">
        <f t="shared" si="7"/>
        <v>317518</v>
      </c>
      <c r="L162" s="40">
        <f t="shared" si="7"/>
        <v>319574</v>
      </c>
      <c r="M162" s="40">
        <f t="shared" si="7"/>
        <v>327886</v>
      </c>
      <c r="N162" s="40">
        <f t="shared" si="7"/>
        <v>319350</v>
      </c>
      <c r="O162" s="40">
        <f t="shared" si="7"/>
        <v>325214</v>
      </c>
      <c r="P162" s="40">
        <f t="shared" si="7"/>
        <v>329115</v>
      </c>
      <c r="Q162" s="40">
        <f t="shared" si="7"/>
        <v>331617</v>
      </c>
      <c r="R162" s="40">
        <f t="shared" si="7"/>
        <v>329328</v>
      </c>
      <c r="S162" s="40">
        <f t="shared" si="7"/>
        <v>314507</v>
      </c>
      <c r="T162" s="40">
        <f t="shared" si="7"/>
        <v>329462</v>
      </c>
      <c r="U162" s="40">
        <f t="shared" si="7"/>
        <v>325656</v>
      </c>
      <c r="V162" s="34">
        <f t="shared" si="6"/>
        <v>-1.155216686598151E-2</v>
      </c>
      <c r="AA162"/>
    </row>
    <row r="163" spans="1:27" ht="13.5" thickBot="1" x14ac:dyDescent="0.25">
      <c r="AA163"/>
    </row>
    <row r="164" spans="1:27" ht="17.25" thickTop="1" thickBot="1" x14ac:dyDescent="0.3">
      <c r="A164" s="24"/>
      <c r="B164" s="50" t="s">
        <v>73</v>
      </c>
      <c r="C164" s="51" t="s">
        <v>81</v>
      </c>
      <c r="D164" s="49"/>
      <c r="E164" s="49"/>
      <c r="F164" s="49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</row>
    <row r="165" spans="1:27" ht="16.5" thickTop="1" x14ac:dyDescent="0.25">
      <c r="A165" s="45"/>
      <c r="B165" s="17" t="s">
        <v>75</v>
      </c>
      <c r="C165" s="18" t="s">
        <v>76</v>
      </c>
      <c r="D165" s="47"/>
      <c r="E165" s="47"/>
      <c r="F165" s="47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</row>
    <row r="166" spans="1:27" ht="15.75" x14ac:dyDescent="0.25">
      <c r="A166" s="45"/>
      <c r="B166" s="17" t="s">
        <v>77</v>
      </c>
      <c r="C166" s="18" t="s">
        <v>78</v>
      </c>
      <c r="D166" s="47"/>
      <c r="E166" s="47"/>
      <c r="F166" s="47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</row>
    <row r="167" spans="1:27" x14ac:dyDescent="0.2">
      <c r="A167" s="21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5"/>
      <c r="U167" s="25"/>
    </row>
    <row r="168" spans="1:27" x14ac:dyDescent="0.2">
      <c r="A168" s="30" t="s">
        <v>15</v>
      </c>
      <c r="B168" s="30" t="s">
        <v>16</v>
      </c>
      <c r="C168" s="30" t="s">
        <v>17</v>
      </c>
      <c r="D168" s="30" t="s">
        <v>18</v>
      </c>
      <c r="E168" s="30" t="s">
        <v>19</v>
      </c>
      <c r="F168" s="30" t="s">
        <v>20</v>
      </c>
      <c r="G168" s="30" t="s">
        <v>21</v>
      </c>
      <c r="H168" s="30" t="s">
        <v>22</v>
      </c>
      <c r="I168" s="30" t="s">
        <v>23</v>
      </c>
      <c r="J168" s="30" t="s">
        <v>24</v>
      </c>
      <c r="K168" s="30" t="s">
        <v>25</v>
      </c>
      <c r="L168" s="30" t="s">
        <v>26</v>
      </c>
      <c r="M168" s="30" t="s">
        <v>27</v>
      </c>
      <c r="N168" s="30" t="s">
        <v>28</v>
      </c>
      <c r="O168" s="30" t="s">
        <v>29</v>
      </c>
      <c r="P168" s="30" t="s">
        <v>30</v>
      </c>
      <c r="Q168" s="30" t="s">
        <v>31</v>
      </c>
      <c r="R168" s="30" t="s">
        <v>32</v>
      </c>
      <c r="S168" s="30" t="s">
        <v>33</v>
      </c>
      <c r="T168" s="30" t="s">
        <v>34</v>
      </c>
      <c r="U168" s="30" t="s">
        <v>35</v>
      </c>
    </row>
    <row r="169" spans="1:27" x14ac:dyDescent="0.2">
      <c r="A169" s="30" t="s">
        <v>36</v>
      </c>
      <c r="B169" s="33">
        <v>0</v>
      </c>
      <c r="C169" s="33">
        <v>0</v>
      </c>
      <c r="D169" s="33">
        <v>0</v>
      </c>
      <c r="E169" s="33">
        <v>0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>
        <v>0</v>
      </c>
      <c r="V169" s="34" t="str">
        <f>IFERROR((U169-T169)/T169,"")</f>
        <v/>
      </c>
    </row>
    <row r="170" spans="1:27" x14ac:dyDescent="0.2">
      <c r="A170" s="30" t="s">
        <v>38</v>
      </c>
      <c r="B170" s="33">
        <v>0</v>
      </c>
      <c r="C170" s="33">
        <v>0</v>
      </c>
      <c r="D170" s="33">
        <v>0</v>
      </c>
      <c r="E170" s="33">
        <v>0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>
        <v>0</v>
      </c>
      <c r="V170" s="34" t="str">
        <f t="shared" ref="V170:V201" si="8">IFERROR((U170-T170)/T170,"")</f>
        <v/>
      </c>
    </row>
    <row r="171" spans="1:27" x14ac:dyDescent="0.2">
      <c r="A171" s="30" t="s">
        <v>40</v>
      </c>
      <c r="B171" s="33">
        <v>0</v>
      </c>
      <c r="C171" s="33">
        <v>0</v>
      </c>
      <c r="D171" s="33">
        <v>0</v>
      </c>
      <c r="E171" s="33">
        <v>0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>
        <v>1</v>
      </c>
      <c r="V171" s="34" t="str">
        <f t="shared" si="8"/>
        <v/>
      </c>
    </row>
    <row r="172" spans="1:27" x14ac:dyDescent="0.2">
      <c r="A172" s="30" t="s">
        <v>66</v>
      </c>
      <c r="B172" s="33">
        <v>0</v>
      </c>
      <c r="C172" s="33">
        <v>0</v>
      </c>
      <c r="D172" s="33">
        <v>0</v>
      </c>
      <c r="E172" s="33">
        <v>0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>
        <v>0</v>
      </c>
      <c r="V172" s="34" t="str">
        <f t="shared" si="8"/>
        <v/>
      </c>
    </row>
    <row r="173" spans="1:27" x14ac:dyDescent="0.2">
      <c r="A173" s="30" t="s">
        <v>42</v>
      </c>
      <c r="B173" s="33">
        <v>0</v>
      </c>
      <c r="C173" s="33">
        <v>0</v>
      </c>
      <c r="D173" s="33">
        <v>0</v>
      </c>
      <c r="E173" s="33">
        <v>0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>
        <v>0</v>
      </c>
      <c r="V173" s="34" t="str">
        <f t="shared" si="8"/>
        <v/>
      </c>
    </row>
    <row r="174" spans="1:27" x14ac:dyDescent="0.2">
      <c r="A174" s="30" t="s">
        <v>43</v>
      </c>
      <c r="B174" s="33">
        <v>0</v>
      </c>
      <c r="C174" s="33">
        <v>0</v>
      </c>
      <c r="D174" s="33">
        <v>0</v>
      </c>
      <c r="E174" s="33">
        <v>0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1</v>
      </c>
      <c r="Q174" s="33">
        <v>1</v>
      </c>
      <c r="R174" s="33">
        <v>1</v>
      </c>
      <c r="S174" s="33">
        <v>1</v>
      </c>
      <c r="T174" s="33">
        <v>0</v>
      </c>
      <c r="U174" s="33">
        <v>1</v>
      </c>
      <c r="V174" s="34" t="str">
        <f t="shared" si="8"/>
        <v/>
      </c>
    </row>
    <row r="175" spans="1:27" x14ac:dyDescent="0.2">
      <c r="A175" s="30" t="s">
        <v>48</v>
      </c>
      <c r="B175" s="33">
        <v>0</v>
      </c>
      <c r="C175" s="33">
        <v>0</v>
      </c>
      <c r="D175" s="33">
        <v>0</v>
      </c>
      <c r="E175" s="33">
        <v>0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>
        <v>0</v>
      </c>
      <c r="V175" s="34" t="str">
        <f t="shared" si="8"/>
        <v/>
      </c>
    </row>
    <row r="176" spans="1:27" x14ac:dyDescent="0.2">
      <c r="A176" s="30" t="s">
        <v>44</v>
      </c>
      <c r="B176" s="33">
        <v>257</v>
      </c>
      <c r="C176" s="33">
        <v>261</v>
      </c>
      <c r="D176" s="33">
        <v>266</v>
      </c>
      <c r="E176" s="33">
        <v>214</v>
      </c>
      <c r="F176" s="33">
        <v>210</v>
      </c>
      <c r="G176" s="33">
        <v>197</v>
      </c>
      <c r="H176" s="33">
        <v>214</v>
      </c>
      <c r="I176" s="33">
        <v>214</v>
      </c>
      <c r="J176" s="33">
        <v>220</v>
      </c>
      <c r="K176" s="33">
        <v>221</v>
      </c>
      <c r="L176" s="33">
        <v>224</v>
      </c>
      <c r="M176" s="33">
        <v>213</v>
      </c>
      <c r="N176" s="33">
        <v>212</v>
      </c>
      <c r="O176" s="33">
        <v>202</v>
      </c>
      <c r="P176" s="33">
        <v>176</v>
      </c>
      <c r="Q176" s="33">
        <v>178</v>
      </c>
      <c r="R176" s="33">
        <v>177</v>
      </c>
      <c r="S176" s="33">
        <v>164</v>
      </c>
      <c r="T176" s="33">
        <v>150</v>
      </c>
      <c r="U176" s="33">
        <v>144</v>
      </c>
      <c r="V176" s="34">
        <f t="shared" si="8"/>
        <v>-0.04</v>
      </c>
    </row>
    <row r="177" spans="1:22" x14ac:dyDescent="0.2">
      <c r="A177" s="30" t="s">
        <v>45</v>
      </c>
      <c r="B177" s="33">
        <v>0</v>
      </c>
      <c r="C177" s="33">
        <v>0</v>
      </c>
      <c r="D177" s="33">
        <v>0</v>
      </c>
      <c r="E177" s="33">
        <v>0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1</v>
      </c>
      <c r="Q177" s="33">
        <v>1</v>
      </c>
      <c r="R177" s="33">
        <v>1</v>
      </c>
      <c r="S177" s="33">
        <v>0</v>
      </c>
      <c r="T177" s="33">
        <v>0</v>
      </c>
      <c r="U177" s="33">
        <v>0</v>
      </c>
      <c r="V177" s="34" t="str">
        <f t="shared" si="8"/>
        <v/>
      </c>
    </row>
    <row r="178" spans="1:22" x14ac:dyDescent="0.2">
      <c r="A178" s="30" t="s">
        <v>64</v>
      </c>
      <c r="B178" s="33">
        <v>0</v>
      </c>
      <c r="C178" s="33">
        <v>0</v>
      </c>
      <c r="D178" s="33">
        <v>0</v>
      </c>
      <c r="E178" s="33">
        <v>0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3">
        <v>0</v>
      </c>
      <c r="V178" s="34" t="str">
        <f t="shared" si="8"/>
        <v/>
      </c>
    </row>
    <row r="179" spans="1:22" x14ac:dyDescent="0.2">
      <c r="A179" s="30" t="s">
        <v>46</v>
      </c>
      <c r="B179" s="33">
        <v>0</v>
      </c>
      <c r="C179" s="33">
        <v>0</v>
      </c>
      <c r="D179" s="33">
        <v>0</v>
      </c>
      <c r="E179" s="33">
        <v>0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48</v>
      </c>
      <c r="L179" s="33">
        <v>47</v>
      </c>
      <c r="M179" s="33">
        <v>45</v>
      </c>
      <c r="N179" s="33">
        <v>45</v>
      </c>
      <c r="O179" s="33">
        <v>45</v>
      </c>
      <c r="P179" s="33">
        <v>42</v>
      </c>
      <c r="Q179" s="33">
        <v>40</v>
      </c>
      <c r="R179" s="33">
        <v>39</v>
      </c>
      <c r="S179" s="33">
        <v>39</v>
      </c>
      <c r="T179" s="33">
        <v>38</v>
      </c>
      <c r="U179" s="33">
        <v>38</v>
      </c>
      <c r="V179" s="34">
        <f t="shared" si="8"/>
        <v>0</v>
      </c>
    </row>
    <row r="180" spans="1:22" x14ac:dyDescent="0.2">
      <c r="A180" s="30" t="s">
        <v>47</v>
      </c>
      <c r="B180" s="33">
        <v>432</v>
      </c>
      <c r="C180" s="33">
        <v>455</v>
      </c>
      <c r="D180" s="33">
        <v>419</v>
      </c>
      <c r="E180" s="33">
        <v>470</v>
      </c>
      <c r="F180" s="33">
        <v>440</v>
      </c>
      <c r="G180" s="33">
        <v>432</v>
      </c>
      <c r="H180" s="33">
        <v>419</v>
      </c>
      <c r="I180" s="33">
        <v>420</v>
      </c>
      <c r="J180" s="33">
        <v>426</v>
      </c>
      <c r="K180" s="33">
        <v>443</v>
      </c>
      <c r="L180" s="33">
        <v>422</v>
      </c>
      <c r="M180" s="33">
        <v>453</v>
      </c>
      <c r="N180" s="33">
        <v>448</v>
      </c>
      <c r="O180" s="33">
        <v>463</v>
      </c>
      <c r="P180" s="33">
        <v>421</v>
      </c>
      <c r="Q180" s="33">
        <v>409</v>
      </c>
      <c r="R180" s="33">
        <v>370</v>
      </c>
      <c r="S180" s="33">
        <v>338</v>
      </c>
      <c r="T180" s="33">
        <v>314</v>
      </c>
      <c r="U180" s="33">
        <v>322</v>
      </c>
      <c r="V180" s="34">
        <f t="shared" si="8"/>
        <v>2.5477707006369428E-2</v>
      </c>
    </row>
    <row r="181" spans="1:22" x14ac:dyDescent="0.2">
      <c r="A181" s="30" t="s">
        <v>49</v>
      </c>
      <c r="B181" s="33">
        <v>0</v>
      </c>
      <c r="C181" s="33">
        <v>0</v>
      </c>
      <c r="D181" s="33">
        <v>0</v>
      </c>
      <c r="E181" s="33">
        <v>0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2</v>
      </c>
      <c r="S181" s="33">
        <v>2</v>
      </c>
      <c r="T181" s="33">
        <v>2</v>
      </c>
      <c r="U181" s="33">
        <v>2</v>
      </c>
      <c r="V181" s="34">
        <f t="shared" si="8"/>
        <v>0</v>
      </c>
    </row>
    <row r="182" spans="1:22" x14ac:dyDescent="0.2">
      <c r="A182" s="30" t="s">
        <v>50</v>
      </c>
      <c r="B182" s="33">
        <v>0</v>
      </c>
      <c r="C182" s="33">
        <v>0</v>
      </c>
      <c r="D182" s="33">
        <v>0</v>
      </c>
      <c r="E182" s="33">
        <v>0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>
        <v>1</v>
      </c>
      <c r="V182" s="34" t="str">
        <f t="shared" si="8"/>
        <v/>
      </c>
    </row>
    <row r="183" spans="1:22" x14ac:dyDescent="0.2">
      <c r="A183" s="30" t="s">
        <v>51</v>
      </c>
      <c r="B183" s="33">
        <v>0</v>
      </c>
      <c r="C183" s="33">
        <v>0</v>
      </c>
      <c r="D183" s="33">
        <v>0</v>
      </c>
      <c r="E183" s="33">
        <v>0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  <c r="V183" s="34" t="str">
        <f t="shared" si="8"/>
        <v/>
      </c>
    </row>
    <row r="184" spans="1:22" x14ac:dyDescent="0.2">
      <c r="A184" s="30" t="s">
        <v>52</v>
      </c>
      <c r="B184" s="33">
        <v>200</v>
      </c>
      <c r="C184" s="33">
        <v>214</v>
      </c>
      <c r="D184" s="33">
        <v>207</v>
      </c>
      <c r="E184" s="33">
        <v>211</v>
      </c>
      <c r="F184" s="33">
        <v>225</v>
      </c>
      <c r="G184" s="33">
        <v>230</v>
      </c>
      <c r="H184" s="33">
        <v>220</v>
      </c>
      <c r="I184" s="33">
        <v>230</v>
      </c>
      <c r="J184" s="33">
        <v>220</v>
      </c>
      <c r="K184" s="33">
        <v>234</v>
      </c>
      <c r="L184" s="33">
        <v>205</v>
      </c>
      <c r="M184" s="33">
        <v>257</v>
      </c>
      <c r="N184" s="33">
        <v>236</v>
      </c>
      <c r="O184" s="33">
        <v>229</v>
      </c>
      <c r="P184" s="33">
        <v>259</v>
      </c>
      <c r="Q184" s="33">
        <v>258</v>
      </c>
      <c r="R184" s="33">
        <v>250</v>
      </c>
      <c r="S184" s="33">
        <v>239</v>
      </c>
      <c r="T184" s="33">
        <v>229</v>
      </c>
      <c r="U184" s="33">
        <v>231</v>
      </c>
      <c r="V184" s="34">
        <f t="shared" si="8"/>
        <v>8.7336244541484712E-3</v>
      </c>
    </row>
    <row r="185" spans="1:22" x14ac:dyDescent="0.2">
      <c r="A185" s="30" t="s">
        <v>54</v>
      </c>
      <c r="B185" s="33">
        <v>0</v>
      </c>
      <c r="C185" s="33">
        <v>0</v>
      </c>
      <c r="D185" s="33">
        <v>0</v>
      </c>
      <c r="E185" s="33">
        <v>0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1</v>
      </c>
      <c r="R185" s="33">
        <v>3</v>
      </c>
      <c r="S185" s="33">
        <v>2</v>
      </c>
      <c r="T185" s="33">
        <v>2</v>
      </c>
      <c r="U185" s="33">
        <v>2</v>
      </c>
      <c r="V185" s="34">
        <f t="shared" si="8"/>
        <v>0</v>
      </c>
    </row>
    <row r="186" spans="1:22" x14ac:dyDescent="0.2">
      <c r="A186" s="30" t="s">
        <v>55</v>
      </c>
      <c r="B186" s="33">
        <v>0</v>
      </c>
      <c r="C186" s="33">
        <v>0</v>
      </c>
      <c r="D186" s="33">
        <v>0</v>
      </c>
      <c r="E186" s="33">
        <v>0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>
        <v>0</v>
      </c>
      <c r="V186" s="34" t="str">
        <f t="shared" si="8"/>
        <v/>
      </c>
    </row>
    <row r="187" spans="1:22" x14ac:dyDescent="0.2">
      <c r="A187" s="30" t="s">
        <v>53</v>
      </c>
      <c r="B187" s="33">
        <v>46</v>
      </c>
      <c r="C187" s="33">
        <v>45</v>
      </c>
      <c r="D187" s="33">
        <v>43</v>
      </c>
      <c r="E187" s="33">
        <v>43</v>
      </c>
      <c r="F187" s="33">
        <v>49</v>
      </c>
      <c r="G187" s="33">
        <v>44</v>
      </c>
      <c r="H187" s="33">
        <v>43</v>
      </c>
      <c r="I187" s="33">
        <v>25</v>
      </c>
      <c r="J187" s="33">
        <v>17</v>
      </c>
      <c r="K187" s="33">
        <v>29</v>
      </c>
      <c r="L187" s="33">
        <v>29</v>
      </c>
      <c r="M187" s="33">
        <v>33</v>
      </c>
      <c r="N187" s="33">
        <v>25</v>
      </c>
      <c r="O187" s="33">
        <v>35</v>
      </c>
      <c r="P187" s="33">
        <v>31</v>
      </c>
      <c r="Q187" s="33">
        <v>26</v>
      </c>
      <c r="R187" s="33">
        <v>19</v>
      </c>
      <c r="S187" s="33">
        <v>13</v>
      </c>
      <c r="T187" s="33">
        <v>11</v>
      </c>
      <c r="U187" s="33">
        <v>9</v>
      </c>
      <c r="V187" s="34">
        <f t="shared" si="8"/>
        <v>-0.18181818181818182</v>
      </c>
    </row>
    <row r="188" spans="1:22" x14ac:dyDescent="0.2">
      <c r="A188" s="30" t="s">
        <v>56</v>
      </c>
      <c r="B188" s="33">
        <v>0</v>
      </c>
      <c r="C188" s="33">
        <v>0</v>
      </c>
      <c r="D188" s="33">
        <v>0</v>
      </c>
      <c r="E188" s="33">
        <v>0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>
        <v>0</v>
      </c>
      <c r="V188" s="34" t="str">
        <f t="shared" si="8"/>
        <v/>
      </c>
    </row>
    <row r="189" spans="1:22" x14ac:dyDescent="0.2">
      <c r="A189" s="30" t="s">
        <v>57</v>
      </c>
      <c r="B189" s="33">
        <v>0</v>
      </c>
      <c r="C189" s="33">
        <v>0</v>
      </c>
      <c r="D189" s="33">
        <v>0</v>
      </c>
      <c r="E189" s="33">
        <v>0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340</v>
      </c>
      <c r="U189" s="33">
        <v>51</v>
      </c>
      <c r="V189" s="34">
        <f t="shared" si="8"/>
        <v>-0.85</v>
      </c>
    </row>
    <row r="190" spans="1:22" x14ac:dyDescent="0.2">
      <c r="A190" s="30" t="s">
        <v>58</v>
      </c>
      <c r="B190" s="33">
        <v>15</v>
      </c>
      <c r="C190" s="33">
        <v>3</v>
      </c>
      <c r="D190" s="33">
        <v>4</v>
      </c>
      <c r="E190" s="33">
        <v>4</v>
      </c>
      <c r="F190" s="33">
        <v>4</v>
      </c>
      <c r="G190" s="33">
        <v>4</v>
      </c>
      <c r="H190" s="33">
        <v>4</v>
      </c>
      <c r="I190" s="33">
        <v>4</v>
      </c>
      <c r="J190" s="33">
        <v>4</v>
      </c>
      <c r="K190" s="33">
        <v>5</v>
      </c>
      <c r="L190" s="33">
        <v>447</v>
      </c>
      <c r="M190" s="33">
        <v>464</v>
      </c>
      <c r="N190" s="33">
        <v>483</v>
      </c>
      <c r="O190" s="33">
        <v>481</v>
      </c>
      <c r="P190" s="33">
        <v>470</v>
      </c>
      <c r="Q190" s="33">
        <v>453</v>
      </c>
      <c r="R190" s="33">
        <v>428</v>
      </c>
      <c r="S190" s="33">
        <v>411</v>
      </c>
      <c r="T190" s="33">
        <v>405</v>
      </c>
      <c r="U190" s="33">
        <v>463</v>
      </c>
      <c r="V190" s="34">
        <f t="shared" si="8"/>
        <v>0.14320987654320988</v>
      </c>
    </row>
    <row r="191" spans="1:22" x14ac:dyDescent="0.2">
      <c r="A191" s="30" t="s">
        <v>59</v>
      </c>
      <c r="B191" s="33">
        <v>0</v>
      </c>
      <c r="C191" s="33">
        <v>0</v>
      </c>
      <c r="D191" s="33">
        <v>0</v>
      </c>
      <c r="E191" s="33">
        <v>0</v>
      </c>
      <c r="F191" s="33">
        <v>0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8</v>
      </c>
      <c r="P191" s="33">
        <v>6</v>
      </c>
      <c r="Q191" s="33">
        <v>4</v>
      </c>
      <c r="R191" s="33">
        <v>4</v>
      </c>
      <c r="S191" s="33">
        <v>1</v>
      </c>
      <c r="T191" s="33">
        <v>0</v>
      </c>
      <c r="U191" s="33">
        <v>1</v>
      </c>
      <c r="V191" s="34" t="str">
        <f t="shared" si="8"/>
        <v/>
      </c>
    </row>
    <row r="192" spans="1:22" x14ac:dyDescent="0.2">
      <c r="A192" s="30" t="s">
        <v>60</v>
      </c>
      <c r="B192" s="33">
        <v>0</v>
      </c>
      <c r="C192" s="33">
        <v>0</v>
      </c>
      <c r="D192" s="33">
        <v>0</v>
      </c>
      <c r="E192" s="33">
        <v>0</v>
      </c>
      <c r="F192" s="33">
        <v>0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61</v>
      </c>
      <c r="Q192" s="33">
        <v>58</v>
      </c>
      <c r="R192" s="33">
        <v>49</v>
      </c>
      <c r="S192" s="33">
        <v>83</v>
      </c>
      <c r="T192" s="33">
        <v>72</v>
      </c>
      <c r="U192" s="33">
        <v>76</v>
      </c>
      <c r="V192" s="34">
        <f t="shared" si="8"/>
        <v>5.5555555555555552E-2</v>
      </c>
    </row>
    <row r="193" spans="1:27" x14ac:dyDescent="0.2">
      <c r="A193" s="30" t="s">
        <v>61</v>
      </c>
      <c r="B193" s="33">
        <v>0</v>
      </c>
      <c r="C193" s="33">
        <v>0</v>
      </c>
      <c r="D193" s="33">
        <v>0</v>
      </c>
      <c r="E193" s="33">
        <v>0</v>
      </c>
      <c r="F193" s="33">
        <v>0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3</v>
      </c>
      <c r="T193" s="33">
        <v>0</v>
      </c>
      <c r="U193" s="33">
        <v>0</v>
      </c>
      <c r="V193" s="34" t="str">
        <f t="shared" si="8"/>
        <v/>
      </c>
    </row>
    <row r="194" spans="1:27" x14ac:dyDescent="0.2">
      <c r="A194" s="30" t="s">
        <v>65</v>
      </c>
      <c r="B194" s="33">
        <v>60</v>
      </c>
      <c r="C194" s="33">
        <v>57</v>
      </c>
      <c r="D194" s="33">
        <v>51</v>
      </c>
      <c r="E194" s="33">
        <v>47</v>
      </c>
      <c r="F194" s="33">
        <v>56</v>
      </c>
      <c r="G194" s="33">
        <v>59</v>
      </c>
      <c r="H194" s="33">
        <v>54</v>
      </c>
      <c r="I194" s="33">
        <v>54</v>
      </c>
      <c r="J194" s="33">
        <v>50</v>
      </c>
      <c r="K194" s="33">
        <v>51</v>
      </c>
      <c r="L194" s="33">
        <v>50</v>
      </c>
      <c r="M194" s="33">
        <v>36</v>
      </c>
      <c r="N194" s="33">
        <v>32</v>
      </c>
      <c r="O194" s="33">
        <v>30</v>
      </c>
      <c r="P194" s="33">
        <v>32</v>
      </c>
      <c r="Q194" s="33">
        <v>48</v>
      </c>
      <c r="R194" s="33">
        <v>44</v>
      </c>
      <c r="S194" s="33">
        <v>38</v>
      </c>
      <c r="T194" s="33">
        <v>38</v>
      </c>
      <c r="U194" s="33">
        <v>35</v>
      </c>
      <c r="V194" s="34">
        <f t="shared" si="8"/>
        <v>-7.8947368421052627E-2</v>
      </c>
    </row>
    <row r="195" spans="1:27" x14ac:dyDescent="0.2">
      <c r="A195" s="30" t="s">
        <v>63</v>
      </c>
      <c r="B195" s="33">
        <v>0</v>
      </c>
      <c r="C195" s="33">
        <v>0</v>
      </c>
      <c r="D195" s="33">
        <v>0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3">
        <v>0</v>
      </c>
      <c r="V195" s="34" t="str">
        <f t="shared" si="8"/>
        <v/>
      </c>
    </row>
    <row r="196" spans="1:27" x14ac:dyDescent="0.2">
      <c r="A196" s="30" t="s">
        <v>62</v>
      </c>
      <c r="B196" s="33">
        <v>0</v>
      </c>
      <c r="C196" s="33">
        <v>0</v>
      </c>
      <c r="D196" s="33">
        <v>0</v>
      </c>
      <c r="E196" s="33">
        <v>0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>
        <v>0</v>
      </c>
      <c r="V196" s="34" t="str">
        <f t="shared" si="8"/>
        <v/>
      </c>
    </row>
    <row r="197" spans="1:27" x14ac:dyDescent="0.2">
      <c r="A197" s="30" t="s">
        <v>67</v>
      </c>
      <c r="B197" s="33">
        <v>0</v>
      </c>
      <c r="C197" s="33">
        <v>0</v>
      </c>
      <c r="D197" s="33">
        <v>0</v>
      </c>
      <c r="E197" s="33">
        <v>0</v>
      </c>
      <c r="F197" s="33">
        <v>0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17</v>
      </c>
      <c r="Q197" s="33">
        <v>9</v>
      </c>
      <c r="R197" s="33">
        <v>13</v>
      </c>
      <c r="S197" s="33">
        <v>14</v>
      </c>
      <c r="T197" s="33">
        <v>14</v>
      </c>
      <c r="U197" s="33">
        <v>15</v>
      </c>
      <c r="V197" s="34">
        <f t="shared" si="8"/>
        <v>7.1428571428571425E-2</v>
      </c>
    </row>
    <row r="198" spans="1:27" x14ac:dyDescent="0.2">
      <c r="A198" s="30" t="s">
        <v>68</v>
      </c>
      <c r="B198" s="33">
        <v>0</v>
      </c>
      <c r="C198" s="33">
        <v>0</v>
      </c>
      <c r="D198" s="33">
        <v>0</v>
      </c>
      <c r="E198" s="33">
        <v>0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0</v>
      </c>
      <c r="U198" s="33">
        <v>0</v>
      </c>
      <c r="V198" s="34" t="str">
        <f t="shared" si="8"/>
        <v/>
      </c>
    </row>
    <row r="199" spans="1:27" x14ac:dyDescent="0.2">
      <c r="A199" s="30" t="s">
        <v>69</v>
      </c>
      <c r="B199" s="38">
        <v>996</v>
      </c>
      <c r="C199" s="38">
        <v>1032</v>
      </c>
      <c r="D199" s="38">
        <v>986</v>
      </c>
      <c r="E199" s="38">
        <v>985</v>
      </c>
      <c r="F199" s="38">
        <v>979</v>
      </c>
      <c r="G199" s="38">
        <v>962</v>
      </c>
      <c r="H199" s="38">
        <v>951</v>
      </c>
      <c r="I199" s="38">
        <v>943</v>
      </c>
      <c r="J199" s="38">
        <v>932</v>
      </c>
      <c r="K199" s="38">
        <v>1025</v>
      </c>
      <c r="L199" s="38">
        <v>977</v>
      </c>
      <c r="M199" s="38">
        <v>1037</v>
      </c>
      <c r="N199" s="38">
        <v>997</v>
      </c>
      <c r="O199" s="38">
        <v>1011</v>
      </c>
      <c r="P199" s="38">
        <v>1029</v>
      </c>
      <c r="Q199" s="38">
        <v>1024</v>
      </c>
      <c r="R199" s="38">
        <v>959</v>
      </c>
      <c r="S199" s="38">
        <v>923</v>
      </c>
      <c r="T199" s="38">
        <v>1196</v>
      </c>
      <c r="U199" s="38">
        <v>913</v>
      </c>
      <c r="V199" s="34">
        <f t="shared" si="8"/>
        <v>-0.23662207357859533</v>
      </c>
    </row>
    <row r="200" spans="1:27" x14ac:dyDescent="0.2">
      <c r="A200" s="37" t="s">
        <v>70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4" t="str">
        <f t="shared" si="8"/>
        <v/>
      </c>
      <c r="AA200"/>
    </row>
    <row r="201" spans="1:27" x14ac:dyDescent="0.2">
      <c r="A201" s="39" t="s">
        <v>71</v>
      </c>
      <c r="B201" s="40">
        <f>SUM(B169:B198)</f>
        <v>1010</v>
      </c>
      <c r="C201" s="40">
        <f t="shared" ref="C201:U201" si="9">SUM(C169:C198)</f>
        <v>1035</v>
      </c>
      <c r="D201" s="40">
        <f t="shared" si="9"/>
        <v>990</v>
      </c>
      <c r="E201" s="40">
        <f t="shared" si="9"/>
        <v>989</v>
      </c>
      <c r="F201" s="40">
        <f t="shared" si="9"/>
        <v>984</v>
      </c>
      <c r="G201" s="40">
        <f t="shared" si="9"/>
        <v>966</v>
      </c>
      <c r="H201" s="40">
        <f t="shared" si="9"/>
        <v>954</v>
      </c>
      <c r="I201" s="40">
        <f t="shared" si="9"/>
        <v>947</v>
      </c>
      <c r="J201" s="40">
        <f t="shared" si="9"/>
        <v>937</v>
      </c>
      <c r="K201" s="40">
        <f t="shared" si="9"/>
        <v>1031</v>
      </c>
      <c r="L201" s="40">
        <f t="shared" si="9"/>
        <v>1424</v>
      </c>
      <c r="M201" s="40">
        <f t="shared" si="9"/>
        <v>1501</v>
      </c>
      <c r="N201" s="40">
        <f t="shared" si="9"/>
        <v>1481</v>
      </c>
      <c r="O201" s="40">
        <f t="shared" si="9"/>
        <v>1493</v>
      </c>
      <c r="P201" s="40">
        <f t="shared" si="9"/>
        <v>1517</v>
      </c>
      <c r="Q201" s="40">
        <f t="shared" si="9"/>
        <v>1486</v>
      </c>
      <c r="R201" s="40">
        <f t="shared" si="9"/>
        <v>1400</v>
      </c>
      <c r="S201" s="40">
        <f t="shared" si="9"/>
        <v>1348</v>
      </c>
      <c r="T201" s="40">
        <f t="shared" si="9"/>
        <v>1615</v>
      </c>
      <c r="U201" s="40">
        <f t="shared" si="9"/>
        <v>1392</v>
      </c>
      <c r="V201" s="34">
        <f t="shared" si="8"/>
        <v>-0.13808049535603714</v>
      </c>
      <c r="AA201"/>
    </row>
    <row r="202" spans="1:27" x14ac:dyDescent="0.2">
      <c r="AA202"/>
    </row>
    <row r="203" spans="1:27" ht="13.5" thickBot="1" x14ac:dyDescent="0.25">
      <c r="A203" s="24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</row>
    <row r="204" spans="1:27" ht="17.25" thickTop="1" thickBot="1" x14ac:dyDescent="0.3">
      <c r="A204" s="24"/>
      <c r="B204" s="50" t="s">
        <v>73</v>
      </c>
      <c r="C204" s="51" t="s">
        <v>82</v>
      </c>
      <c r="D204" s="49"/>
      <c r="E204" s="49"/>
      <c r="F204" s="49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</row>
    <row r="205" spans="1:27" ht="16.5" thickTop="1" x14ac:dyDescent="0.25">
      <c r="A205" s="45"/>
      <c r="B205" s="17" t="s">
        <v>75</v>
      </c>
      <c r="C205" s="18" t="s">
        <v>76</v>
      </c>
      <c r="D205" s="47"/>
      <c r="E205" s="47"/>
      <c r="F205" s="47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</row>
    <row r="206" spans="1:27" ht="15.75" x14ac:dyDescent="0.25">
      <c r="A206" s="45"/>
      <c r="B206" s="17" t="s">
        <v>77</v>
      </c>
      <c r="C206" s="18" t="s">
        <v>78</v>
      </c>
      <c r="D206" s="47"/>
      <c r="E206" s="47"/>
      <c r="F206" s="47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</row>
    <row r="207" spans="1:27" x14ac:dyDescent="0.2">
      <c r="A207" s="21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5"/>
      <c r="U207" s="25"/>
    </row>
    <row r="208" spans="1:27" x14ac:dyDescent="0.2">
      <c r="A208" s="30" t="s">
        <v>15</v>
      </c>
      <c r="B208" s="30" t="s">
        <v>16</v>
      </c>
      <c r="C208" s="30" t="s">
        <v>17</v>
      </c>
      <c r="D208" s="30" t="s">
        <v>18</v>
      </c>
      <c r="E208" s="30" t="s">
        <v>19</v>
      </c>
      <c r="F208" s="30" t="s">
        <v>20</v>
      </c>
      <c r="G208" s="30" t="s">
        <v>21</v>
      </c>
      <c r="H208" s="30" t="s">
        <v>22</v>
      </c>
      <c r="I208" s="30" t="s">
        <v>23</v>
      </c>
      <c r="J208" s="30" t="s">
        <v>24</v>
      </c>
      <c r="K208" s="30" t="s">
        <v>25</v>
      </c>
      <c r="L208" s="30" t="s">
        <v>26</v>
      </c>
      <c r="M208" s="30" t="s">
        <v>27</v>
      </c>
      <c r="N208" s="30" t="s">
        <v>28</v>
      </c>
      <c r="O208" s="30" t="s">
        <v>29</v>
      </c>
      <c r="P208" s="30" t="s">
        <v>30</v>
      </c>
      <c r="Q208" s="30" t="s">
        <v>31</v>
      </c>
      <c r="R208" s="30" t="s">
        <v>32</v>
      </c>
      <c r="S208" s="30" t="s">
        <v>33</v>
      </c>
      <c r="T208" s="30" t="s">
        <v>34</v>
      </c>
      <c r="U208" s="30" t="s">
        <v>35</v>
      </c>
    </row>
    <row r="209" spans="1:22" x14ac:dyDescent="0.2">
      <c r="A209" s="30" t="s">
        <v>36</v>
      </c>
      <c r="B209" s="33">
        <v>587</v>
      </c>
      <c r="C209" s="33">
        <v>593</v>
      </c>
      <c r="D209" s="33">
        <v>575</v>
      </c>
      <c r="E209" s="33">
        <v>549</v>
      </c>
      <c r="F209" s="33">
        <v>515</v>
      </c>
      <c r="G209" s="33">
        <v>544</v>
      </c>
      <c r="H209" s="33">
        <v>567</v>
      </c>
      <c r="I209" s="33">
        <v>568</v>
      </c>
      <c r="J209" s="33">
        <v>562</v>
      </c>
      <c r="K209" s="33">
        <v>545</v>
      </c>
      <c r="L209" s="33">
        <v>527</v>
      </c>
      <c r="M209" s="33">
        <v>540</v>
      </c>
      <c r="N209" s="33">
        <v>526</v>
      </c>
      <c r="O209" s="33">
        <v>541</v>
      </c>
      <c r="P209" s="33">
        <v>546</v>
      </c>
      <c r="Q209" s="33">
        <v>546</v>
      </c>
      <c r="R209" s="33">
        <v>531</v>
      </c>
      <c r="S209" s="33">
        <v>532</v>
      </c>
      <c r="T209" s="33">
        <v>539</v>
      </c>
      <c r="U209" s="33">
        <v>533</v>
      </c>
      <c r="V209" s="34">
        <f>IFERROR((U209-T209)/T209,"")</f>
        <v>-1.1131725417439703E-2</v>
      </c>
    </row>
    <row r="210" spans="1:22" x14ac:dyDescent="0.2">
      <c r="A210" s="30" t="s">
        <v>38</v>
      </c>
      <c r="B210" s="33">
        <v>488</v>
      </c>
      <c r="C210" s="33">
        <v>545</v>
      </c>
      <c r="D210" s="33">
        <v>712</v>
      </c>
      <c r="E210" s="33">
        <v>781</v>
      </c>
      <c r="F210" s="33">
        <v>984</v>
      </c>
      <c r="G210" s="33">
        <v>1102</v>
      </c>
      <c r="H210" s="33">
        <v>1233</v>
      </c>
      <c r="I210" s="33">
        <v>1070</v>
      </c>
      <c r="J210" s="33">
        <v>956</v>
      </c>
      <c r="K210" s="33">
        <v>881</v>
      </c>
      <c r="L210" s="33">
        <v>687</v>
      </c>
      <c r="M210" s="33">
        <v>722</v>
      </c>
      <c r="N210" s="33">
        <v>608</v>
      </c>
      <c r="O210" s="33">
        <v>829</v>
      </c>
      <c r="P210" s="33">
        <v>645</v>
      </c>
      <c r="Q210" s="33">
        <v>836</v>
      </c>
      <c r="R210" s="33">
        <v>862</v>
      </c>
      <c r="S210" s="33">
        <v>911</v>
      </c>
      <c r="T210" s="33">
        <v>832</v>
      </c>
      <c r="U210" s="33">
        <v>814</v>
      </c>
      <c r="V210" s="34">
        <f t="shared" ref="V210:V241" si="10">IFERROR((U210-T210)/T210,"")</f>
        <v>-2.1634615384615384E-2</v>
      </c>
    </row>
    <row r="211" spans="1:22" x14ac:dyDescent="0.2">
      <c r="A211" s="30" t="s">
        <v>40</v>
      </c>
      <c r="B211" s="33">
        <v>788</v>
      </c>
      <c r="C211" s="33">
        <v>617</v>
      </c>
      <c r="D211" s="33">
        <v>496</v>
      </c>
      <c r="E211" s="33">
        <v>407</v>
      </c>
      <c r="F211" s="33">
        <v>435</v>
      </c>
      <c r="G211" s="33">
        <v>382</v>
      </c>
      <c r="H211" s="33">
        <v>416</v>
      </c>
      <c r="I211" s="33">
        <v>313</v>
      </c>
      <c r="J211" s="33">
        <v>288</v>
      </c>
      <c r="K211" s="33">
        <v>306</v>
      </c>
      <c r="L211" s="33">
        <v>311</v>
      </c>
      <c r="M211" s="33">
        <v>273</v>
      </c>
      <c r="N211" s="33">
        <v>278</v>
      </c>
      <c r="O211" s="33">
        <v>281</v>
      </c>
      <c r="P211" s="33">
        <v>274</v>
      </c>
      <c r="Q211" s="33">
        <v>302</v>
      </c>
      <c r="R211" s="33">
        <v>299</v>
      </c>
      <c r="S211" s="33">
        <v>268</v>
      </c>
      <c r="T211" s="33">
        <v>188</v>
      </c>
      <c r="U211" s="33">
        <v>184</v>
      </c>
      <c r="V211" s="34">
        <f t="shared" si="10"/>
        <v>-2.1276595744680851E-2</v>
      </c>
    </row>
    <row r="212" spans="1:22" x14ac:dyDescent="0.2">
      <c r="A212" s="30" t="s">
        <v>66</v>
      </c>
      <c r="B212" s="33">
        <v>190</v>
      </c>
      <c r="C212" s="33">
        <v>197</v>
      </c>
      <c r="D212" s="33">
        <v>197</v>
      </c>
      <c r="E212" s="33">
        <v>256</v>
      </c>
      <c r="F212" s="33">
        <v>275</v>
      </c>
      <c r="G212" s="33">
        <v>281</v>
      </c>
      <c r="H212" s="33">
        <v>310</v>
      </c>
      <c r="I212" s="33">
        <v>280</v>
      </c>
      <c r="J212" s="33">
        <v>299</v>
      </c>
      <c r="K212" s="33">
        <v>383</v>
      </c>
      <c r="L212" s="33">
        <v>259</v>
      </c>
      <c r="M212" s="33">
        <v>273</v>
      </c>
      <c r="N212" s="33">
        <v>270</v>
      </c>
      <c r="O212" s="33">
        <v>288</v>
      </c>
      <c r="P212" s="33">
        <v>290</v>
      </c>
      <c r="Q212" s="33">
        <v>295</v>
      </c>
      <c r="R212" s="33">
        <v>296</v>
      </c>
      <c r="S212" s="33">
        <v>282</v>
      </c>
      <c r="T212" s="33">
        <v>267</v>
      </c>
      <c r="U212" s="33">
        <v>268</v>
      </c>
      <c r="V212" s="34">
        <f t="shared" si="10"/>
        <v>3.7453183520599251E-3</v>
      </c>
    </row>
    <row r="213" spans="1:22" x14ac:dyDescent="0.2">
      <c r="A213" s="30" t="s">
        <v>42</v>
      </c>
      <c r="B213" s="33">
        <v>5</v>
      </c>
      <c r="C213" s="33">
        <v>5</v>
      </c>
      <c r="D213" s="33">
        <v>5</v>
      </c>
      <c r="E213" s="33">
        <v>5</v>
      </c>
      <c r="F213" s="33">
        <v>5</v>
      </c>
      <c r="G213" s="33">
        <v>6</v>
      </c>
      <c r="H213" s="33">
        <v>7</v>
      </c>
      <c r="I213" s="33">
        <v>7</v>
      </c>
      <c r="J213" s="33">
        <v>7</v>
      </c>
      <c r="K213" s="33">
        <v>8</v>
      </c>
      <c r="L213" s="33">
        <v>8</v>
      </c>
      <c r="M213" s="33">
        <v>8</v>
      </c>
      <c r="N213" s="33">
        <v>9</v>
      </c>
      <c r="O213" s="33">
        <v>10</v>
      </c>
      <c r="P213" s="33">
        <v>10</v>
      </c>
      <c r="Q213" s="33">
        <v>38</v>
      </c>
      <c r="R213" s="33">
        <v>39</v>
      </c>
      <c r="S213" s="33">
        <v>40</v>
      </c>
      <c r="T213" s="33">
        <v>40</v>
      </c>
      <c r="U213" s="33">
        <v>37</v>
      </c>
      <c r="V213" s="34">
        <f t="shared" si="10"/>
        <v>-7.4999999999999997E-2</v>
      </c>
    </row>
    <row r="214" spans="1:22" x14ac:dyDescent="0.2">
      <c r="A214" s="30" t="s">
        <v>43</v>
      </c>
      <c r="B214" s="33">
        <v>1535</v>
      </c>
      <c r="C214" s="33">
        <v>1480</v>
      </c>
      <c r="D214" s="33">
        <v>1164</v>
      </c>
      <c r="E214" s="33">
        <v>1111</v>
      </c>
      <c r="F214" s="33">
        <v>1105</v>
      </c>
      <c r="G214" s="33">
        <v>1234</v>
      </c>
      <c r="H214" s="33">
        <v>749</v>
      </c>
      <c r="I214" s="33">
        <v>582</v>
      </c>
      <c r="J214" s="33">
        <v>547</v>
      </c>
      <c r="K214" s="33">
        <v>651</v>
      </c>
      <c r="L214" s="33">
        <v>660</v>
      </c>
      <c r="M214" s="33">
        <v>613</v>
      </c>
      <c r="N214" s="33">
        <v>576</v>
      </c>
      <c r="O214" s="33">
        <v>568</v>
      </c>
      <c r="P214" s="33">
        <v>563</v>
      </c>
      <c r="Q214" s="33">
        <v>553</v>
      </c>
      <c r="R214" s="33">
        <v>559</v>
      </c>
      <c r="S214" s="33">
        <v>520</v>
      </c>
      <c r="T214" s="33">
        <v>518</v>
      </c>
      <c r="U214" s="33">
        <v>511</v>
      </c>
      <c r="V214" s="34">
        <f t="shared" si="10"/>
        <v>-1.3513513513513514E-2</v>
      </c>
    </row>
    <row r="215" spans="1:22" x14ac:dyDescent="0.2">
      <c r="A215" s="30" t="s">
        <v>48</v>
      </c>
      <c r="B215" s="33">
        <v>3043</v>
      </c>
      <c r="C215" s="33">
        <v>3497</v>
      </c>
      <c r="D215" s="33">
        <v>3394</v>
      </c>
      <c r="E215" s="33">
        <v>2749</v>
      </c>
      <c r="F215" s="33">
        <v>2745</v>
      </c>
      <c r="G215" s="33">
        <v>2670</v>
      </c>
      <c r="H215" s="33">
        <v>2709</v>
      </c>
      <c r="I215" s="33">
        <v>2693</v>
      </c>
      <c r="J215" s="33">
        <v>2724</v>
      </c>
      <c r="K215" s="33">
        <v>912</v>
      </c>
      <c r="L215" s="33">
        <v>935</v>
      </c>
      <c r="M215" s="33">
        <v>937</v>
      </c>
      <c r="N215" s="33">
        <v>953</v>
      </c>
      <c r="O215" s="33">
        <v>1013</v>
      </c>
      <c r="P215" s="33">
        <v>1015</v>
      </c>
      <c r="Q215" s="33">
        <v>953</v>
      </c>
      <c r="R215" s="33">
        <v>993</v>
      </c>
      <c r="S215" s="33">
        <v>980</v>
      </c>
      <c r="T215" s="33">
        <v>1006</v>
      </c>
      <c r="U215" s="33">
        <v>997</v>
      </c>
      <c r="V215" s="34">
        <f t="shared" si="10"/>
        <v>-8.9463220675944331E-3</v>
      </c>
    </row>
    <row r="216" spans="1:22" x14ac:dyDescent="0.2">
      <c r="A216" s="30" t="s">
        <v>44</v>
      </c>
      <c r="B216" s="33">
        <v>738</v>
      </c>
      <c r="C216" s="33">
        <v>772</v>
      </c>
      <c r="D216" s="33">
        <v>768</v>
      </c>
      <c r="E216" s="33">
        <v>760</v>
      </c>
      <c r="F216" s="33">
        <v>752</v>
      </c>
      <c r="G216" s="33">
        <v>747</v>
      </c>
      <c r="H216" s="33">
        <v>788</v>
      </c>
      <c r="I216" s="33">
        <v>783</v>
      </c>
      <c r="J216" s="33">
        <v>752</v>
      </c>
      <c r="K216" s="33">
        <v>747</v>
      </c>
      <c r="L216" s="33">
        <v>740</v>
      </c>
      <c r="M216" s="33">
        <v>731</v>
      </c>
      <c r="N216" s="33">
        <v>714</v>
      </c>
      <c r="O216" s="33">
        <v>703</v>
      </c>
      <c r="P216" s="33">
        <v>690</v>
      </c>
      <c r="Q216" s="33">
        <v>683</v>
      </c>
      <c r="R216" s="33">
        <v>717</v>
      </c>
      <c r="S216" s="33">
        <v>681</v>
      </c>
      <c r="T216" s="33">
        <v>704</v>
      </c>
      <c r="U216" s="33">
        <v>709</v>
      </c>
      <c r="V216" s="34">
        <f t="shared" si="10"/>
        <v>7.102272727272727E-3</v>
      </c>
    </row>
    <row r="217" spans="1:22" x14ac:dyDescent="0.2">
      <c r="A217" s="30" t="s">
        <v>45</v>
      </c>
      <c r="B217" s="33">
        <v>538</v>
      </c>
      <c r="C217" s="33">
        <v>582</v>
      </c>
      <c r="D217" s="33">
        <v>306</v>
      </c>
      <c r="E217" s="33">
        <v>121</v>
      </c>
      <c r="F217" s="33">
        <v>97</v>
      </c>
      <c r="G217" s="33">
        <v>87</v>
      </c>
      <c r="H217" s="33">
        <v>99</v>
      </c>
      <c r="I217" s="33">
        <v>82</v>
      </c>
      <c r="J217" s="33">
        <v>86</v>
      </c>
      <c r="K217" s="33">
        <v>56</v>
      </c>
      <c r="L217" s="33">
        <v>58</v>
      </c>
      <c r="M217" s="33">
        <v>100</v>
      </c>
      <c r="N217" s="33">
        <v>109</v>
      </c>
      <c r="O217" s="33">
        <v>114</v>
      </c>
      <c r="P217" s="33">
        <v>104</v>
      </c>
      <c r="Q217" s="33">
        <v>104</v>
      </c>
      <c r="R217" s="33">
        <v>98</v>
      </c>
      <c r="S217" s="33">
        <v>93</v>
      </c>
      <c r="T217" s="33">
        <v>95</v>
      </c>
      <c r="U217" s="33">
        <v>93</v>
      </c>
      <c r="V217" s="34">
        <f t="shared" si="10"/>
        <v>-2.1052631578947368E-2</v>
      </c>
    </row>
    <row r="218" spans="1:22" x14ac:dyDescent="0.2">
      <c r="A218" s="30" t="s">
        <v>64</v>
      </c>
      <c r="B218" s="33">
        <v>1665</v>
      </c>
      <c r="C218" s="33">
        <v>1796</v>
      </c>
      <c r="D218" s="33">
        <v>1917</v>
      </c>
      <c r="E218" s="33">
        <v>1956</v>
      </c>
      <c r="F218" s="33">
        <v>2081</v>
      </c>
      <c r="G218" s="33">
        <v>2192</v>
      </c>
      <c r="H218" s="33">
        <v>2172</v>
      </c>
      <c r="I218" s="33">
        <v>2099</v>
      </c>
      <c r="J218" s="33">
        <v>1944</v>
      </c>
      <c r="K218" s="33">
        <v>2203</v>
      </c>
      <c r="L218" s="33">
        <v>2563</v>
      </c>
      <c r="M218" s="33">
        <v>2390</v>
      </c>
      <c r="N218" s="33">
        <v>2354</v>
      </c>
      <c r="O218" s="33">
        <v>2932</v>
      </c>
      <c r="P218" s="33">
        <v>3328</v>
      </c>
      <c r="Q218" s="33">
        <v>3098</v>
      </c>
      <c r="R218" s="33">
        <v>2822</v>
      </c>
      <c r="S218" s="33">
        <v>2954</v>
      </c>
      <c r="T218" s="33">
        <v>2709</v>
      </c>
      <c r="U218" s="33">
        <v>2540</v>
      </c>
      <c r="V218" s="34">
        <f t="shared" si="10"/>
        <v>-6.2384643779992616E-2</v>
      </c>
    </row>
    <row r="219" spans="1:22" x14ac:dyDescent="0.2">
      <c r="A219" s="30" t="s">
        <v>46</v>
      </c>
      <c r="B219" s="33">
        <v>923</v>
      </c>
      <c r="C219" s="33">
        <v>805</v>
      </c>
      <c r="D219" s="33">
        <v>840</v>
      </c>
      <c r="E219" s="33">
        <v>840</v>
      </c>
      <c r="F219" s="33">
        <v>752</v>
      </c>
      <c r="G219" s="33">
        <v>754</v>
      </c>
      <c r="H219" s="33">
        <v>724</v>
      </c>
      <c r="I219" s="33">
        <v>711</v>
      </c>
      <c r="J219" s="33">
        <v>727</v>
      </c>
      <c r="K219" s="33">
        <v>668</v>
      </c>
      <c r="L219" s="33">
        <v>787</v>
      </c>
      <c r="M219" s="33">
        <v>827</v>
      </c>
      <c r="N219" s="33">
        <v>827</v>
      </c>
      <c r="O219" s="33">
        <v>831</v>
      </c>
      <c r="P219" s="33">
        <v>823</v>
      </c>
      <c r="Q219" s="33">
        <v>810</v>
      </c>
      <c r="R219" s="33">
        <v>757</v>
      </c>
      <c r="S219" s="33">
        <v>761</v>
      </c>
      <c r="T219" s="33">
        <v>825</v>
      </c>
      <c r="U219" s="33">
        <v>844</v>
      </c>
      <c r="V219" s="34">
        <f t="shared" si="10"/>
        <v>2.3030303030303029E-2</v>
      </c>
    </row>
    <row r="220" spans="1:22" x14ac:dyDescent="0.2">
      <c r="A220" s="30" t="s">
        <v>47</v>
      </c>
      <c r="B220" s="33">
        <v>3471</v>
      </c>
      <c r="C220" s="33">
        <v>3482</v>
      </c>
      <c r="D220" s="33">
        <v>3591</v>
      </c>
      <c r="E220" s="33">
        <v>3613</v>
      </c>
      <c r="F220" s="33">
        <v>3580</v>
      </c>
      <c r="G220" s="33">
        <v>3611</v>
      </c>
      <c r="H220" s="33">
        <v>3749</v>
      </c>
      <c r="I220" s="33">
        <v>3712</v>
      </c>
      <c r="J220" s="33">
        <v>3806</v>
      </c>
      <c r="K220" s="33">
        <v>3750</v>
      </c>
      <c r="L220" s="33">
        <v>3807</v>
      </c>
      <c r="M220" s="33">
        <v>3861</v>
      </c>
      <c r="N220" s="33">
        <v>3832</v>
      </c>
      <c r="O220" s="33">
        <v>3747</v>
      </c>
      <c r="P220" s="33">
        <v>3834</v>
      </c>
      <c r="Q220" s="33">
        <v>3720</v>
      </c>
      <c r="R220" s="33">
        <v>3597</v>
      </c>
      <c r="S220" s="33">
        <v>3597</v>
      </c>
      <c r="T220" s="33">
        <v>3770</v>
      </c>
      <c r="U220" s="33">
        <v>3529</v>
      </c>
      <c r="V220" s="34">
        <f t="shared" si="10"/>
        <v>-6.3925729442970827E-2</v>
      </c>
    </row>
    <row r="221" spans="1:22" x14ac:dyDescent="0.2">
      <c r="A221" s="30" t="s">
        <v>49</v>
      </c>
      <c r="B221" s="33">
        <v>1026</v>
      </c>
      <c r="C221" s="33">
        <v>1097</v>
      </c>
      <c r="D221" s="33">
        <v>1056</v>
      </c>
      <c r="E221" s="33">
        <v>1067</v>
      </c>
      <c r="F221" s="33">
        <v>1076</v>
      </c>
      <c r="G221" s="33">
        <v>1004</v>
      </c>
      <c r="H221" s="33">
        <v>1050</v>
      </c>
      <c r="I221" s="33">
        <v>1061</v>
      </c>
      <c r="J221" s="33">
        <v>1082</v>
      </c>
      <c r="K221" s="33">
        <v>1080</v>
      </c>
      <c r="L221" s="33">
        <v>1109</v>
      </c>
      <c r="M221" s="33">
        <v>1110</v>
      </c>
      <c r="N221" s="33">
        <v>1157</v>
      </c>
      <c r="O221" s="33">
        <v>1247</v>
      </c>
      <c r="P221" s="33">
        <v>1103</v>
      </c>
      <c r="Q221" s="33">
        <v>1141</v>
      </c>
      <c r="R221" s="33">
        <v>1170</v>
      </c>
      <c r="S221" s="33">
        <v>1096</v>
      </c>
      <c r="T221" s="33">
        <v>1091</v>
      </c>
      <c r="U221" s="33">
        <v>873</v>
      </c>
      <c r="V221" s="34">
        <f t="shared" si="10"/>
        <v>-0.1998166819431714</v>
      </c>
    </row>
    <row r="222" spans="1:22" x14ac:dyDescent="0.2">
      <c r="A222" s="30" t="s">
        <v>50</v>
      </c>
      <c r="B222" s="33">
        <v>1131</v>
      </c>
      <c r="C222" s="33">
        <v>955</v>
      </c>
      <c r="D222" s="33">
        <v>754</v>
      </c>
      <c r="E222" s="33">
        <v>668</v>
      </c>
      <c r="F222" s="33">
        <v>680</v>
      </c>
      <c r="G222" s="33">
        <v>661</v>
      </c>
      <c r="H222" s="33">
        <v>707</v>
      </c>
      <c r="I222" s="33">
        <v>689</v>
      </c>
      <c r="J222" s="33">
        <v>706</v>
      </c>
      <c r="K222" s="33">
        <v>719</v>
      </c>
      <c r="L222" s="33">
        <v>667</v>
      </c>
      <c r="M222" s="33">
        <v>630</v>
      </c>
      <c r="N222" s="33">
        <v>651</v>
      </c>
      <c r="O222" s="33">
        <v>613</v>
      </c>
      <c r="P222" s="33">
        <v>585</v>
      </c>
      <c r="Q222" s="33">
        <v>558</v>
      </c>
      <c r="R222" s="33">
        <v>548</v>
      </c>
      <c r="S222" s="33">
        <v>501</v>
      </c>
      <c r="T222" s="33">
        <v>530</v>
      </c>
      <c r="U222" s="33">
        <v>444</v>
      </c>
      <c r="V222" s="34">
        <f t="shared" si="10"/>
        <v>-0.16226415094339622</v>
      </c>
    </row>
    <row r="223" spans="1:22" x14ac:dyDescent="0.2">
      <c r="A223" s="30" t="s">
        <v>51</v>
      </c>
      <c r="B223" s="33">
        <v>249</v>
      </c>
      <c r="C223" s="33">
        <v>258</v>
      </c>
      <c r="D223" s="33">
        <v>263</v>
      </c>
      <c r="E223" s="33">
        <v>265</v>
      </c>
      <c r="F223" s="33">
        <v>296</v>
      </c>
      <c r="G223" s="33">
        <v>335</v>
      </c>
      <c r="H223" s="33">
        <v>280</v>
      </c>
      <c r="I223" s="33">
        <v>290</v>
      </c>
      <c r="J223" s="33">
        <v>291</v>
      </c>
      <c r="K223" s="33">
        <v>300</v>
      </c>
      <c r="L223" s="33">
        <v>313</v>
      </c>
      <c r="M223" s="33">
        <v>319</v>
      </c>
      <c r="N223" s="33">
        <v>320</v>
      </c>
      <c r="O223" s="33">
        <v>321</v>
      </c>
      <c r="P223" s="33">
        <v>310</v>
      </c>
      <c r="Q223" s="33">
        <v>331</v>
      </c>
      <c r="R223" s="33">
        <v>317</v>
      </c>
      <c r="S223" s="33">
        <v>297</v>
      </c>
      <c r="T223" s="33">
        <v>304</v>
      </c>
      <c r="U223" s="33">
        <v>280</v>
      </c>
      <c r="V223" s="34">
        <f t="shared" si="10"/>
        <v>-7.8947368421052627E-2</v>
      </c>
    </row>
    <row r="224" spans="1:22" x14ac:dyDescent="0.2">
      <c r="A224" s="30" t="s">
        <v>52</v>
      </c>
      <c r="B224" s="33">
        <v>2908</v>
      </c>
      <c r="C224" s="33">
        <v>2707</v>
      </c>
      <c r="D224" s="33">
        <v>2789</v>
      </c>
      <c r="E224" s="33">
        <v>3033</v>
      </c>
      <c r="F224" s="33">
        <v>3027</v>
      </c>
      <c r="G224" s="33">
        <v>3022</v>
      </c>
      <c r="H224" s="33">
        <v>3048</v>
      </c>
      <c r="I224" s="33">
        <v>2960</v>
      </c>
      <c r="J224" s="33">
        <v>2961</v>
      </c>
      <c r="K224" s="33">
        <v>2896</v>
      </c>
      <c r="L224" s="33">
        <v>3014</v>
      </c>
      <c r="M224" s="33">
        <v>3100</v>
      </c>
      <c r="N224" s="33">
        <v>3066</v>
      </c>
      <c r="O224" s="33">
        <v>3111</v>
      </c>
      <c r="P224" s="33">
        <v>3077</v>
      </c>
      <c r="Q224" s="33">
        <v>3128</v>
      </c>
      <c r="R224" s="33">
        <v>3154</v>
      </c>
      <c r="S224" s="33">
        <v>3025</v>
      </c>
      <c r="T224" s="33">
        <v>2939</v>
      </c>
      <c r="U224" s="33">
        <v>3061</v>
      </c>
      <c r="V224" s="34">
        <f t="shared" si="10"/>
        <v>4.1510717931269141E-2</v>
      </c>
    </row>
    <row r="225" spans="1:27" x14ac:dyDescent="0.2">
      <c r="A225" s="30" t="s">
        <v>54</v>
      </c>
      <c r="B225" s="33">
        <v>798</v>
      </c>
      <c r="C225" s="33">
        <v>687</v>
      </c>
      <c r="D225" s="33">
        <v>431</v>
      </c>
      <c r="E225" s="33">
        <v>294</v>
      </c>
      <c r="F225" s="33">
        <v>235</v>
      </c>
      <c r="G225" s="33">
        <v>204</v>
      </c>
      <c r="H225" s="33">
        <v>204</v>
      </c>
      <c r="I225" s="33">
        <v>177</v>
      </c>
      <c r="J225" s="33">
        <v>162</v>
      </c>
      <c r="K225" s="33">
        <v>113</v>
      </c>
      <c r="L225" s="33">
        <v>99</v>
      </c>
      <c r="M225" s="33">
        <v>99</v>
      </c>
      <c r="N225" s="33">
        <v>101</v>
      </c>
      <c r="O225" s="33">
        <v>102</v>
      </c>
      <c r="P225" s="33">
        <v>105</v>
      </c>
      <c r="Q225" s="33">
        <v>104</v>
      </c>
      <c r="R225" s="33">
        <v>110</v>
      </c>
      <c r="S225" s="33">
        <v>117</v>
      </c>
      <c r="T225" s="33">
        <v>113</v>
      </c>
      <c r="U225" s="33">
        <v>102</v>
      </c>
      <c r="V225" s="34">
        <f t="shared" si="10"/>
        <v>-9.7345132743362831E-2</v>
      </c>
    </row>
    <row r="226" spans="1:27" x14ac:dyDescent="0.2">
      <c r="A226" s="30" t="s">
        <v>55</v>
      </c>
      <c r="B226" s="33">
        <v>11</v>
      </c>
      <c r="C226" s="33">
        <v>12</v>
      </c>
      <c r="D226" s="33">
        <v>13</v>
      </c>
      <c r="E226" s="33">
        <v>11</v>
      </c>
      <c r="F226" s="33">
        <v>12</v>
      </c>
      <c r="G226" s="33">
        <v>11</v>
      </c>
      <c r="H226" s="33">
        <v>12</v>
      </c>
      <c r="I226" s="33">
        <v>13</v>
      </c>
      <c r="J226" s="33">
        <v>13</v>
      </c>
      <c r="K226" s="33">
        <v>6</v>
      </c>
      <c r="L226" s="33">
        <v>18</v>
      </c>
      <c r="M226" s="33">
        <v>21</v>
      </c>
      <c r="N226" s="33">
        <v>20</v>
      </c>
      <c r="O226" s="33">
        <v>22</v>
      </c>
      <c r="P226" s="33">
        <v>22</v>
      </c>
      <c r="Q226" s="33">
        <v>23</v>
      </c>
      <c r="R226" s="33">
        <v>24</v>
      </c>
      <c r="S226" s="33">
        <v>25</v>
      </c>
      <c r="T226" s="33">
        <v>25</v>
      </c>
      <c r="U226" s="33">
        <v>36</v>
      </c>
      <c r="V226" s="34">
        <f t="shared" si="10"/>
        <v>0.44</v>
      </c>
    </row>
    <row r="227" spans="1:27" x14ac:dyDescent="0.2">
      <c r="A227" s="30" t="s">
        <v>53</v>
      </c>
      <c r="B227" s="33">
        <v>575</v>
      </c>
      <c r="C227" s="33">
        <v>485</v>
      </c>
      <c r="D227" s="33">
        <v>323</v>
      </c>
      <c r="E227" s="33">
        <v>249</v>
      </c>
      <c r="F227" s="33">
        <v>188</v>
      </c>
      <c r="G227" s="33">
        <v>124</v>
      </c>
      <c r="H227" s="33">
        <v>124</v>
      </c>
      <c r="I227" s="33">
        <v>123</v>
      </c>
      <c r="J227" s="33">
        <v>113</v>
      </c>
      <c r="K227" s="33">
        <v>105</v>
      </c>
      <c r="L227" s="33">
        <v>100</v>
      </c>
      <c r="M227" s="33">
        <v>103</v>
      </c>
      <c r="N227" s="33">
        <v>104</v>
      </c>
      <c r="O227" s="33">
        <v>112</v>
      </c>
      <c r="P227" s="33">
        <v>125</v>
      </c>
      <c r="Q227" s="33">
        <v>127</v>
      </c>
      <c r="R227" s="33">
        <v>136</v>
      </c>
      <c r="S227" s="33">
        <v>143</v>
      </c>
      <c r="T227" s="33">
        <v>121</v>
      </c>
      <c r="U227" s="33">
        <v>130</v>
      </c>
      <c r="V227" s="34">
        <f t="shared" si="10"/>
        <v>7.43801652892562E-2</v>
      </c>
    </row>
    <row r="228" spans="1:27" x14ac:dyDescent="0.2">
      <c r="A228" s="30" t="s">
        <v>56</v>
      </c>
      <c r="B228" s="33">
        <v>0</v>
      </c>
      <c r="C228" s="33">
        <v>0</v>
      </c>
      <c r="D228" s="33">
        <v>0</v>
      </c>
      <c r="E228" s="33">
        <v>0</v>
      </c>
      <c r="F228" s="33">
        <v>0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>
        <v>1</v>
      </c>
      <c r="V228" s="34" t="str">
        <f t="shared" si="10"/>
        <v/>
      </c>
    </row>
    <row r="229" spans="1:27" x14ac:dyDescent="0.2">
      <c r="A229" s="30" t="s">
        <v>57</v>
      </c>
      <c r="B229" s="33">
        <v>3331</v>
      </c>
      <c r="C229" s="33">
        <v>3728</v>
      </c>
      <c r="D229" s="33">
        <v>3664</v>
      </c>
      <c r="E229" s="33">
        <v>3857</v>
      </c>
      <c r="F229" s="33">
        <v>3680</v>
      </c>
      <c r="G229" s="33">
        <v>3703</v>
      </c>
      <c r="H229" s="33">
        <v>4165</v>
      </c>
      <c r="I229" s="33">
        <v>3667</v>
      </c>
      <c r="J229" s="33">
        <v>3745</v>
      </c>
      <c r="K229" s="33">
        <v>3867</v>
      </c>
      <c r="L229" s="33">
        <v>3878</v>
      </c>
      <c r="M229" s="33">
        <v>3776</v>
      </c>
      <c r="N229" s="33">
        <v>3614</v>
      </c>
      <c r="O229" s="33">
        <v>3591</v>
      </c>
      <c r="P229" s="33">
        <v>3606</v>
      </c>
      <c r="Q229" s="33">
        <v>3475</v>
      </c>
      <c r="R229" s="33">
        <v>3174</v>
      </c>
      <c r="S229" s="33">
        <v>3193</v>
      </c>
      <c r="T229" s="33">
        <v>3144</v>
      </c>
      <c r="U229" s="33">
        <v>3253</v>
      </c>
      <c r="V229" s="34">
        <f t="shared" si="10"/>
        <v>3.4669211195928751E-2</v>
      </c>
    </row>
    <row r="230" spans="1:27" x14ac:dyDescent="0.2">
      <c r="A230" s="30" t="s">
        <v>58</v>
      </c>
      <c r="B230" s="33">
        <v>493</v>
      </c>
      <c r="C230" s="33">
        <v>651</v>
      </c>
      <c r="D230" s="33">
        <v>621</v>
      </c>
      <c r="E230" s="33">
        <v>667</v>
      </c>
      <c r="F230" s="33">
        <v>699</v>
      </c>
      <c r="G230" s="33">
        <v>673</v>
      </c>
      <c r="H230" s="33">
        <v>718</v>
      </c>
      <c r="I230" s="33">
        <v>727</v>
      </c>
      <c r="J230" s="33">
        <v>808</v>
      </c>
      <c r="K230" s="33">
        <v>790</v>
      </c>
      <c r="L230" s="33">
        <v>322</v>
      </c>
      <c r="M230" s="33">
        <v>347</v>
      </c>
      <c r="N230" s="33">
        <v>325</v>
      </c>
      <c r="O230" s="33">
        <v>316</v>
      </c>
      <c r="P230" s="33">
        <v>334</v>
      </c>
      <c r="Q230" s="33">
        <v>345</v>
      </c>
      <c r="R230" s="33">
        <v>336</v>
      </c>
      <c r="S230" s="33">
        <v>336</v>
      </c>
      <c r="T230" s="33">
        <v>336</v>
      </c>
      <c r="U230" s="33">
        <v>328</v>
      </c>
      <c r="V230" s="34">
        <f t="shared" si="10"/>
        <v>-2.3809523809523808E-2</v>
      </c>
    </row>
    <row r="231" spans="1:27" x14ac:dyDescent="0.2">
      <c r="A231" s="30" t="s">
        <v>59</v>
      </c>
      <c r="B231" s="33">
        <v>3365</v>
      </c>
      <c r="C231" s="33">
        <v>3369</v>
      </c>
      <c r="D231" s="33">
        <v>3649</v>
      </c>
      <c r="E231" s="33">
        <v>4311</v>
      </c>
      <c r="F231" s="33">
        <v>4795</v>
      </c>
      <c r="G231" s="33">
        <v>4770</v>
      </c>
      <c r="H231" s="33">
        <v>4953</v>
      </c>
      <c r="I231" s="33">
        <v>5138</v>
      </c>
      <c r="J231" s="33">
        <v>4726</v>
      </c>
      <c r="K231" s="33">
        <v>4812</v>
      </c>
      <c r="L231" s="33">
        <v>4618</v>
      </c>
      <c r="M231" s="33">
        <v>4583</v>
      </c>
      <c r="N231" s="33">
        <v>4354</v>
      </c>
      <c r="O231" s="33">
        <v>4164</v>
      </c>
      <c r="P231" s="33">
        <v>4275</v>
      </c>
      <c r="Q231" s="33">
        <v>4410</v>
      </c>
      <c r="R231" s="33">
        <v>3800</v>
      </c>
      <c r="S231" s="33">
        <v>3493</v>
      </c>
      <c r="T231" s="33">
        <v>3621</v>
      </c>
      <c r="U231" s="33">
        <v>3542</v>
      </c>
      <c r="V231" s="34">
        <f t="shared" si="10"/>
        <v>-2.1817177575255454E-2</v>
      </c>
    </row>
    <row r="232" spans="1:27" x14ac:dyDescent="0.2">
      <c r="A232" s="30" t="s">
        <v>60</v>
      </c>
      <c r="B232" s="33">
        <v>459</v>
      </c>
      <c r="C232" s="33">
        <v>462</v>
      </c>
      <c r="D232" s="33">
        <v>462</v>
      </c>
      <c r="E232" s="33">
        <v>460</v>
      </c>
      <c r="F232" s="33">
        <v>470</v>
      </c>
      <c r="G232" s="33">
        <v>480</v>
      </c>
      <c r="H232" s="33">
        <v>479</v>
      </c>
      <c r="I232" s="33">
        <v>533</v>
      </c>
      <c r="J232" s="33">
        <v>601</v>
      </c>
      <c r="K232" s="33">
        <v>649</v>
      </c>
      <c r="L232" s="33">
        <v>714</v>
      </c>
      <c r="M232" s="33">
        <v>506</v>
      </c>
      <c r="N232" s="33">
        <v>473</v>
      </c>
      <c r="O232" s="33">
        <v>455</v>
      </c>
      <c r="P232" s="33">
        <v>527</v>
      </c>
      <c r="Q232" s="33">
        <v>514</v>
      </c>
      <c r="R232" s="33">
        <v>396</v>
      </c>
      <c r="S232" s="33">
        <v>394</v>
      </c>
      <c r="T232" s="33">
        <v>356</v>
      </c>
      <c r="U232" s="33">
        <v>350</v>
      </c>
      <c r="V232" s="34">
        <f t="shared" si="10"/>
        <v>-1.6853932584269662E-2</v>
      </c>
    </row>
    <row r="233" spans="1:27" x14ac:dyDescent="0.2">
      <c r="A233" s="30" t="s">
        <v>61</v>
      </c>
      <c r="B233" s="33">
        <v>2249</v>
      </c>
      <c r="C233" s="33">
        <v>2323</v>
      </c>
      <c r="D233" s="33">
        <v>1415</v>
      </c>
      <c r="E233" s="33">
        <v>1150</v>
      </c>
      <c r="F233" s="33">
        <v>808</v>
      </c>
      <c r="G233" s="33">
        <v>1000</v>
      </c>
      <c r="H233" s="33">
        <v>844</v>
      </c>
      <c r="I233" s="33">
        <v>912</v>
      </c>
      <c r="J233" s="33">
        <v>772</v>
      </c>
      <c r="K233" s="33">
        <v>466</v>
      </c>
      <c r="L233" s="33">
        <v>396</v>
      </c>
      <c r="M233" s="33">
        <v>287</v>
      </c>
      <c r="N233" s="33">
        <v>274</v>
      </c>
      <c r="O233" s="33">
        <v>237</v>
      </c>
      <c r="P233" s="33">
        <v>228</v>
      </c>
      <c r="Q233" s="33">
        <v>209</v>
      </c>
      <c r="R233" s="33">
        <v>260</v>
      </c>
      <c r="S233" s="33">
        <v>260</v>
      </c>
      <c r="T233" s="33">
        <v>292</v>
      </c>
      <c r="U233" s="33">
        <v>379</v>
      </c>
      <c r="V233" s="34">
        <f t="shared" si="10"/>
        <v>0.29794520547945208</v>
      </c>
    </row>
    <row r="234" spans="1:27" x14ac:dyDescent="0.2">
      <c r="A234" s="30" t="s">
        <v>65</v>
      </c>
      <c r="B234" s="33">
        <v>813</v>
      </c>
      <c r="C234" s="33">
        <v>823</v>
      </c>
      <c r="D234" s="33">
        <v>799</v>
      </c>
      <c r="E234" s="33">
        <v>777</v>
      </c>
      <c r="F234" s="33">
        <v>759</v>
      </c>
      <c r="G234" s="33">
        <v>777</v>
      </c>
      <c r="H234" s="33">
        <v>820</v>
      </c>
      <c r="I234" s="33">
        <v>828</v>
      </c>
      <c r="J234" s="33">
        <v>920</v>
      </c>
      <c r="K234" s="33">
        <v>712</v>
      </c>
      <c r="L234" s="33">
        <v>712</v>
      </c>
      <c r="M234" s="33">
        <v>719</v>
      </c>
      <c r="N234" s="33">
        <v>763</v>
      </c>
      <c r="O234" s="33">
        <v>778</v>
      </c>
      <c r="P234" s="33">
        <v>760</v>
      </c>
      <c r="Q234" s="33">
        <v>748</v>
      </c>
      <c r="R234" s="33">
        <v>737</v>
      </c>
      <c r="S234" s="33">
        <v>719</v>
      </c>
      <c r="T234" s="33">
        <v>679</v>
      </c>
      <c r="U234" s="33">
        <v>682</v>
      </c>
      <c r="V234" s="34">
        <f t="shared" si="10"/>
        <v>4.418262150220913E-3</v>
      </c>
    </row>
    <row r="235" spans="1:27" x14ac:dyDescent="0.2">
      <c r="A235" s="30" t="s">
        <v>63</v>
      </c>
      <c r="B235" s="33">
        <v>0</v>
      </c>
      <c r="C235" s="33">
        <v>0</v>
      </c>
      <c r="D235" s="33">
        <v>0</v>
      </c>
      <c r="E235" s="33">
        <v>0</v>
      </c>
      <c r="F235" s="33">
        <v>0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77</v>
      </c>
      <c r="M235" s="33">
        <v>77</v>
      </c>
      <c r="N235" s="33">
        <v>77</v>
      </c>
      <c r="O235" s="33">
        <v>77</v>
      </c>
      <c r="P235" s="33">
        <v>73</v>
      </c>
      <c r="Q235" s="33">
        <v>73</v>
      </c>
      <c r="R235" s="33">
        <v>73</v>
      </c>
      <c r="S235" s="33">
        <v>73</v>
      </c>
      <c r="T235" s="33">
        <v>76</v>
      </c>
      <c r="U235" s="33">
        <v>76</v>
      </c>
      <c r="V235" s="34">
        <f t="shared" si="10"/>
        <v>0</v>
      </c>
    </row>
    <row r="236" spans="1:27" x14ac:dyDescent="0.2">
      <c r="A236" s="30" t="s">
        <v>62</v>
      </c>
      <c r="B236" s="33">
        <v>706</v>
      </c>
      <c r="C236" s="33">
        <v>512</v>
      </c>
      <c r="D236" s="33">
        <v>415</v>
      </c>
      <c r="E236" s="33">
        <v>498</v>
      </c>
      <c r="F236" s="33">
        <v>314</v>
      </c>
      <c r="G236" s="33">
        <v>301</v>
      </c>
      <c r="H236" s="33">
        <v>286</v>
      </c>
      <c r="I236" s="33">
        <v>310</v>
      </c>
      <c r="J236" s="33">
        <v>259</v>
      </c>
      <c r="K236" s="33">
        <v>227</v>
      </c>
      <c r="L236" s="33">
        <v>206</v>
      </c>
      <c r="M236" s="33">
        <v>180</v>
      </c>
      <c r="N236" s="33">
        <v>149</v>
      </c>
      <c r="O236" s="33">
        <v>159</v>
      </c>
      <c r="P236" s="33">
        <v>161</v>
      </c>
      <c r="Q236" s="33">
        <v>165</v>
      </c>
      <c r="R236" s="33">
        <v>141</v>
      </c>
      <c r="S236" s="33">
        <v>136</v>
      </c>
      <c r="T236" s="33">
        <v>140</v>
      </c>
      <c r="U236" s="33">
        <v>129</v>
      </c>
      <c r="V236" s="34">
        <f t="shared" si="10"/>
        <v>-7.857142857142857E-2</v>
      </c>
    </row>
    <row r="237" spans="1:27" x14ac:dyDescent="0.2">
      <c r="A237" s="30" t="s">
        <v>67</v>
      </c>
      <c r="B237" s="33">
        <v>1952</v>
      </c>
      <c r="C237" s="33">
        <v>1944</v>
      </c>
      <c r="D237" s="33">
        <v>1997</v>
      </c>
      <c r="E237" s="33">
        <v>2410</v>
      </c>
      <c r="F237" s="33">
        <v>2439</v>
      </c>
      <c r="G237" s="33">
        <v>2648</v>
      </c>
      <c r="H237" s="33">
        <v>2782</v>
      </c>
      <c r="I237" s="33">
        <v>2778</v>
      </c>
      <c r="J237" s="33">
        <v>2782</v>
      </c>
      <c r="K237" s="33">
        <v>2878</v>
      </c>
      <c r="L237" s="33">
        <v>2917</v>
      </c>
      <c r="M237" s="33">
        <v>2919</v>
      </c>
      <c r="N237" s="33">
        <v>3187</v>
      </c>
      <c r="O237" s="33">
        <v>2918</v>
      </c>
      <c r="P237" s="33">
        <v>3246</v>
      </c>
      <c r="Q237" s="33">
        <v>3299</v>
      </c>
      <c r="R237" s="33">
        <v>3526</v>
      </c>
      <c r="S237" s="33">
        <v>3872</v>
      </c>
      <c r="T237" s="33">
        <v>5017</v>
      </c>
      <c r="U237" s="33">
        <v>4727</v>
      </c>
      <c r="V237" s="34">
        <f t="shared" si="10"/>
        <v>-5.7803468208092484E-2</v>
      </c>
    </row>
    <row r="238" spans="1:27" x14ac:dyDescent="0.2">
      <c r="A238" s="30" t="s">
        <v>68</v>
      </c>
      <c r="B238" s="33">
        <v>1277</v>
      </c>
      <c r="C238" s="33">
        <v>1304</v>
      </c>
      <c r="D238" s="33">
        <v>1309</v>
      </c>
      <c r="E238" s="33">
        <v>1311</v>
      </c>
      <c r="F238" s="33">
        <v>1304</v>
      </c>
      <c r="G238" s="33">
        <v>1268</v>
      </c>
      <c r="H238" s="33">
        <v>1356</v>
      </c>
      <c r="I238" s="33">
        <v>1280</v>
      </c>
      <c r="J238" s="33">
        <v>1283</v>
      </c>
      <c r="K238" s="33">
        <v>1215</v>
      </c>
      <c r="L238" s="33">
        <v>1148</v>
      </c>
      <c r="M238" s="33">
        <v>1218</v>
      </c>
      <c r="N238" s="33">
        <v>1127</v>
      </c>
      <c r="O238" s="33">
        <v>895</v>
      </c>
      <c r="P238" s="33">
        <v>870</v>
      </c>
      <c r="Q238" s="33">
        <v>934</v>
      </c>
      <c r="R238" s="33">
        <v>868</v>
      </c>
      <c r="S238" s="33">
        <v>861</v>
      </c>
      <c r="T238" s="33">
        <v>919</v>
      </c>
      <c r="U238" s="33">
        <v>851</v>
      </c>
      <c r="V238" s="34">
        <f t="shared" si="10"/>
        <v>-7.399347116430903E-2</v>
      </c>
    </row>
    <row r="239" spans="1:27" x14ac:dyDescent="0.2">
      <c r="A239" s="30" t="s">
        <v>69</v>
      </c>
      <c r="B239" s="38">
        <v>32679</v>
      </c>
      <c r="C239" s="38">
        <v>32897</v>
      </c>
      <c r="D239" s="38">
        <v>31108</v>
      </c>
      <c r="E239" s="38">
        <v>30845</v>
      </c>
      <c r="F239" s="38">
        <v>30697</v>
      </c>
      <c r="G239" s="38">
        <v>30988</v>
      </c>
      <c r="H239" s="38">
        <v>31541</v>
      </c>
      <c r="I239" s="38">
        <v>30600</v>
      </c>
      <c r="J239" s="38">
        <v>30033</v>
      </c>
      <c r="K239" s="38">
        <v>27892</v>
      </c>
      <c r="L239" s="38">
        <v>28154</v>
      </c>
      <c r="M239" s="38">
        <v>27729</v>
      </c>
      <c r="N239" s="38">
        <v>27036</v>
      </c>
      <c r="O239" s="38">
        <v>27452</v>
      </c>
      <c r="P239" s="38">
        <v>27660</v>
      </c>
      <c r="Q239" s="38">
        <v>27583</v>
      </c>
      <c r="R239" s="38">
        <v>26185</v>
      </c>
      <c r="S239" s="38">
        <v>25670</v>
      </c>
      <c r="T239" s="38">
        <v>25579</v>
      </c>
      <c r="U239" s="38">
        <v>24980</v>
      </c>
      <c r="V239" s="34">
        <f t="shared" si="10"/>
        <v>-2.3417647288791588E-2</v>
      </c>
    </row>
    <row r="240" spans="1:27" x14ac:dyDescent="0.2">
      <c r="A240" s="37" t="s">
        <v>70</v>
      </c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4" t="str">
        <f t="shared" si="10"/>
        <v/>
      </c>
      <c r="AA240"/>
    </row>
    <row r="241" spans="1:27" x14ac:dyDescent="0.2">
      <c r="A241" s="39" t="s">
        <v>71</v>
      </c>
      <c r="B241" s="40">
        <f>SUM(B209:B238)</f>
        <v>35314</v>
      </c>
      <c r="C241" s="40">
        <f t="shared" ref="C241:U241" si="11">SUM(C209:C238)</f>
        <v>35688</v>
      </c>
      <c r="D241" s="40">
        <f t="shared" si="11"/>
        <v>33925</v>
      </c>
      <c r="E241" s="40">
        <f t="shared" si="11"/>
        <v>34176</v>
      </c>
      <c r="F241" s="40">
        <f t="shared" si="11"/>
        <v>34108</v>
      </c>
      <c r="G241" s="40">
        <f t="shared" si="11"/>
        <v>34591</v>
      </c>
      <c r="H241" s="40">
        <f t="shared" si="11"/>
        <v>35351</v>
      </c>
      <c r="I241" s="40">
        <f t="shared" si="11"/>
        <v>34386</v>
      </c>
      <c r="J241" s="40">
        <f t="shared" si="11"/>
        <v>33922</v>
      </c>
      <c r="K241" s="40">
        <f t="shared" si="11"/>
        <v>31945</v>
      </c>
      <c r="L241" s="40">
        <f t="shared" si="11"/>
        <v>31650</v>
      </c>
      <c r="M241" s="40">
        <f t="shared" si="11"/>
        <v>31269</v>
      </c>
      <c r="N241" s="40">
        <f t="shared" si="11"/>
        <v>30818</v>
      </c>
      <c r="O241" s="40">
        <f t="shared" si="11"/>
        <v>30975</v>
      </c>
      <c r="P241" s="40">
        <f t="shared" si="11"/>
        <v>31529</v>
      </c>
      <c r="Q241" s="40">
        <f t="shared" si="11"/>
        <v>31522</v>
      </c>
      <c r="R241" s="40">
        <f t="shared" si="11"/>
        <v>30340</v>
      </c>
      <c r="S241" s="40">
        <f t="shared" si="11"/>
        <v>30160</v>
      </c>
      <c r="T241" s="40">
        <f t="shared" si="11"/>
        <v>31196</v>
      </c>
      <c r="U241" s="40">
        <f t="shared" si="11"/>
        <v>30303</v>
      </c>
      <c r="V241" s="34">
        <f t="shared" si="10"/>
        <v>-2.8625464803179894E-2</v>
      </c>
      <c r="AA241"/>
    </row>
    <row r="242" spans="1:27" x14ac:dyDescent="0.2">
      <c r="AA242"/>
    </row>
    <row r="243" spans="1:27" ht="13.5" thickBot="1" x14ac:dyDescent="0.25">
      <c r="A243" s="24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</row>
    <row r="244" spans="1:27" ht="17.25" thickTop="1" thickBot="1" x14ac:dyDescent="0.3">
      <c r="A244" s="24"/>
      <c r="B244" s="50" t="s">
        <v>73</v>
      </c>
      <c r="C244" s="51" t="s">
        <v>83</v>
      </c>
      <c r="D244" s="49"/>
      <c r="E244" s="49"/>
      <c r="F244" s="49"/>
      <c r="G244" s="49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</row>
    <row r="245" spans="1:27" ht="16.5" thickTop="1" x14ac:dyDescent="0.25">
      <c r="A245" s="45"/>
      <c r="B245" s="17" t="s">
        <v>75</v>
      </c>
      <c r="C245" s="18" t="s">
        <v>76</v>
      </c>
      <c r="D245" s="47"/>
      <c r="E245" s="47"/>
      <c r="F245" s="47"/>
      <c r="G245" s="47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</row>
    <row r="246" spans="1:27" ht="15.75" x14ac:dyDescent="0.25">
      <c r="A246" s="45"/>
      <c r="B246" s="17" t="s">
        <v>77</v>
      </c>
      <c r="C246" s="18" t="s">
        <v>78</v>
      </c>
      <c r="D246" s="47"/>
      <c r="E246" s="47"/>
      <c r="F246" s="47"/>
      <c r="G246" s="47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</row>
    <row r="247" spans="1:27" x14ac:dyDescent="0.2">
      <c r="A247" s="21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5"/>
      <c r="U247" s="25"/>
    </row>
    <row r="248" spans="1:27" x14ac:dyDescent="0.2">
      <c r="A248" s="30" t="s">
        <v>15</v>
      </c>
      <c r="B248" s="30" t="s">
        <v>16</v>
      </c>
      <c r="C248" s="30" t="s">
        <v>17</v>
      </c>
      <c r="D248" s="30" t="s">
        <v>18</v>
      </c>
      <c r="E248" s="30" t="s">
        <v>19</v>
      </c>
      <c r="F248" s="30" t="s">
        <v>20</v>
      </c>
      <c r="G248" s="30" t="s">
        <v>21</v>
      </c>
      <c r="H248" s="30" t="s">
        <v>22</v>
      </c>
      <c r="I248" s="30" t="s">
        <v>23</v>
      </c>
      <c r="J248" s="30" t="s">
        <v>24</v>
      </c>
      <c r="K248" s="30" t="s">
        <v>25</v>
      </c>
      <c r="L248" s="30" t="s">
        <v>26</v>
      </c>
      <c r="M248" s="30" t="s">
        <v>27</v>
      </c>
      <c r="N248" s="30" t="s">
        <v>28</v>
      </c>
      <c r="O248" s="30" t="s">
        <v>29</v>
      </c>
      <c r="P248" s="30" t="s">
        <v>30</v>
      </c>
      <c r="Q248" s="30" t="s">
        <v>31</v>
      </c>
      <c r="R248" s="30" t="s">
        <v>32</v>
      </c>
      <c r="S248" s="30" t="s">
        <v>33</v>
      </c>
      <c r="T248" s="30" t="s">
        <v>34</v>
      </c>
      <c r="U248" s="30" t="s">
        <v>35</v>
      </c>
    </row>
    <row r="249" spans="1:27" x14ac:dyDescent="0.2">
      <c r="A249" s="30" t="s">
        <v>36</v>
      </c>
      <c r="B249" s="33">
        <v>1752</v>
      </c>
      <c r="C249" s="33">
        <v>1979</v>
      </c>
      <c r="D249" s="33">
        <v>2060</v>
      </c>
      <c r="E249" s="33">
        <v>2125</v>
      </c>
      <c r="F249" s="33">
        <v>2029</v>
      </c>
      <c r="G249" s="33">
        <v>2282</v>
      </c>
      <c r="H249" s="33">
        <v>2742</v>
      </c>
      <c r="I249" s="33">
        <v>2701</v>
      </c>
      <c r="J249" s="33">
        <v>2657</v>
      </c>
      <c r="K249" s="33">
        <v>2959</v>
      </c>
      <c r="L249" s="33">
        <v>2647</v>
      </c>
      <c r="M249" s="33">
        <v>3172</v>
      </c>
      <c r="N249" s="33">
        <v>2974</v>
      </c>
      <c r="O249" s="33">
        <v>3373</v>
      </c>
      <c r="P249" s="33">
        <v>3204</v>
      </c>
      <c r="Q249" s="33">
        <v>3094</v>
      </c>
      <c r="R249" s="33">
        <v>3018</v>
      </c>
      <c r="S249" s="33">
        <v>2768</v>
      </c>
      <c r="T249" s="33">
        <v>3078</v>
      </c>
      <c r="U249" s="33">
        <v>2701</v>
      </c>
      <c r="V249" s="34">
        <f>IFERROR((U249-T249)/T249,"")</f>
        <v>-0.12248213125406107</v>
      </c>
    </row>
    <row r="250" spans="1:27" x14ac:dyDescent="0.2">
      <c r="A250" s="30" t="s">
        <v>38</v>
      </c>
      <c r="B250" s="33">
        <v>2876</v>
      </c>
      <c r="C250" s="33">
        <v>3248</v>
      </c>
      <c r="D250" s="33">
        <v>3297</v>
      </c>
      <c r="E250" s="33">
        <v>3317</v>
      </c>
      <c r="F250" s="33">
        <v>3305</v>
      </c>
      <c r="G250" s="33">
        <v>3463</v>
      </c>
      <c r="H250" s="33">
        <v>3958</v>
      </c>
      <c r="I250" s="33">
        <v>3750</v>
      </c>
      <c r="J250" s="33">
        <v>3793</v>
      </c>
      <c r="K250" s="33">
        <v>3698</v>
      </c>
      <c r="L250" s="33">
        <v>3443</v>
      </c>
      <c r="M250" s="33">
        <v>3635</v>
      </c>
      <c r="N250" s="33">
        <v>3789</v>
      </c>
      <c r="O250" s="33">
        <v>4069</v>
      </c>
      <c r="P250" s="33">
        <v>4058</v>
      </c>
      <c r="Q250" s="33">
        <v>4152</v>
      </c>
      <c r="R250" s="33">
        <v>4314</v>
      </c>
      <c r="S250" s="33">
        <v>3915</v>
      </c>
      <c r="T250" s="33">
        <v>4721</v>
      </c>
      <c r="U250" s="33">
        <v>4597</v>
      </c>
      <c r="V250" s="34">
        <f t="shared" ref="V250:V281" si="12">IFERROR((U250-T250)/T250,"")</f>
        <v>-2.6265621690319846E-2</v>
      </c>
    </row>
    <row r="251" spans="1:27" x14ac:dyDescent="0.2">
      <c r="A251" s="30" t="s">
        <v>40</v>
      </c>
      <c r="B251" s="33">
        <v>115</v>
      </c>
      <c r="C251" s="33">
        <v>81</v>
      </c>
      <c r="D251" s="33">
        <v>195</v>
      </c>
      <c r="E251" s="33">
        <v>198</v>
      </c>
      <c r="F251" s="33">
        <v>200</v>
      </c>
      <c r="G251" s="33">
        <v>194</v>
      </c>
      <c r="H251" s="33">
        <v>244</v>
      </c>
      <c r="I251" s="33">
        <v>141</v>
      </c>
      <c r="J251" s="33">
        <v>183</v>
      </c>
      <c r="K251" s="33">
        <v>648</v>
      </c>
      <c r="L251" s="33">
        <v>647</v>
      </c>
      <c r="M251" s="33">
        <v>760</v>
      </c>
      <c r="N251" s="33">
        <v>736</v>
      </c>
      <c r="O251" s="33">
        <v>763</v>
      </c>
      <c r="P251" s="33">
        <v>693</v>
      </c>
      <c r="Q251" s="33">
        <v>824</v>
      </c>
      <c r="R251" s="33">
        <v>941</v>
      </c>
      <c r="S251" s="33">
        <v>894</v>
      </c>
      <c r="T251" s="33">
        <v>955</v>
      </c>
      <c r="U251" s="33">
        <v>939</v>
      </c>
      <c r="V251" s="34">
        <f t="shared" si="12"/>
        <v>-1.6753926701570682E-2</v>
      </c>
    </row>
    <row r="252" spans="1:27" x14ac:dyDescent="0.2">
      <c r="A252" s="30" t="s">
        <v>66</v>
      </c>
      <c r="B252" s="33">
        <v>3366</v>
      </c>
      <c r="C252" s="33">
        <v>3625</v>
      </c>
      <c r="D252" s="33">
        <v>3556</v>
      </c>
      <c r="E252" s="33">
        <v>3646</v>
      </c>
      <c r="F252" s="33">
        <v>3200</v>
      </c>
      <c r="G252" s="33">
        <v>3264</v>
      </c>
      <c r="H252" s="33">
        <v>3597</v>
      </c>
      <c r="I252" s="33">
        <v>3380</v>
      </c>
      <c r="J252" s="33">
        <v>3598</v>
      </c>
      <c r="K252" s="33">
        <v>3458</v>
      </c>
      <c r="L252" s="33">
        <v>3319</v>
      </c>
      <c r="M252" s="33">
        <v>3407</v>
      </c>
      <c r="N252" s="33">
        <v>3334</v>
      </c>
      <c r="O252" s="33">
        <v>3469</v>
      </c>
      <c r="P252" s="33">
        <v>3487</v>
      </c>
      <c r="Q252" s="33">
        <v>3525</v>
      </c>
      <c r="R252" s="33">
        <v>3406</v>
      </c>
      <c r="S252" s="33">
        <v>3266</v>
      </c>
      <c r="T252" s="33">
        <v>3420</v>
      </c>
      <c r="U252" s="33">
        <v>3347</v>
      </c>
      <c r="V252" s="34">
        <f t="shared" si="12"/>
        <v>-2.1345029239766083E-2</v>
      </c>
    </row>
    <row r="253" spans="1:27" x14ac:dyDescent="0.2">
      <c r="A253" s="30" t="s">
        <v>42</v>
      </c>
      <c r="B253" s="33">
        <v>48</v>
      </c>
      <c r="C253" s="33">
        <v>52</v>
      </c>
      <c r="D253" s="33">
        <v>59</v>
      </c>
      <c r="E253" s="33">
        <v>63</v>
      </c>
      <c r="F253" s="33">
        <v>69</v>
      </c>
      <c r="G253" s="33">
        <v>69</v>
      </c>
      <c r="H253" s="33">
        <v>70</v>
      </c>
      <c r="I253" s="33">
        <v>86</v>
      </c>
      <c r="J253" s="33">
        <v>91</v>
      </c>
      <c r="K253" s="33">
        <v>105</v>
      </c>
      <c r="L253" s="33">
        <v>106</v>
      </c>
      <c r="M253" s="33">
        <v>123</v>
      </c>
      <c r="N253" s="33">
        <v>134</v>
      </c>
      <c r="O253" s="33">
        <v>140</v>
      </c>
      <c r="P253" s="33">
        <v>145</v>
      </c>
      <c r="Q253" s="33">
        <v>157</v>
      </c>
      <c r="R253" s="33">
        <v>188</v>
      </c>
      <c r="S253" s="33">
        <v>201</v>
      </c>
      <c r="T253" s="33">
        <v>214</v>
      </c>
      <c r="U253" s="33">
        <v>221</v>
      </c>
      <c r="V253" s="34">
        <f t="shared" si="12"/>
        <v>3.2710280373831772E-2</v>
      </c>
    </row>
    <row r="254" spans="1:27" x14ac:dyDescent="0.2">
      <c r="A254" s="30" t="s">
        <v>43</v>
      </c>
      <c r="B254" s="33">
        <v>3023</v>
      </c>
      <c r="C254" s="33">
        <v>3213</v>
      </c>
      <c r="D254" s="33">
        <v>1883</v>
      </c>
      <c r="E254" s="33">
        <v>1711</v>
      </c>
      <c r="F254" s="33">
        <v>1634</v>
      </c>
      <c r="G254" s="33">
        <v>2410</v>
      </c>
      <c r="H254" s="33">
        <v>2300</v>
      </c>
      <c r="I254" s="33">
        <v>2333</v>
      </c>
      <c r="J254" s="33">
        <v>2633</v>
      </c>
      <c r="K254" s="33">
        <v>2914</v>
      </c>
      <c r="L254" s="33">
        <v>2984</v>
      </c>
      <c r="M254" s="33">
        <v>3236</v>
      </c>
      <c r="N254" s="33">
        <v>3053</v>
      </c>
      <c r="O254" s="33">
        <v>3429</v>
      </c>
      <c r="P254" s="33">
        <v>3451</v>
      </c>
      <c r="Q254" s="33">
        <v>3105</v>
      </c>
      <c r="R254" s="33">
        <v>3059</v>
      </c>
      <c r="S254" s="33">
        <v>2928</v>
      </c>
      <c r="T254" s="33">
        <v>3112</v>
      </c>
      <c r="U254" s="33">
        <v>2942</v>
      </c>
      <c r="V254" s="34">
        <f t="shared" si="12"/>
        <v>-5.4627249357326477E-2</v>
      </c>
    </row>
    <row r="255" spans="1:27" x14ac:dyDescent="0.2">
      <c r="A255" s="30" t="s">
        <v>48</v>
      </c>
      <c r="B255" s="33">
        <v>28256</v>
      </c>
      <c r="C255" s="33">
        <v>28781</v>
      </c>
      <c r="D255" s="33">
        <v>27516</v>
      </c>
      <c r="E255" s="33">
        <v>27094</v>
      </c>
      <c r="F255" s="33">
        <v>25579</v>
      </c>
      <c r="G255" s="33">
        <v>25120</v>
      </c>
      <c r="H255" s="33">
        <v>28292</v>
      </c>
      <c r="I255" s="33">
        <v>25208</v>
      </c>
      <c r="J255" s="33">
        <v>24561</v>
      </c>
      <c r="K255" s="33">
        <v>25174</v>
      </c>
      <c r="L255" s="33">
        <v>25071</v>
      </c>
      <c r="M255" s="33">
        <v>26615</v>
      </c>
      <c r="N255" s="33">
        <v>26316</v>
      </c>
      <c r="O255" s="33">
        <v>27577</v>
      </c>
      <c r="P255" s="33">
        <v>27223</v>
      </c>
      <c r="Q255" s="33">
        <v>26457</v>
      </c>
      <c r="R255" s="33">
        <v>27259</v>
      </c>
      <c r="S255" s="33">
        <v>26373</v>
      </c>
      <c r="T255" s="33">
        <v>29327</v>
      </c>
      <c r="U255" s="33">
        <v>29315</v>
      </c>
      <c r="V255" s="34">
        <f t="shared" si="12"/>
        <v>-4.091792546117912E-4</v>
      </c>
    </row>
    <row r="256" spans="1:27" x14ac:dyDescent="0.2">
      <c r="A256" s="30" t="s">
        <v>44</v>
      </c>
      <c r="B256" s="33">
        <v>1835</v>
      </c>
      <c r="C256" s="33">
        <v>1913</v>
      </c>
      <c r="D256" s="33">
        <v>1879</v>
      </c>
      <c r="E256" s="33">
        <v>1952</v>
      </c>
      <c r="F256" s="33">
        <v>1888</v>
      </c>
      <c r="G256" s="33">
        <v>1925</v>
      </c>
      <c r="H256" s="33">
        <v>2081</v>
      </c>
      <c r="I256" s="33">
        <v>1957</v>
      </c>
      <c r="J256" s="33">
        <v>1925</v>
      </c>
      <c r="K256" s="33">
        <v>1906</v>
      </c>
      <c r="L256" s="33">
        <v>1855</v>
      </c>
      <c r="M256" s="33">
        <v>1892</v>
      </c>
      <c r="N256" s="33">
        <v>1913</v>
      </c>
      <c r="O256" s="33">
        <v>1981</v>
      </c>
      <c r="P256" s="33">
        <v>1983</v>
      </c>
      <c r="Q256" s="33">
        <v>1987</v>
      </c>
      <c r="R256" s="33">
        <v>2009</v>
      </c>
      <c r="S256" s="33">
        <v>1938</v>
      </c>
      <c r="T256" s="33">
        <v>1936</v>
      </c>
      <c r="U256" s="33">
        <v>1917</v>
      </c>
      <c r="V256" s="34">
        <f t="shared" si="12"/>
        <v>-9.8140495867768598E-3</v>
      </c>
    </row>
    <row r="257" spans="1:22" x14ac:dyDescent="0.2">
      <c r="A257" s="30" t="s">
        <v>45</v>
      </c>
      <c r="B257" s="33">
        <v>339</v>
      </c>
      <c r="C257" s="33">
        <v>311</v>
      </c>
      <c r="D257" s="33">
        <v>334</v>
      </c>
      <c r="E257" s="33">
        <v>194</v>
      </c>
      <c r="F257" s="33">
        <v>269</v>
      </c>
      <c r="G257" s="33">
        <v>178</v>
      </c>
      <c r="H257" s="33">
        <v>240</v>
      </c>
      <c r="I257" s="33">
        <v>263</v>
      </c>
      <c r="J257" s="33">
        <v>254</v>
      </c>
      <c r="K257" s="33">
        <v>276</v>
      </c>
      <c r="L257" s="33">
        <v>287</v>
      </c>
      <c r="M257" s="33">
        <v>298</v>
      </c>
      <c r="N257" s="33">
        <v>301</v>
      </c>
      <c r="O257" s="33">
        <v>344</v>
      </c>
      <c r="P257" s="33">
        <v>381</v>
      </c>
      <c r="Q257" s="33">
        <v>389</v>
      </c>
      <c r="R257" s="33">
        <v>393</v>
      </c>
      <c r="S257" s="33">
        <v>401</v>
      </c>
      <c r="T257" s="33">
        <v>434</v>
      </c>
      <c r="U257" s="33">
        <v>423</v>
      </c>
      <c r="V257" s="34">
        <f t="shared" si="12"/>
        <v>-2.5345622119815669E-2</v>
      </c>
    </row>
    <row r="258" spans="1:22" x14ac:dyDescent="0.2">
      <c r="A258" s="30" t="s">
        <v>64</v>
      </c>
      <c r="B258" s="33">
        <v>3412</v>
      </c>
      <c r="C258" s="33">
        <v>3718</v>
      </c>
      <c r="D258" s="33">
        <v>3935</v>
      </c>
      <c r="E258" s="33">
        <v>3827</v>
      </c>
      <c r="F258" s="33">
        <v>4173</v>
      </c>
      <c r="G258" s="33">
        <v>4319</v>
      </c>
      <c r="H258" s="33">
        <v>4701</v>
      </c>
      <c r="I258" s="33">
        <v>5258</v>
      </c>
      <c r="J258" s="33">
        <v>5421</v>
      </c>
      <c r="K258" s="33">
        <v>5885</v>
      </c>
      <c r="L258" s="33">
        <v>6701</v>
      </c>
      <c r="M258" s="33">
        <v>7049</v>
      </c>
      <c r="N258" s="33">
        <v>7245</v>
      </c>
      <c r="O258" s="33">
        <v>7131</v>
      </c>
      <c r="P258" s="33">
        <v>7733</v>
      </c>
      <c r="Q258" s="33">
        <v>8407</v>
      </c>
      <c r="R258" s="33">
        <v>9180</v>
      </c>
      <c r="S258" s="33">
        <v>9098</v>
      </c>
      <c r="T258" s="33">
        <v>9654</v>
      </c>
      <c r="U258" s="33">
        <v>9107</v>
      </c>
      <c r="V258" s="34">
        <f t="shared" si="12"/>
        <v>-5.6660451626268905E-2</v>
      </c>
    </row>
    <row r="259" spans="1:22" x14ac:dyDescent="0.2">
      <c r="A259" s="30" t="s">
        <v>46</v>
      </c>
      <c r="B259" s="33">
        <v>894</v>
      </c>
      <c r="C259" s="33">
        <v>924</v>
      </c>
      <c r="D259" s="33">
        <v>942</v>
      </c>
      <c r="E259" s="33">
        <v>949</v>
      </c>
      <c r="F259" s="33">
        <v>967</v>
      </c>
      <c r="G259" s="33">
        <v>1010</v>
      </c>
      <c r="H259" s="33">
        <v>1416</v>
      </c>
      <c r="I259" s="33">
        <v>1446</v>
      </c>
      <c r="J259" s="33">
        <v>1480</v>
      </c>
      <c r="K259" s="33">
        <v>1500</v>
      </c>
      <c r="L259" s="33">
        <v>1554</v>
      </c>
      <c r="M259" s="33">
        <v>1653</v>
      </c>
      <c r="N259" s="33">
        <v>1696</v>
      </c>
      <c r="O259" s="33">
        <v>1693</v>
      </c>
      <c r="P259" s="33">
        <v>1732</v>
      </c>
      <c r="Q259" s="33">
        <v>1750</v>
      </c>
      <c r="R259" s="33">
        <v>1794</v>
      </c>
      <c r="S259" s="33">
        <v>1787</v>
      </c>
      <c r="T259" s="33">
        <v>1764</v>
      </c>
      <c r="U259" s="33">
        <v>1852</v>
      </c>
      <c r="V259" s="34">
        <f t="shared" si="12"/>
        <v>4.9886621315192746E-2</v>
      </c>
    </row>
    <row r="260" spans="1:22" x14ac:dyDescent="0.2">
      <c r="A260" s="30" t="s">
        <v>47</v>
      </c>
      <c r="B260" s="33">
        <v>18072</v>
      </c>
      <c r="C260" s="33">
        <v>20103</v>
      </c>
      <c r="D260" s="33">
        <v>20247</v>
      </c>
      <c r="E260" s="33">
        <v>20361</v>
      </c>
      <c r="F260" s="33">
        <v>20014</v>
      </c>
      <c r="G260" s="33">
        <v>20521</v>
      </c>
      <c r="H260" s="33">
        <v>22088</v>
      </c>
      <c r="I260" s="33">
        <v>21051</v>
      </c>
      <c r="J260" s="33">
        <v>21725</v>
      </c>
      <c r="K260" s="33">
        <v>22161</v>
      </c>
      <c r="L260" s="33">
        <v>13617</v>
      </c>
      <c r="M260" s="33">
        <v>18759</v>
      </c>
      <c r="N260" s="33">
        <v>18019</v>
      </c>
      <c r="O260" s="33">
        <v>20193</v>
      </c>
      <c r="P260" s="33">
        <v>20871</v>
      </c>
      <c r="Q260" s="33">
        <v>21082</v>
      </c>
      <c r="R260" s="33">
        <v>20650</v>
      </c>
      <c r="S260" s="33">
        <v>20704</v>
      </c>
      <c r="T260" s="33">
        <v>18991</v>
      </c>
      <c r="U260" s="33">
        <v>20736</v>
      </c>
      <c r="V260" s="34">
        <f t="shared" si="12"/>
        <v>9.1885630035279872E-2</v>
      </c>
    </row>
    <row r="261" spans="1:22" x14ac:dyDescent="0.2">
      <c r="A261" s="30" t="s">
        <v>49</v>
      </c>
      <c r="B261" s="33">
        <v>651</v>
      </c>
      <c r="C261" s="33">
        <v>732</v>
      </c>
      <c r="D261" s="33">
        <v>770</v>
      </c>
      <c r="E261" s="33">
        <v>812</v>
      </c>
      <c r="F261" s="33">
        <v>880</v>
      </c>
      <c r="G261" s="33">
        <v>937</v>
      </c>
      <c r="H261" s="33">
        <v>1020</v>
      </c>
      <c r="I261" s="33">
        <v>1095</v>
      </c>
      <c r="J261" s="33">
        <v>1195</v>
      </c>
      <c r="K261" s="33">
        <v>1236</v>
      </c>
      <c r="L261" s="33">
        <v>1310</v>
      </c>
      <c r="M261" s="33">
        <v>1470</v>
      </c>
      <c r="N261" s="33">
        <v>1541</v>
      </c>
      <c r="O261" s="33">
        <v>1666</v>
      </c>
      <c r="P261" s="33">
        <v>1778</v>
      </c>
      <c r="Q261" s="33">
        <v>1939</v>
      </c>
      <c r="R261" s="33">
        <v>2075</v>
      </c>
      <c r="S261" s="33">
        <v>2134</v>
      </c>
      <c r="T261" s="33">
        <v>2216</v>
      </c>
      <c r="U261" s="33">
        <v>2143</v>
      </c>
      <c r="V261" s="34">
        <f t="shared" si="12"/>
        <v>-3.2942238267148018E-2</v>
      </c>
    </row>
    <row r="262" spans="1:22" x14ac:dyDescent="0.2">
      <c r="A262" s="30" t="s">
        <v>50</v>
      </c>
      <c r="B262" s="33">
        <v>2016</v>
      </c>
      <c r="C262" s="33">
        <v>2397</v>
      </c>
      <c r="D262" s="33">
        <v>1985</v>
      </c>
      <c r="E262" s="33">
        <v>2397</v>
      </c>
      <c r="F262" s="33">
        <v>2631</v>
      </c>
      <c r="G262" s="33">
        <v>2639</v>
      </c>
      <c r="H262" s="33">
        <v>2980</v>
      </c>
      <c r="I262" s="33">
        <v>2884</v>
      </c>
      <c r="J262" s="33">
        <v>2920</v>
      </c>
      <c r="K262" s="33">
        <v>2960</v>
      </c>
      <c r="L262" s="33">
        <v>3024</v>
      </c>
      <c r="M262" s="33">
        <v>3198</v>
      </c>
      <c r="N262" s="33">
        <v>2966</v>
      </c>
      <c r="O262" s="33">
        <v>3084</v>
      </c>
      <c r="P262" s="33">
        <v>3546</v>
      </c>
      <c r="Q262" s="33">
        <v>3511</v>
      </c>
      <c r="R262" s="33">
        <v>3214</v>
      </c>
      <c r="S262" s="33">
        <v>2844</v>
      </c>
      <c r="T262" s="33">
        <v>2787</v>
      </c>
      <c r="U262" s="33">
        <v>2988</v>
      </c>
      <c r="V262" s="34">
        <f t="shared" si="12"/>
        <v>7.2120559741657694E-2</v>
      </c>
    </row>
    <row r="263" spans="1:22" x14ac:dyDescent="0.2">
      <c r="A263" s="30" t="s">
        <v>51</v>
      </c>
      <c r="B263" s="33">
        <v>979</v>
      </c>
      <c r="C263" s="33">
        <v>1023</v>
      </c>
      <c r="D263" s="33">
        <v>1048</v>
      </c>
      <c r="E263" s="33">
        <v>1062</v>
      </c>
      <c r="F263" s="33">
        <v>1142</v>
      </c>
      <c r="G263" s="33">
        <v>1080</v>
      </c>
      <c r="H263" s="33">
        <v>1127</v>
      </c>
      <c r="I263" s="33">
        <v>1166</v>
      </c>
      <c r="J263" s="33">
        <v>1187</v>
      </c>
      <c r="K263" s="33">
        <v>1282</v>
      </c>
      <c r="L263" s="33">
        <v>1357</v>
      </c>
      <c r="M263" s="33">
        <v>1412</v>
      </c>
      <c r="N263" s="33">
        <v>1463</v>
      </c>
      <c r="O263" s="33">
        <v>1620</v>
      </c>
      <c r="P263" s="33">
        <v>1587</v>
      </c>
      <c r="Q263" s="33">
        <v>1649</v>
      </c>
      <c r="R263" s="33">
        <v>1598</v>
      </c>
      <c r="S263" s="33">
        <v>1706</v>
      </c>
      <c r="T263" s="33">
        <v>1811</v>
      </c>
      <c r="U263" s="33">
        <v>1601</v>
      </c>
      <c r="V263" s="34">
        <f t="shared" si="12"/>
        <v>-0.11595803423522916</v>
      </c>
    </row>
    <row r="264" spans="1:22" x14ac:dyDescent="0.2">
      <c r="A264" s="30" t="s">
        <v>52</v>
      </c>
      <c r="B264" s="33">
        <v>8115</v>
      </c>
      <c r="C264" s="33">
        <v>9041</v>
      </c>
      <c r="D264" s="33">
        <v>9021</v>
      </c>
      <c r="E264" s="33">
        <v>9424</v>
      </c>
      <c r="F264" s="33">
        <v>9262</v>
      </c>
      <c r="G264" s="33">
        <v>9875</v>
      </c>
      <c r="H264" s="33">
        <v>10180</v>
      </c>
      <c r="I264" s="33">
        <v>10249</v>
      </c>
      <c r="J264" s="33">
        <v>10824</v>
      </c>
      <c r="K264" s="33">
        <v>10904</v>
      </c>
      <c r="L264" s="33">
        <v>10925</v>
      </c>
      <c r="M264" s="33">
        <v>11305</v>
      </c>
      <c r="N264" s="33">
        <v>11289</v>
      </c>
      <c r="O264" s="33">
        <v>12551</v>
      </c>
      <c r="P264" s="33">
        <v>12846</v>
      </c>
      <c r="Q264" s="33">
        <v>15107</v>
      </c>
      <c r="R264" s="33">
        <v>15583</v>
      </c>
      <c r="S264" s="33">
        <v>15174</v>
      </c>
      <c r="T264" s="33">
        <v>16988</v>
      </c>
      <c r="U264" s="33">
        <v>16887</v>
      </c>
      <c r="V264" s="34">
        <f t="shared" si="12"/>
        <v>-5.9453732046150223E-3</v>
      </c>
    </row>
    <row r="265" spans="1:22" x14ac:dyDescent="0.2">
      <c r="A265" s="30" t="s">
        <v>54</v>
      </c>
      <c r="B265" s="33">
        <v>1714</v>
      </c>
      <c r="C265" s="33">
        <v>1923</v>
      </c>
      <c r="D265" s="33">
        <v>1016</v>
      </c>
      <c r="E265" s="33">
        <v>721</v>
      </c>
      <c r="F265" s="33">
        <v>790</v>
      </c>
      <c r="G265" s="33">
        <v>691</v>
      </c>
      <c r="H265" s="33">
        <v>617</v>
      </c>
      <c r="I265" s="33">
        <v>589</v>
      </c>
      <c r="J265" s="33">
        <v>541</v>
      </c>
      <c r="K265" s="33">
        <v>531</v>
      </c>
      <c r="L265" s="33">
        <v>468</v>
      </c>
      <c r="M265" s="33">
        <v>475</v>
      </c>
      <c r="N265" s="33">
        <v>493</v>
      </c>
      <c r="O265" s="33">
        <v>523</v>
      </c>
      <c r="P265" s="33">
        <v>547</v>
      </c>
      <c r="Q265" s="33">
        <v>567</v>
      </c>
      <c r="R265" s="33">
        <v>615</v>
      </c>
      <c r="S265" s="33">
        <v>633</v>
      </c>
      <c r="T265" s="33">
        <v>605</v>
      </c>
      <c r="U265" s="33">
        <v>599</v>
      </c>
      <c r="V265" s="34">
        <f t="shared" si="12"/>
        <v>-9.9173553719008271E-3</v>
      </c>
    </row>
    <row r="266" spans="1:22" x14ac:dyDescent="0.2">
      <c r="A266" s="30" t="s">
        <v>55</v>
      </c>
      <c r="B266" s="33">
        <v>55</v>
      </c>
      <c r="C266" s="33">
        <v>59</v>
      </c>
      <c r="D266" s="33">
        <v>61</v>
      </c>
      <c r="E266" s="33">
        <v>67</v>
      </c>
      <c r="F266" s="33">
        <v>67</v>
      </c>
      <c r="G266" s="33">
        <v>70</v>
      </c>
      <c r="H266" s="33">
        <v>74</v>
      </c>
      <c r="I266" s="33">
        <v>74</v>
      </c>
      <c r="J266" s="33">
        <v>82</v>
      </c>
      <c r="K266" s="33">
        <v>85</v>
      </c>
      <c r="L266" s="33">
        <v>348</v>
      </c>
      <c r="M266" s="33">
        <v>403</v>
      </c>
      <c r="N266" s="33">
        <v>375</v>
      </c>
      <c r="O266" s="33">
        <v>349</v>
      </c>
      <c r="P266" s="33">
        <v>309</v>
      </c>
      <c r="Q266" s="33">
        <v>354</v>
      </c>
      <c r="R266" s="33">
        <v>352</v>
      </c>
      <c r="S266" s="33">
        <v>387</v>
      </c>
      <c r="T266" s="33">
        <v>377</v>
      </c>
      <c r="U266" s="33">
        <v>373</v>
      </c>
      <c r="V266" s="34">
        <f t="shared" si="12"/>
        <v>-1.0610079575596816E-2</v>
      </c>
    </row>
    <row r="267" spans="1:22" x14ac:dyDescent="0.2">
      <c r="A267" s="30" t="s">
        <v>53</v>
      </c>
      <c r="B267" s="33">
        <v>1106</v>
      </c>
      <c r="C267" s="33">
        <v>1145</v>
      </c>
      <c r="D267" s="33">
        <v>890</v>
      </c>
      <c r="E267" s="33">
        <v>729</v>
      </c>
      <c r="F267" s="33">
        <v>683</v>
      </c>
      <c r="G267" s="33">
        <v>637</v>
      </c>
      <c r="H267" s="33">
        <v>543</v>
      </c>
      <c r="I267" s="33">
        <v>582</v>
      </c>
      <c r="J267" s="33">
        <v>553</v>
      </c>
      <c r="K267" s="33">
        <v>516</v>
      </c>
      <c r="L267" s="33">
        <v>465</v>
      </c>
      <c r="M267" s="33">
        <v>489</v>
      </c>
      <c r="N267" s="33">
        <v>530</v>
      </c>
      <c r="O267" s="33">
        <v>558</v>
      </c>
      <c r="P267" s="33">
        <v>588</v>
      </c>
      <c r="Q267" s="33">
        <v>589</v>
      </c>
      <c r="R267" s="33">
        <v>631</v>
      </c>
      <c r="S267" s="33">
        <v>679</v>
      </c>
      <c r="T267" s="33">
        <v>606</v>
      </c>
      <c r="U267" s="33">
        <v>574</v>
      </c>
      <c r="V267" s="34">
        <f t="shared" si="12"/>
        <v>-5.2805280528052806E-2</v>
      </c>
    </row>
    <row r="268" spans="1:22" x14ac:dyDescent="0.2">
      <c r="A268" s="30" t="s">
        <v>56</v>
      </c>
      <c r="B268" s="33">
        <v>1</v>
      </c>
      <c r="C268" s="33">
        <v>2</v>
      </c>
      <c r="D268" s="33">
        <v>2</v>
      </c>
      <c r="E268" s="33">
        <v>2</v>
      </c>
      <c r="F268" s="33">
        <v>30</v>
      </c>
      <c r="G268" s="33">
        <v>32</v>
      </c>
      <c r="H268" s="33">
        <v>34</v>
      </c>
      <c r="I268" s="33">
        <v>38</v>
      </c>
      <c r="J268" s="33">
        <v>39</v>
      </c>
      <c r="K268" s="33">
        <v>42</v>
      </c>
      <c r="L268" s="33">
        <v>43</v>
      </c>
      <c r="M268" s="33">
        <v>47</v>
      </c>
      <c r="N268" s="33">
        <v>50</v>
      </c>
      <c r="O268" s="33">
        <v>53</v>
      </c>
      <c r="P268" s="33">
        <v>54</v>
      </c>
      <c r="Q268" s="33">
        <v>48</v>
      </c>
      <c r="R268" s="33">
        <v>57</v>
      </c>
      <c r="S268" s="33">
        <v>57</v>
      </c>
      <c r="T268" s="33">
        <v>56</v>
      </c>
      <c r="U268" s="33">
        <v>54</v>
      </c>
      <c r="V268" s="34">
        <f t="shared" si="12"/>
        <v>-3.5714285714285712E-2</v>
      </c>
    </row>
    <row r="269" spans="1:22" x14ac:dyDescent="0.2">
      <c r="A269" s="30" t="s">
        <v>57</v>
      </c>
      <c r="B269" s="33">
        <v>5774</v>
      </c>
      <c r="C269" s="33">
        <v>7373</v>
      </c>
      <c r="D269" s="33">
        <v>6871</v>
      </c>
      <c r="E269" s="33">
        <v>6956</v>
      </c>
      <c r="F269" s="33">
        <v>7324</v>
      </c>
      <c r="G269" s="33">
        <v>6999</v>
      </c>
      <c r="H269" s="33">
        <v>7852</v>
      </c>
      <c r="I269" s="33">
        <v>7362</v>
      </c>
      <c r="J269" s="33">
        <v>7728</v>
      </c>
      <c r="K269" s="33">
        <v>6794</v>
      </c>
      <c r="L269" s="33">
        <v>7221</v>
      </c>
      <c r="M269" s="33">
        <v>7935</v>
      </c>
      <c r="N269" s="33">
        <v>8170</v>
      </c>
      <c r="O269" s="33">
        <v>8399</v>
      </c>
      <c r="P269" s="33">
        <v>8561</v>
      </c>
      <c r="Q269" s="33">
        <v>8020</v>
      </c>
      <c r="R269" s="33">
        <v>8599</v>
      </c>
      <c r="S269" s="33">
        <v>8512</v>
      </c>
      <c r="T269" s="33">
        <v>9129</v>
      </c>
      <c r="U269" s="33">
        <v>8942</v>
      </c>
      <c r="V269" s="34">
        <f t="shared" si="12"/>
        <v>-2.0484171322160148E-2</v>
      </c>
    </row>
    <row r="270" spans="1:22" x14ac:dyDescent="0.2">
      <c r="A270" s="30" t="s">
        <v>58</v>
      </c>
      <c r="B270" s="33">
        <v>2043</v>
      </c>
      <c r="C270" s="33">
        <v>2026</v>
      </c>
      <c r="D270" s="33">
        <v>2101</v>
      </c>
      <c r="E270" s="33">
        <v>2051</v>
      </c>
      <c r="F270" s="33">
        <v>2030</v>
      </c>
      <c r="G270" s="33">
        <v>2031</v>
      </c>
      <c r="H270" s="33">
        <v>2308</v>
      </c>
      <c r="I270" s="33">
        <v>2323</v>
      </c>
      <c r="J270" s="33">
        <v>2340</v>
      </c>
      <c r="K270" s="33">
        <v>2347</v>
      </c>
      <c r="L270" s="33">
        <v>2123</v>
      </c>
      <c r="M270" s="33">
        <v>2535</v>
      </c>
      <c r="N270" s="33">
        <v>2646</v>
      </c>
      <c r="O270" s="33">
        <v>2269</v>
      </c>
      <c r="P270" s="33">
        <v>2282</v>
      </c>
      <c r="Q270" s="33">
        <v>2279</v>
      </c>
      <c r="R270" s="33">
        <v>2245</v>
      </c>
      <c r="S270" s="33">
        <v>2443</v>
      </c>
      <c r="T270" s="33">
        <v>2466</v>
      </c>
      <c r="U270" s="33">
        <v>2567</v>
      </c>
      <c r="V270" s="34">
        <f t="shared" si="12"/>
        <v>4.0957015409570155E-2</v>
      </c>
    </row>
    <row r="271" spans="1:22" x14ac:dyDescent="0.2">
      <c r="A271" s="30" t="s">
        <v>59</v>
      </c>
      <c r="B271" s="33">
        <v>5634</v>
      </c>
      <c r="C271" s="33">
        <v>6061</v>
      </c>
      <c r="D271" s="33">
        <v>5650</v>
      </c>
      <c r="E271" s="33">
        <v>5015</v>
      </c>
      <c r="F271" s="33">
        <v>3951</v>
      </c>
      <c r="G271" s="33">
        <v>4156</v>
      </c>
      <c r="H271" s="33">
        <v>4644</v>
      </c>
      <c r="I271" s="33">
        <v>4456</v>
      </c>
      <c r="J271" s="33">
        <v>4584</v>
      </c>
      <c r="K271" s="33">
        <v>4903</v>
      </c>
      <c r="L271" s="33">
        <v>4963</v>
      </c>
      <c r="M271" s="33">
        <v>5380</v>
      </c>
      <c r="N271" s="33">
        <v>6088</v>
      </c>
      <c r="O271" s="33">
        <v>6308</v>
      </c>
      <c r="P271" s="33">
        <v>6450</v>
      </c>
      <c r="Q271" s="33">
        <v>6411</v>
      </c>
      <c r="R271" s="33">
        <v>6852</v>
      </c>
      <c r="S271" s="33">
        <v>6746</v>
      </c>
      <c r="T271" s="33">
        <v>7311</v>
      </c>
      <c r="U271" s="33">
        <v>7348</v>
      </c>
      <c r="V271" s="34">
        <f t="shared" si="12"/>
        <v>5.0608671864314043E-3</v>
      </c>
    </row>
    <row r="272" spans="1:22" x14ac:dyDescent="0.2">
      <c r="A272" s="30" t="s">
        <v>60</v>
      </c>
      <c r="B272" s="33">
        <v>601</v>
      </c>
      <c r="C272" s="33">
        <v>646</v>
      </c>
      <c r="D272" s="33">
        <v>709</v>
      </c>
      <c r="E272" s="33">
        <v>737</v>
      </c>
      <c r="F272" s="33">
        <v>764</v>
      </c>
      <c r="G272" s="33">
        <v>902</v>
      </c>
      <c r="H272" s="33">
        <v>934</v>
      </c>
      <c r="I272" s="33">
        <v>1091</v>
      </c>
      <c r="J272" s="33">
        <v>1216</v>
      </c>
      <c r="K272" s="33">
        <v>1254</v>
      </c>
      <c r="L272" s="33">
        <v>1391</v>
      </c>
      <c r="M272" s="33">
        <v>1854</v>
      </c>
      <c r="N272" s="33">
        <v>1921</v>
      </c>
      <c r="O272" s="33">
        <v>1838</v>
      </c>
      <c r="P272" s="33">
        <v>1861</v>
      </c>
      <c r="Q272" s="33">
        <v>2186</v>
      </c>
      <c r="R272" s="33">
        <v>2044</v>
      </c>
      <c r="S272" s="33">
        <v>2041</v>
      </c>
      <c r="T272" s="33">
        <v>1953</v>
      </c>
      <c r="U272" s="33">
        <v>2048</v>
      </c>
      <c r="V272" s="34">
        <f t="shared" si="12"/>
        <v>4.8643113159242191E-2</v>
      </c>
    </row>
    <row r="273" spans="1:27" x14ac:dyDescent="0.2">
      <c r="A273" s="30" t="s">
        <v>61</v>
      </c>
      <c r="B273" s="33">
        <v>390</v>
      </c>
      <c r="C273" s="33">
        <v>173</v>
      </c>
      <c r="D273" s="33">
        <v>628</v>
      </c>
      <c r="E273" s="33">
        <v>405</v>
      </c>
      <c r="F273" s="33">
        <v>466</v>
      </c>
      <c r="G273" s="33">
        <v>512</v>
      </c>
      <c r="H273" s="33">
        <v>683</v>
      </c>
      <c r="I273" s="33">
        <v>474</v>
      </c>
      <c r="J273" s="33">
        <v>778</v>
      </c>
      <c r="K273" s="33">
        <v>699</v>
      </c>
      <c r="L273" s="33">
        <v>672</v>
      </c>
      <c r="M273" s="33">
        <v>1122</v>
      </c>
      <c r="N273" s="33">
        <v>555</v>
      </c>
      <c r="O273" s="33">
        <v>1148</v>
      </c>
      <c r="P273" s="33">
        <v>1261</v>
      </c>
      <c r="Q273" s="33">
        <v>1671</v>
      </c>
      <c r="R273" s="33">
        <v>2409</v>
      </c>
      <c r="S273" s="33">
        <v>2019</v>
      </c>
      <c r="T273" s="33">
        <v>1698</v>
      </c>
      <c r="U273" s="33">
        <v>1760</v>
      </c>
      <c r="V273" s="34">
        <f t="shared" si="12"/>
        <v>3.6513545347467612E-2</v>
      </c>
    </row>
    <row r="274" spans="1:27" x14ac:dyDescent="0.2">
      <c r="A274" s="30" t="s">
        <v>65</v>
      </c>
      <c r="B274" s="33">
        <v>4003</v>
      </c>
      <c r="C274" s="33">
        <v>3878</v>
      </c>
      <c r="D274" s="33">
        <v>4351</v>
      </c>
      <c r="E274" s="33">
        <v>4412</v>
      </c>
      <c r="F274" s="33">
        <v>4506</v>
      </c>
      <c r="G274" s="33">
        <v>4848</v>
      </c>
      <c r="H274" s="33">
        <v>5102</v>
      </c>
      <c r="I274" s="33">
        <v>4560</v>
      </c>
      <c r="J274" s="33">
        <v>4580</v>
      </c>
      <c r="K274" s="33">
        <v>4845</v>
      </c>
      <c r="L274" s="33">
        <v>4398</v>
      </c>
      <c r="M274" s="33">
        <v>4781</v>
      </c>
      <c r="N274" s="33">
        <v>4773</v>
      </c>
      <c r="O274" s="33">
        <v>4781</v>
      </c>
      <c r="P274" s="33">
        <v>4547</v>
      </c>
      <c r="Q274" s="33">
        <v>4293</v>
      </c>
      <c r="R274" s="33">
        <v>4082</v>
      </c>
      <c r="S274" s="33">
        <v>4176</v>
      </c>
      <c r="T274" s="33">
        <v>4125</v>
      </c>
      <c r="U274" s="33">
        <v>4233</v>
      </c>
      <c r="V274" s="34">
        <f t="shared" si="12"/>
        <v>2.6181818181818181E-2</v>
      </c>
    </row>
    <row r="275" spans="1:27" x14ac:dyDescent="0.2">
      <c r="A275" s="30" t="s">
        <v>63</v>
      </c>
      <c r="B275" s="33">
        <v>294</v>
      </c>
      <c r="C275" s="33">
        <v>332</v>
      </c>
      <c r="D275" s="33">
        <v>335</v>
      </c>
      <c r="E275" s="33">
        <v>377</v>
      </c>
      <c r="F275" s="33">
        <v>337</v>
      </c>
      <c r="G275" s="33">
        <v>398</v>
      </c>
      <c r="H275" s="33">
        <v>737</v>
      </c>
      <c r="I275" s="33">
        <v>670</v>
      </c>
      <c r="J275" s="33">
        <v>741</v>
      </c>
      <c r="K275" s="33">
        <v>822</v>
      </c>
      <c r="L275" s="33">
        <v>525</v>
      </c>
      <c r="M275" s="33">
        <v>717</v>
      </c>
      <c r="N275" s="33">
        <v>712</v>
      </c>
      <c r="O275" s="33">
        <v>502</v>
      </c>
      <c r="P275" s="33">
        <v>541</v>
      </c>
      <c r="Q275" s="33">
        <v>474</v>
      </c>
      <c r="R275" s="33">
        <v>439</v>
      </c>
      <c r="S275" s="33">
        <v>370</v>
      </c>
      <c r="T275" s="33">
        <v>496</v>
      </c>
      <c r="U275" s="33">
        <v>485</v>
      </c>
      <c r="V275" s="34">
        <f t="shared" si="12"/>
        <v>-2.2177419354838711E-2</v>
      </c>
    </row>
    <row r="276" spans="1:27" x14ac:dyDescent="0.2">
      <c r="A276" s="30" t="s">
        <v>62</v>
      </c>
      <c r="B276" s="33">
        <v>3658</v>
      </c>
      <c r="C276" s="33">
        <v>3174</v>
      </c>
      <c r="D276" s="33">
        <v>2903</v>
      </c>
      <c r="E276" s="33">
        <v>3050</v>
      </c>
      <c r="F276" s="33">
        <v>2449</v>
      </c>
      <c r="G276" s="33">
        <v>2657</v>
      </c>
      <c r="H276" s="33">
        <v>2672</v>
      </c>
      <c r="I276" s="33">
        <v>2412</v>
      </c>
      <c r="J276" s="33">
        <v>2474</v>
      </c>
      <c r="K276" s="33">
        <v>2364</v>
      </c>
      <c r="L276" s="33">
        <v>2200</v>
      </c>
      <c r="M276" s="33">
        <v>1706</v>
      </c>
      <c r="N276" s="33">
        <v>1553</v>
      </c>
      <c r="O276" s="33">
        <v>1301</v>
      </c>
      <c r="P276" s="33">
        <v>1439</v>
      </c>
      <c r="Q276" s="33">
        <v>1751</v>
      </c>
      <c r="R276" s="33">
        <v>1878</v>
      </c>
      <c r="S276" s="33">
        <v>1872</v>
      </c>
      <c r="T276" s="33">
        <v>1939</v>
      </c>
      <c r="U276" s="33">
        <v>1944</v>
      </c>
      <c r="V276" s="34">
        <f t="shared" si="12"/>
        <v>2.5786487880350697E-3</v>
      </c>
    </row>
    <row r="277" spans="1:27" x14ac:dyDescent="0.2">
      <c r="A277" s="30" t="s">
        <v>67</v>
      </c>
      <c r="B277" s="33">
        <v>637</v>
      </c>
      <c r="C277" s="33">
        <v>737</v>
      </c>
      <c r="D277" s="33">
        <v>813</v>
      </c>
      <c r="E277" s="33">
        <v>923</v>
      </c>
      <c r="F277" s="33">
        <v>1029</v>
      </c>
      <c r="G277" s="33">
        <v>1107</v>
      </c>
      <c r="H277" s="33">
        <v>1213</v>
      </c>
      <c r="I277" s="33">
        <v>1519</v>
      </c>
      <c r="J277" s="33">
        <v>1621</v>
      </c>
      <c r="K277" s="33">
        <v>1642</v>
      </c>
      <c r="L277" s="33">
        <v>2314</v>
      </c>
      <c r="M277" s="33">
        <v>2671</v>
      </c>
      <c r="N277" s="33">
        <v>2879</v>
      </c>
      <c r="O277" s="33">
        <v>3566</v>
      </c>
      <c r="P277" s="33">
        <v>4096</v>
      </c>
      <c r="Q277" s="33">
        <v>4730</v>
      </c>
      <c r="R277" s="33">
        <v>5825</v>
      </c>
      <c r="S277" s="33">
        <v>6416</v>
      </c>
      <c r="T277" s="33">
        <v>7634</v>
      </c>
      <c r="U277" s="33">
        <v>6493</v>
      </c>
      <c r="V277" s="34">
        <f t="shared" si="12"/>
        <v>-0.14946292900183389</v>
      </c>
    </row>
    <row r="278" spans="1:27" x14ac:dyDescent="0.2">
      <c r="A278" s="30" t="s">
        <v>68</v>
      </c>
      <c r="B278" s="33">
        <v>12876</v>
      </c>
      <c r="C278" s="33">
        <v>13470</v>
      </c>
      <c r="D278" s="33">
        <v>13871</v>
      </c>
      <c r="E278" s="33">
        <v>13315</v>
      </c>
      <c r="F278" s="33">
        <v>16062</v>
      </c>
      <c r="G278" s="33">
        <v>16300</v>
      </c>
      <c r="H278" s="33">
        <v>16936</v>
      </c>
      <c r="I278" s="33">
        <v>16886</v>
      </c>
      <c r="J278" s="33">
        <v>16835</v>
      </c>
      <c r="K278" s="33">
        <v>17005</v>
      </c>
      <c r="L278" s="33">
        <v>16850</v>
      </c>
      <c r="M278" s="33">
        <v>17482</v>
      </c>
      <c r="N278" s="33">
        <v>16066</v>
      </c>
      <c r="O278" s="33">
        <v>16073</v>
      </c>
      <c r="P278" s="33">
        <v>16423</v>
      </c>
      <c r="Q278" s="33">
        <v>16322</v>
      </c>
      <c r="R278" s="33">
        <v>15556</v>
      </c>
      <c r="S278" s="33">
        <v>15180</v>
      </c>
      <c r="T278" s="33">
        <v>15238</v>
      </c>
      <c r="U278" s="33">
        <v>14033</v>
      </c>
      <c r="V278" s="34">
        <f t="shared" si="12"/>
        <v>-7.907861924137026E-2</v>
      </c>
    </row>
    <row r="279" spans="1:27" x14ac:dyDescent="0.2">
      <c r="A279" s="30" t="s">
        <v>69</v>
      </c>
      <c r="B279" s="38">
        <v>108488</v>
      </c>
      <c r="C279" s="38">
        <v>115750</v>
      </c>
      <c r="D279" s="38">
        <v>112458</v>
      </c>
      <c r="E279" s="38">
        <v>111272</v>
      </c>
      <c r="F279" s="38">
        <v>111471</v>
      </c>
      <c r="G279" s="38">
        <v>114225</v>
      </c>
      <c r="H279" s="38">
        <v>124268</v>
      </c>
      <c r="I279" s="38">
        <v>118782</v>
      </c>
      <c r="J279" s="38">
        <v>120998</v>
      </c>
      <c r="K279" s="38">
        <v>123467</v>
      </c>
      <c r="L279" s="38">
        <v>115073</v>
      </c>
      <c r="M279" s="38">
        <v>126966</v>
      </c>
      <c r="N279" s="38">
        <v>124723</v>
      </c>
      <c r="O279" s="38">
        <v>131448</v>
      </c>
      <c r="P279" s="38">
        <v>133811</v>
      </c>
      <c r="Q279" s="38">
        <v>136294</v>
      </c>
      <c r="R279" s="38">
        <v>138790</v>
      </c>
      <c r="S279" s="38">
        <v>135537</v>
      </c>
      <c r="T279" s="38">
        <v>141522</v>
      </c>
      <c r="U279" s="38">
        <v>140760</v>
      </c>
      <c r="V279" s="34">
        <f t="shared" si="12"/>
        <v>-5.3843218722177469E-3</v>
      </c>
    </row>
    <row r="280" spans="1:27" x14ac:dyDescent="0.2">
      <c r="A280" s="37" t="s">
        <v>70</v>
      </c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4" t="str">
        <f t="shared" si="12"/>
        <v/>
      </c>
      <c r="AA280"/>
    </row>
    <row r="281" spans="1:27" x14ac:dyDescent="0.2">
      <c r="A281" s="39" t="s">
        <v>71</v>
      </c>
      <c r="B281" s="40">
        <f>SUM(B249:B278)</f>
        <v>114535</v>
      </c>
      <c r="C281" s="40">
        <f t="shared" ref="C281:U281" si="13">SUM(C249:C278)</f>
        <v>122140</v>
      </c>
      <c r="D281" s="40">
        <f t="shared" si="13"/>
        <v>118928</v>
      </c>
      <c r="E281" s="40">
        <f t="shared" si="13"/>
        <v>117892</v>
      </c>
      <c r="F281" s="40">
        <f t="shared" si="13"/>
        <v>117730</v>
      </c>
      <c r="G281" s="40">
        <f t="shared" si="13"/>
        <v>120626</v>
      </c>
      <c r="H281" s="40">
        <f t="shared" si="13"/>
        <v>131385</v>
      </c>
      <c r="I281" s="40">
        <f t="shared" si="13"/>
        <v>126004</v>
      </c>
      <c r="J281" s="40">
        <f t="shared" si="13"/>
        <v>128559</v>
      </c>
      <c r="K281" s="40">
        <f>SUM(K249:K278)</f>
        <v>130915</v>
      </c>
      <c r="L281" s="40">
        <f t="shared" si="13"/>
        <v>122828</v>
      </c>
      <c r="M281" s="40">
        <f t="shared" si="13"/>
        <v>135581</v>
      </c>
      <c r="N281" s="40">
        <f t="shared" si="13"/>
        <v>133580</v>
      </c>
      <c r="O281" s="40">
        <f t="shared" si="13"/>
        <v>140751</v>
      </c>
      <c r="P281" s="40">
        <f t="shared" si="13"/>
        <v>143677</v>
      </c>
      <c r="Q281" s="40">
        <f t="shared" si="13"/>
        <v>146830</v>
      </c>
      <c r="R281" s="40">
        <f t="shared" si="13"/>
        <v>150265</v>
      </c>
      <c r="S281" s="40">
        <f t="shared" si="13"/>
        <v>147662</v>
      </c>
      <c r="T281" s="40">
        <f t="shared" si="13"/>
        <v>155041</v>
      </c>
      <c r="U281" s="40">
        <f t="shared" si="13"/>
        <v>153169</v>
      </c>
      <c r="V281" s="34">
        <f t="shared" si="12"/>
        <v>-1.2074225527441128E-2</v>
      </c>
      <c r="AA281"/>
    </row>
    <row r="282" spans="1:27" x14ac:dyDescent="0.2">
      <c r="AA282"/>
    </row>
    <row r="283" spans="1:27" ht="13.5" thickBot="1" x14ac:dyDescent="0.25">
      <c r="AA283"/>
    </row>
    <row r="284" spans="1:27" ht="17.25" thickTop="1" thickBot="1" x14ac:dyDescent="0.3">
      <c r="A284" s="24"/>
      <c r="B284" s="50" t="s">
        <v>73</v>
      </c>
      <c r="C284" s="52" t="s">
        <v>84</v>
      </c>
      <c r="D284" s="49"/>
      <c r="E284" s="49"/>
      <c r="F284" s="49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</row>
    <row r="285" spans="1:27" ht="16.5" thickTop="1" x14ac:dyDescent="0.25">
      <c r="A285" s="45"/>
      <c r="B285" s="17" t="s">
        <v>75</v>
      </c>
      <c r="C285" s="53" t="s">
        <v>85</v>
      </c>
      <c r="D285" s="47"/>
      <c r="E285" s="47"/>
      <c r="F285" s="47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</row>
    <row r="286" spans="1:27" ht="15.75" x14ac:dyDescent="0.25">
      <c r="A286" s="45"/>
      <c r="B286" s="17" t="s">
        <v>77</v>
      </c>
      <c r="C286" s="53" t="s">
        <v>86</v>
      </c>
      <c r="D286" s="47"/>
      <c r="E286" s="47"/>
      <c r="F286" s="47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</row>
    <row r="287" spans="1:27" x14ac:dyDescent="0.2">
      <c r="A287" s="21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5"/>
      <c r="U287" s="25"/>
    </row>
    <row r="288" spans="1:27" x14ac:dyDescent="0.2">
      <c r="AA288"/>
    </row>
    <row r="289" spans="1:22" x14ac:dyDescent="0.2">
      <c r="A289" s="30" t="s">
        <v>15</v>
      </c>
      <c r="B289" s="30" t="s">
        <v>16</v>
      </c>
      <c r="C289" s="30" t="s">
        <v>17</v>
      </c>
      <c r="D289" s="30" t="s">
        <v>18</v>
      </c>
      <c r="E289" s="30" t="s">
        <v>19</v>
      </c>
      <c r="F289" s="30" t="s">
        <v>20</v>
      </c>
      <c r="G289" s="30" t="s">
        <v>21</v>
      </c>
      <c r="H289" s="30" t="s">
        <v>22</v>
      </c>
      <c r="I289" s="30" t="s">
        <v>23</v>
      </c>
      <c r="J289" s="30" t="s">
        <v>24</v>
      </c>
      <c r="K289" s="30" t="s">
        <v>25</v>
      </c>
      <c r="L289" s="30" t="s">
        <v>26</v>
      </c>
      <c r="M289" s="30" t="s">
        <v>27</v>
      </c>
      <c r="N289" s="30" t="s">
        <v>28</v>
      </c>
      <c r="O289" s="30" t="s">
        <v>29</v>
      </c>
      <c r="P289" s="30" t="s">
        <v>30</v>
      </c>
      <c r="Q289" s="30" t="s">
        <v>31</v>
      </c>
      <c r="R289" s="30" t="s">
        <v>32</v>
      </c>
      <c r="S289" s="30" t="s">
        <v>33</v>
      </c>
      <c r="T289" s="30" t="s">
        <v>34</v>
      </c>
      <c r="U289" s="30" t="s">
        <v>35</v>
      </c>
    </row>
    <row r="290" spans="1:22" x14ac:dyDescent="0.2">
      <c r="A290" s="30" t="s">
        <v>36</v>
      </c>
      <c r="B290" s="33">
        <v>8138</v>
      </c>
      <c r="C290" s="33">
        <v>9011</v>
      </c>
      <c r="D290" s="33">
        <v>8703</v>
      </c>
      <c r="E290" s="33">
        <v>8893</v>
      </c>
      <c r="F290" s="33">
        <v>8416</v>
      </c>
      <c r="G290" s="33">
        <v>9111</v>
      </c>
      <c r="H290" s="33">
        <v>10159</v>
      </c>
      <c r="I290" s="33">
        <v>9529</v>
      </c>
      <c r="J290" s="33">
        <v>9597</v>
      </c>
      <c r="K290" s="33">
        <v>9847</v>
      </c>
      <c r="L290" s="33">
        <v>9304</v>
      </c>
      <c r="M290" s="33">
        <v>10102</v>
      </c>
      <c r="N290" s="33">
        <v>9768</v>
      </c>
      <c r="O290" s="33">
        <v>10262</v>
      </c>
      <c r="P290" s="33">
        <v>9964</v>
      </c>
      <c r="Q290" s="33">
        <v>10330</v>
      </c>
      <c r="R290" s="33">
        <v>9900</v>
      </c>
      <c r="S290" s="33">
        <v>9297</v>
      </c>
      <c r="T290" s="33">
        <v>9753</v>
      </c>
      <c r="U290" s="33">
        <v>9394</v>
      </c>
      <c r="V290" s="34">
        <f>IFERROR((U290-T290)/T290,"")</f>
        <v>-3.68091869168461E-2</v>
      </c>
    </row>
    <row r="291" spans="1:22" x14ac:dyDescent="0.2">
      <c r="A291" s="30" t="s">
        <v>38</v>
      </c>
      <c r="B291" s="33">
        <v>11643</v>
      </c>
      <c r="C291" s="33">
        <v>12935</v>
      </c>
      <c r="D291" s="33">
        <v>13147</v>
      </c>
      <c r="E291" s="33">
        <v>13174</v>
      </c>
      <c r="F291" s="33">
        <v>13217</v>
      </c>
      <c r="G291" s="33">
        <v>13868</v>
      </c>
      <c r="H291" s="33">
        <v>15793</v>
      </c>
      <c r="I291" s="33">
        <v>14684</v>
      </c>
      <c r="J291" s="33">
        <v>14673</v>
      </c>
      <c r="K291" s="33">
        <v>14101</v>
      </c>
      <c r="L291" s="33">
        <v>13638</v>
      </c>
      <c r="M291" s="33">
        <v>14264</v>
      </c>
      <c r="N291" s="33">
        <v>13774</v>
      </c>
      <c r="O291" s="33">
        <v>15175</v>
      </c>
      <c r="P291" s="33">
        <v>14910</v>
      </c>
      <c r="Q291" s="33">
        <v>14947</v>
      </c>
      <c r="R291" s="33">
        <v>14097</v>
      </c>
      <c r="S291" s="33">
        <v>12938</v>
      </c>
      <c r="T291" s="33">
        <v>14341</v>
      </c>
      <c r="U291" s="33">
        <v>13773</v>
      </c>
      <c r="V291" s="34">
        <f t="shared" ref="V291:V322" si="14">IFERROR((U291-T291)/T291,"")</f>
        <v>-3.9606721985914514E-2</v>
      </c>
    </row>
    <row r="292" spans="1:22" x14ac:dyDescent="0.2">
      <c r="A292" s="30" t="s">
        <v>40</v>
      </c>
      <c r="B292" s="33">
        <v>4782</v>
      </c>
      <c r="C292" s="33">
        <v>3987</v>
      </c>
      <c r="D292" s="33">
        <v>3707</v>
      </c>
      <c r="E292" s="33">
        <v>3973</v>
      </c>
      <c r="F292" s="33">
        <v>3807</v>
      </c>
      <c r="G292" s="33">
        <v>3577</v>
      </c>
      <c r="H292" s="33">
        <v>3956</v>
      </c>
      <c r="I292" s="33">
        <v>3069</v>
      </c>
      <c r="J292" s="33">
        <v>3320</v>
      </c>
      <c r="K292" s="33">
        <v>3167</v>
      </c>
      <c r="L292" s="33">
        <v>3124</v>
      </c>
      <c r="M292" s="33">
        <v>3048</v>
      </c>
      <c r="N292" s="33">
        <v>3189</v>
      </c>
      <c r="O292" s="33">
        <v>3329</v>
      </c>
      <c r="P292" s="33">
        <v>3093</v>
      </c>
      <c r="Q292" s="33">
        <v>3243</v>
      </c>
      <c r="R292" s="33">
        <v>3407</v>
      </c>
      <c r="S292" s="33">
        <v>3230</v>
      </c>
      <c r="T292" s="33">
        <v>3261</v>
      </c>
      <c r="U292" s="33">
        <v>3240</v>
      </c>
      <c r="V292" s="34">
        <f t="shared" si="14"/>
        <v>-6.439742410303588E-3</v>
      </c>
    </row>
    <row r="293" spans="1:22" x14ac:dyDescent="0.2">
      <c r="A293" s="30" t="s">
        <v>66</v>
      </c>
      <c r="B293" s="33">
        <v>9630</v>
      </c>
      <c r="C293" s="33">
        <v>10274</v>
      </c>
      <c r="D293" s="33">
        <v>10209</v>
      </c>
      <c r="E293" s="33">
        <v>9935</v>
      </c>
      <c r="F293" s="33">
        <v>9303</v>
      </c>
      <c r="G293" s="33">
        <v>9752</v>
      </c>
      <c r="H293" s="33">
        <v>10216</v>
      </c>
      <c r="I293" s="33">
        <v>9552</v>
      </c>
      <c r="J293" s="33">
        <v>10067</v>
      </c>
      <c r="K293" s="33">
        <v>9935</v>
      </c>
      <c r="L293" s="33">
        <v>9306</v>
      </c>
      <c r="M293" s="33">
        <v>9673</v>
      </c>
      <c r="N293" s="33">
        <v>9472</v>
      </c>
      <c r="O293" s="33">
        <v>9961</v>
      </c>
      <c r="P293" s="33">
        <v>10028</v>
      </c>
      <c r="Q293" s="33">
        <v>10226</v>
      </c>
      <c r="R293" s="33">
        <v>9926</v>
      </c>
      <c r="S293" s="33">
        <v>9284</v>
      </c>
      <c r="T293" s="33">
        <v>9854</v>
      </c>
      <c r="U293" s="33">
        <v>9705</v>
      </c>
      <c r="V293" s="34">
        <f t="shared" si="14"/>
        <v>-1.5120763141871321E-2</v>
      </c>
    </row>
    <row r="294" spans="1:22" x14ac:dyDescent="0.2">
      <c r="A294" s="30" t="s">
        <v>42</v>
      </c>
      <c r="B294" s="33">
        <v>191</v>
      </c>
      <c r="C294" s="33">
        <v>198</v>
      </c>
      <c r="D294" s="33">
        <v>230</v>
      </c>
      <c r="E294" s="33">
        <v>239</v>
      </c>
      <c r="F294" s="33">
        <v>251</v>
      </c>
      <c r="G294" s="33">
        <v>266</v>
      </c>
      <c r="H294" s="33">
        <v>275</v>
      </c>
      <c r="I294" s="33">
        <v>286</v>
      </c>
      <c r="J294" s="33">
        <v>304</v>
      </c>
      <c r="K294" s="33">
        <v>316</v>
      </c>
      <c r="L294" s="33">
        <v>341</v>
      </c>
      <c r="M294" s="33">
        <v>349</v>
      </c>
      <c r="N294" s="33">
        <v>381</v>
      </c>
      <c r="O294" s="33">
        <v>405</v>
      </c>
      <c r="P294" s="33">
        <v>407</v>
      </c>
      <c r="Q294" s="33">
        <v>524</v>
      </c>
      <c r="R294" s="33">
        <v>589</v>
      </c>
      <c r="S294" s="33">
        <v>613</v>
      </c>
      <c r="T294" s="33">
        <v>627</v>
      </c>
      <c r="U294" s="33">
        <v>647</v>
      </c>
      <c r="V294" s="34">
        <f t="shared" si="14"/>
        <v>3.1897926634768738E-2</v>
      </c>
    </row>
    <row r="295" spans="1:22" x14ac:dyDescent="0.2">
      <c r="A295" s="30" t="s">
        <v>43</v>
      </c>
      <c r="B295" s="33">
        <v>14017</v>
      </c>
      <c r="C295" s="33">
        <v>13307</v>
      </c>
      <c r="D295" s="33">
        <v>10012</v>
      </c>
      <c r="E295" s="33">
        <v>10026</v>
      </c>
      <c r="F295" s="33">
        <v>10085</v>
      </c>
      <c r="G295" s="33">
        <v>10471</v>
      </c>
      <c r="H295" s="33">
        <v>10195</v>
      </c>
      <c r="I295" s="33">
        <v>10008</v>
      </c>
      <c r="J295" s="33">
        <v>9929</v>
      </c>
      <c r="K295" s="33">
        <v>10142</v>
      </c>
      <c r="L295" s="33">
        <v>10185</v>
      </c>
      <c r="M295" s="33">
        <v>10745</v>
      </c>
      <c r="N295" s="33">
        <v>9988</v>
      </c>
      <c r="O295" s="33">
        <v>10609</v>
      </c>
      <c r="P295" s="33">
        <v>10439</v>
      </c>
      <c r="Q295" s="33">
        <v>10126</v>
      </c>
      <c r="R295" s="33">
        <v>10372</v>
      </c>
      <c r="S295" s="33">
        <v>9713</v>
      </c>
      <c r="T295" s="33">
        <v>9919</v>
      </c>
      <c r="U295" s="33">
        <v>9639</v>
      </c>
      <c r="V295" s="34">
        <f t="shared" si="14"/>
        <v>-2.8228652081863093E-2</v>
      </c>
    </row>
    <row r="296" spans="1:22" x14ac:dyDescent="0.2">
      <c r="A296" s="30" t="s">
        <v>48</v>
      </c>
      <c r="B296" s="33">
        <v>96856</v>
      </c>
      <c r="C296" s="33">
        <v>100362</v>
      </c>
      <c r="D296" s="33">
        <v>95772</v>
      </c>
      <c r="E296" s="33">
        <v>98613</v>
      </c>
      <c r="F296" s="33">
        <v>95127</v>
      </c>
      <c r="G296" s="33">
        <v>97702</v>
      </c>
      <c r="H296" s="33">
        <v>108360</v>
      </c>
      <c r="I296" s="33">
        <v>104239</v>
      </c>
      <c r="J296" s="33">
        <v>102354</v>
      </c>
      <c r="K296" s="33">
        <v>96866</v>
      </c>
      <c r="L296" s="33">
        <v>95595</v>
      </c>
      <c r="M296" s="33">
        <v>101696</v>
      </c>
      <c r="N296" s="33">
        <v>98907</v>
      </c>
      <c r="O296" s="33">
        <v>105576</v>
      </c>
      <c r="P296" s="33">
        <v>105014</v>
      </c>
      <c r="Q296" s="33">
        <v>104693</v>
      </c>
      <c r="R296" s="33">
        <v>107360</v>
      </c>
      <c r="S296" s="33">
        <v>92208</v>
      </c>
      <c r="T296" s="33">
        <v>102153</v>
      </c>
      <c r="U296" s="33">
        <v>99753</v>
      </c>
      <c r="V296" s="34">
        <f t="shared" si="14"/>
        <v>-2.349417050894247E-2</v>
      </c>
    </row>
    <row r="297" spans="1:22" x14ac:dyDescent="0.2">
      <c r="A297" s="30" t="s">
        <v>44</v>
      </c>
      <c r="B297" s="33">
        <v>6727</v>
      </c>
      <c r="C297" s="33">
        <v>7174</v>
      </c>
      <c r="D297" s="33">
        <v>6983</v>
      </c>
      <c r="E297" s="33">
        <v>7357</v>
      </c>
      <c r="F297" s="33">
        <v>7127</v>
      </c>
      <c r="G297" s="33">
        <v>7259</v>
      </c>
      <c r="H297" s="33">
        <v>7774</v>
      </c>
      <c r="I297" s="33">
        <v>7363</v>
      </c>
      <c r="J297" s="33">
        <v>7311</v>
      </c>
      <c r="K297" s="33">
        <v>7172</v>
      </c>
      <c r="L297" s="33">
        <v>6966</v>
      </c>
      <c r="M297" s="33">
        <v>7255</v>
      </c>
      <c r="N297" s="33">
        <v>7153</v>
      </c>
      <c r="O297" s="33">
        <v>7300</v>
      </c>
      <c r="P297" s="33">
        <v>7261</v>
      </c>
      <c r="Q297" s="33">
        <v>7308</v>
      </c>
      <c r="R297" s="33">
        <v>7367</v>
      </c>
      <c r="S297" s="33">
        <v>7289</v>
      </c>
      <c r="T297" s="33">
        <v>7279</v>
      </c>
      <c r="U297" s="33">
        <v>7239</v>
      </c>
      <c r="V297" s="34">
        <f t="shared" si="14"/>
        <v>-5.4952603379585111E-3</v>
      </c>
    </row>
    <row r="298" spans="1:22" x14ac:dyDescent="0.2">
      <c r="A298" s="30" t="s">
        <v>45</v>
      </c>
      <c r="B298" s="33">
        <v>2404</v>
      </c>
      <c r="C298" s="33">
        <v>2235</v>
      </c>
      <c r="D298" s="33">
        <v>1629</v>
      </c>
      <c r="E298" s="33">
        <v>1224</v>
      </c>
      <c r="F298" s="33">
        <v>1341</v>
      </c>
      <c r="G298" s="33">
        <v>1232</v>
      </c>
      <c r="H298" s="33">
        <v>1534</v>
      </c>
      <c r="I298" s="33">
        <v>1548</v>
      </c>
      <c r="J298" s="33">
        <v>1383</v>
      </c>
      <c r="K298" s="33">
        <v>1290</v>
      </c>
      <c r="L298" s="33">
        <v>1274</v>
      </c>
      <c r="M298" s="33">
        <v>1346</v>
      </c>
      <c r="N298" s="33">
        <v>1328</v>
      </c>
      <c r="O298" s="33">
        <v>1384</v>
      </c>
      <c r="P298" s="33">
        <v>1410</v>
      </c>
      <c r="Q298" s="33">
        <v>1384</v>
      </c>
      <c r="R298" s="33">
        <v>1375</v>
      </c>
      <c r="S298" s="33">
        <v>1457</v>
      </c>
      <c r="T298" s="33">
        <v>1483</v>
      </c>
      <c r="U298" s="33">
        <v>1482</v>
      </c>
      <c r="V298" s="34">
        <f t="shared" si="14"/>
        <v>-6.7430883344571813E-4</v>
      </c>
    </row>
    <row r="299" spans="1:22" x14ac:dyDescent="0.2">
      <c r="A299" s="30" t="s">
        <v>64</v>
      </c>
      <c r="B299" s="33">
        <v>14230</v>
      </c>
      <c r="C299" s="33">
        <v>15178</v>
      </c>
      <c r="D299" s="33">
        <v>15598</v>
      </c>
      <c r="E299" s="33">
        <v>15569</v>
      </c>
      <c r="F299" s="33">
        <v>16508</v>
      </c>
      <c r="G299" s="33">
        <v>17021</v>
      </c>
      <c r="H299" s="33">
        <v>17755</v>
      </c>
      <c r="I299" s="33">
        <v>18333</v>
      </c>
      <c r="J299" s="33">
        <v>18709</v>
      </c>
      <c r="K299" s="33">
        <v>20061</v>
      </c>
      <c r="L299" s="33">
        <v>21150</v>
      </c>
      <c r="M299" s="33">
        <v>21928</v>
      </c>
      <c r="N299" s="33">
        <v>22428</v>
      </c>
      <c r="O299" s="33">
        <v>24029</v>
      </c>
      <c r="P299" s="33">
        <v>25839</v>
      </c>
      <c r="Q299" s="33">
        <v>26752</v>
      </c>
      <c r="R299" s="33">
        <v>29506</v>
      </c>
      <c r="S299" s="33">
        <v>28898</v>
      </c>
      <c r="T299" s="33">
        <v>28964</v>
      </c>
      <c r="U299" s="33">
        <v>27339</v>
      </c>
      <c r="V299" s="34">
        <f t="shared" si="14"/>
        <v>-5.6104129263913824E-2</v>
      </c>
    </row>
    <row r="300" spans="1:22" x14ac:dyDescent="0.2">
      <c r="A300" s="30" t="s">
        <v>46</v>
      </c>
      <c r="B300" s="33">
        <v>7815</v>
      </c>
      <c r="C300" s="33">
        <v>8006</v>
      </c>
      <c r="D300" s="33">
        <v>8053</v>
      </c>
      <c r="E300" s="33">
        <v>7832</v>
      </c>
      <c r="F300" s="33">
        <v>8005</v>
      </c>
      <c r="G300" s="33">
        <v>7917</v>
      </c>
      <c r="H300" s="33">
        <v>8286</v>
      </c>
      <c r="I300" s="33">
        <v>8165</v>
      </c>
      <c r="J300" s="33">
        <v>8432</v>
      </c>
      <c r="K300" s="33">
        <v>8164</v>
      </c>
      <c r="L300" s="33">
        <v>7702</v>
      </c>
      <c r="M300" s="33">
        <v>8317</v>
      </c>
      <c r="N300" s="33">
        <v>8507</v>
      </c>
      <c r="O300" s="33">
        <v>8655</v>
      </c>
      <c r="P300" s="33">
        <v>8546</v>
      </c>
      <c r="Q300" s="33">
        <v>8491</v>
      </c>
      <c r="R300" s="33">
        <v>8621</v>
      </c>
      <c r="S300" s="33">
        <v>8629</v>
      </c>
      <c r="T300" s="33">
        <v>8545</v>
      </c>
      <c r="U300" s="33">
        <v>9097</v>
      </c>
      <c r="V300" s="34">
        <f t="shared" si="14"/>
        <v>6.4599180807489762E-2</v>
      </c>
    </row>
    <row r="301" spans="1:22" x14ac:dyDescent="0.2">
      <c r="A301" s="30" t="s">
        <v>47</v>
      </c>
      <c r="B301" s="33">
        <v>58212</v>
      </c>
      <c r="C301" s="33">
        <v>64997</v>
      </c>
      <c r="D301" s="33">
        <v>64485</v>
      </c>
      <c r="E301" s="33">
        <v>63580</v>
      </c>
      <c r="F301" s="33">
        <v>60935</v>
      </c>
      <c r="G301" s="33">
        <v>61305</v>
      </c>
      <c r="H301" s="33">
        <v>66555</v>
      </c>
      <c r="I301" s="33">
        <v>63205</v>
      </c>
      <c r="J301" s="33">
        <v>65135</v>
      </c>
      <c r="K301" s="33">
        <v>66033</v>
      </c>
      <c r="L301" s="33">
        <v>66637</v>
      </c>
      <c r="M301" s="33">
        <v>70221</v>
      </c>
      <c r="N301" s="33">
        <v>67880</v>
      </c>
      <c r="O301" s="33">
        <v>71288</v>
      </c>
      <c r="P301" s="33">
        <v>74006</v>
      </c>
      <c r="Q301" s="33">
        <v>76025</v>
      </c>
      <c r="R301" s="33">
        <v>74464</v>
      </c>
      <c r="S301" s="33">
        <v>71612</v>
      </c>
      <c r="T301" s="33">
        <v>73727</v>
      </c>
      <c r="U301" s="33">
        <v>76154</v>
      </c>
      <c r="V301" s="34">
        <f t="shared" si="14"/>
        <v>3.2918740759830187E-2</v>
      </c>
    </row>
    <row r="302" spans="1:22" x14ac:dyDescent="0.2">
      <c r="A302" s="30" t="s">
        <v>49</v>
      </c>
      <c r="B302" s="33">
        <v>4775</v>
      </c>
      <c r="C302" s="33">
        <v>4970</v>
      </c>
      <c r="D302" s="33">
        <v>4992</v>
      </c>
      <c r="E302" s="33">
        <v>5027</v>
      </c>
      <c r="F302" s="33">
        <v>5155</v>
      </c>
      <c r="G302" s="33">
        <v>5265</v>
      </c>
      <c r="H302" s="33">
        <v>6008</v>
      </c>
      <c r="I302" s="33">
        <v>6233</v>
      </c>
      <c r="J302" s="33">
        <v>6491</v>
      </c>
      <c r="K302" s="33">
        <v>6549</v>
      </c>
      <c r="L302" s="33">
        <v>6904</v>
      </c>
      <c r="M302" s="33">
        <v>7282</v>
      </c>
      <c r="N302" s="33">
        <v>7596</v>
      </c>
      <c r="O302" s="33">
        <v>8400</v>
      </c>
      <c r="P302" s="33">
        <v>8281</v>
      </c>
      <c r="Q302" s="33">
        <v>8577</v>
      </c>
      <c r="R302" s="33">
        <v>8737</v>
      </c>
      <c r="S302" s="33">
        <v>8608</v>
      </c>
      <c r="T302" s="33">
        <v>8522</v>
      </c>
      <c r="U302" s="33">
        <v>7865</v>
      </c>
      <c r="V302" s="34">
        <f t="shared" si="14"/>
        <v>-7.7094578737385594E-2</v>
      </c>
    </row>
    <row r="303" spans="1:22" x14ac:dyDescent="0.2">
      <c r="A303" s="30" t="s">
        <v>50</v>
      </c>
      <c r="B303" s="33">
        <v>9953</v>
      </c>
      <c r="C303" s="33">
        <v>10349</v>
      </c>
      <c r="D303" s="33">
        <v>9185</v>
      </c>
      <c r="E303" s="33">
        <v>9365</v>
      </c>
      <c r="F303" s="33">
        <v>9592</v>
      </c>
      <c r="G303" s="33">
        <v>9602</v>
      </c>
      <c r="H303" s="33">
        <v>10009</v>
      </c>
      <c r="I303" s="33">
        <v>9422</v>
      </c>
      <c r="J303" s="33">
        <v>9269</v>
      </c>
      <c r="K303" s="33">
        <v>9467</v>
      </c>
      <c r="L303" s="33">
        <v>9299</v>
      </c>
      <c r="M303" s="33">
        <v>9838</v>
      </c>
      <c r="N303" s="33">
        <v>9630</v>
      </c>
      <c r="O303" s="33">
        <v>10293</v>
      </c>
      <c r="P303" s="33">
        <v>10221</v>
      </c>
      <c r="Q303" s="33">
        <v>10527</v>
      </c>
      <c r="R303" s="33">
        <v>9970</v>
      </c>
      <c r="S303" s="33">
        <v>8900</v>
      </c>
      <c r="T303" s="33">
        <v>8887</v>
      </c>
      <c r="U303" s="33">
        <v>8953</v>
      </c>
      <c r="V303" s="34">
        <f t="shared" si="14"/>
        <v>7.4265781478564195E-3</v>
      </c>
    </row>
    <row r="304" spans="1:22" x14ac:dyDescent="0.2">
      <c r="A304" s="30" t="s">
        <v>51</v>
      </c>
      <c r="B304" s="33">
        <v>3583</v>
      </c>
      <c r="C304" s="33">
        <v>3601</v>
      </c>
      <c r="D304" s="33">
        <v>3453</v>
      </c>
      <c r="E304" s="33">
        <v>3489</v>
      </c>
      <c r="F304" s="33">
        <v>3613</v>
      </c>
      <c r="G304" s="33">
        <v>3623</v>
      </c>
      <c r="H304" s="33">
        <v>3703</v>
      </c>
      <c r="I304" s="33">
        <v>3680</v>
      </c>
      <c r="J304" s="33">
        <v>3885</v>
      </c>
      <c r="K304" s="33">
        <v>4015</v>
      </c>
      <c r="L304" s="33">
        <v>4174</v>
      </c>
      <c r="M304" s="33">
        <v>4371</v>
      </c>
      <c r="N304" s="33">
        <v>4409</v>
      </c>
      <c r="O304" s="33">
        <v>4674</v>
      </c>
      <c r="P304" s="33">
        <v>4732</v>
      </c>
      <c r="Q304" s="33">
        <v>4888</v>
      </c>
      <c r="R304" s="33">
        <v>4983</v>
      </c>
      <c r="S304" s="33">
        <v>4903</v>
      </c>
      <c r="T304" s="33">
        <v>5272</v>
      </c>
      <c r="U304" s="33">
        <v>4954</v>
      </c>
      <c r="V304" s="34">
        <f t="shared" si="14"/>
        <v>-6.0318664643399092E-2</v>
      </c>
    </row>
    <row r="305" spans="1:22" x14ac:dyDescent="0.2">
      <c r="A305" s="30" t="s">
        <v>52</v>
      </c>
      <c r="B305" s="33">
        <v>37720</v>
      </c>
      <c r="C305" s="33">
        <v>40654</v>
      </c>
      <c r="D305" s="33">
        <v>39446</v>
      </c>
      <c r="E305" s="33">
        <v>39973</v>
      </c>
      <c r="F305" s="33">
        <v>37266</v>
      </c>
      <c r="G305" s="33">
        <v>39982</v>
      </c>
      <c r="H305" s="33">
        <v>40895</v>
      </c>
      <c r="I305" s="33">
        <v>40160</v>
      </c>
      <c r="J305" s="33">
        <v>42044</v>
      </c>
      <c r="K305" s="33">
        <v>43695</v>
      </c>
      <c r="L305" s="33">
        <v>42490</v>
      </c>
      <c r="M305" s="33">
        <v>44301</v>
      </c>
      <c r="N305" s="33">
        <v>43125</v>
      </c>
      <c r="O305" s="33">
        <v>46005</v>
      </c>
      <c r="P305" s="33">
        <v>47397</v>
      </c>
      <c r="Q305" s="33">
        <v>49938</v>
      </c>
      <c r="R305" s="33">
        <v>48555</v>
      </c>
      <c r="S305" s="33">
        <v>45847</v>
      </c>
      <c r="T305" s="33">
        <v>47668</v>
      </c>
      <c r="U305" s="33">
        <v>49098</v>
      </c>
      <c r="V305" s="34">
        <f t="shared" si="14"/>
        <v>2.9999160862633212E-2</v>
      </c>
    </row>
    <row r="306" spans="1:22" x14ac:dyDescent="0.2">
      <c r="A306" s="30" t="s">
        <v>54</v>
      </c>
      <c r="B306" s="33">
        <v>4357</v>
      </c>
      <c r="C306" s="33">
        <v>4619</v>
      </c>
      <c r="D306" s="33">
        <v>3078</v>
      </c>
      <c r="E306" s="33">
        <v>2732</v>
      </c>
      <c r="F306" s="33">
        <v>2776</v>
      </c>
      <c r="G306" s="33">
        <v>2537</v>
      </c>
      <c r="H306" s="33">
        <v>2373</v>
      </c>
      <c r="I306" s="33">
        <v>2267</v>
      </c>
      <c r="J306" s="33">
        <v>2156</v>
      </c>
      <c r="K306" s="33">
        <v>2048</v>
      </c>
      <c r="L306" s="33">
        <v>1911</v>
      </c>
      <c r="M306" s="33">
        <v>1946</v>
      </c>
      <c r="N306" s="33">
        <v>1972</v>
      </c>
      <c r="O306" s="33">
        <v>2010</v>
      </c>
      <c r="P306" s="33">
        <v>2031</v>
      </c>
      <c r="Q306" s="33">
        <v>2066</v>
      </c>
      <c r="R306" s="33">
        <v>2167</v>
      </c>
      <c r="S306" s="33">
        <v>2109</v>
      </c>
      <c r="T306" s="33">
        <v>2106</v>
      </c>
      <c r="U306" s="33">
        <v>2086</v>
      </c>
      <c r="V306" s="34">
        <f t="shared" si="14"/>
        <v>-9.4966761633428296E-3</v>
      </c>
    </row>
    <row r="307" spans="1:22" x14ac:dyDescent="0.2">
      <c r="A307" s="30" t="s">
        <v>55</v>
      </c>
      <c r="B307" s="33">
        <v>565</v>
      </c>
      <c r="C307" s="33">
        <v>663</v>
      </c>
      <c r="D307" s="33">
        <v>658</v>
      </c>
      <c r="E307" s="33">
        <v>660</v>
      </c>
      <c r="F307" s="33">
        <v>642</v>
      </c>
      <c r="G307" s="33">
        <v>645</v>
      </c>
      <c r="H307" s="33">
        <v>717</v>
      </c>
      <c r="I307" s="33">
        <v>701</v>
      </c>
      <c r="J307" s="33">
        <v>744</v>
      </c>
      <c r="K307" s="33">
        <v>751</v>
      </c>
      <c r="L307" s="33">
        <v>846</v>
      </c>
      <c r="M307" s="33">
        <v>944</v>
      </c>
      <c r="N307" s="33">
        <v>894</v>
      </c>
      <c r="O307" s="33">
        <v>887</v>
      </c>
      <c r="P307" s="33">
        <v>882</v>
      </c>
      <c r="Q307" s="33">
        <v>921</v>
      </c>
      <c r="R307" s="33">
        <v>913</v>
      </c>
      <c r="S307" s="33">
        <v>903</v>
      </c>
      <c r="T307" s="33">
        <v>930</v>
      </c>
      <c r="U307" s="33">
        <v>979</v>
      </c>
      <c r="V307" s="34">
        <f t="shared" si="14"/>
        <v>5.2688172043010753E-2</v>
      </c>
    </row>
    <row r="308" spans="1:22" x14ac:dyDescent="0.2">
      <c r="A308" s="30" t="s">
        <v>53</v>
      </c>
      <c r="B308" s="33">
        <v>3313</v>
      </c>
      <c r="C308" s="33">
        <v>3439</v>
      </c>
      <c r="D308" s="33">
        <v>2945</v>
      </c>
      <c r="E308" s="33">
        <v>2762</v>
      </c>
      <c r="F308" s="33">
        <v>2589</v>
      </c>
      <c r="G308" s="33">
        <v>2408</v>
      </c>
      <c r="H308" s="33">
        <v>2404</v>
      </c>
      <c r="I308" s="33">
        <v>2272</v>
      </c>
      <c r="J308" s="33">
        <v>2182</v>
      </c>
      <c r="K308" s="33">
        <v>2060</v>
      </c>
      <c r="L308" s="33">
        <v>1921</v>
      </c>
      <c r="M308" s="33">
        <v>2069</v>
      </c>
      <c r="N308" s="33">
        <v>2092</v>
      </c>
      <c r="O308" s="33">
        <v>2206</v>
      </c>
      <c r="P308" s="33">
        <v>2219</v>
      </c>
      <c r="Q308" s="33">
        <v>2247</v>
      </c>
      <c r="R308" s="33">
        <v>2269</v>
      </c>
      <c r="S308" s="33">
        <v>2295</v>
      </c>
      <c r="T308" s="33">
        <v>2191</v>
      </c>
      <c r="U308" s="33">
        <v>2231</v>
      </c>
      <c r="V308" s="34">
        <f t="shared" si="14"/>
        <v>1.8256503879507075E-2</v>
      </c>
    </row>
    <row r="309" spans="1:22" x14ac:dyDescent="0.2">
      <c r="A309" s="30" t="s">
        <v>56</v>
      </c>
      <c r="B309" s="33">
        <v>111</v>
      </c>
      <c r="C309" s="33">
        <v>117</v>
      </c>
      <c r="D309" s="33">
        <v>122</v>
      </c>
      <c r="E309" s="33">
        <v>123</v>
      </c>
      <c r="F309" s="33">
        <v>99</v>
      </c>
      <c r="G309" s="33">
        <v>104</v>
      </c>
      <c r="H309" s="33">
        <v>123</v>
      </c>
      <c r="I309" s="33">
        <v>123</v>
      </c>
      <c r="J309" s="33">
        <v>115</v>
      </c>
      <c r="K309" s="33">
        <v>127</v>
      </c>
      <c r="L309" s="33">
        <v>122</v>
      </c>
      <c r="M309" s="33">
        <v>124</v>
      </c>
      <c r="N309" s="33">
        <v>132</v>
      </c>
      <c r="O309" s="33">
        <v>144</v>
      </c>
      <c r="P309" s="33">
        <v>145</v>
      </c>
      <c r="Q309" s="33">
        <v>150</v>
      </c>
      <c r="R309" s="33">
        <v>138</v>
      </c>
      <c r="S309" s="33">
        <v>138</v>
      </c>
      <c r="T309" s="33">
        <v>135</v>
      </c>
      <c r="U309" s="33">
        <v>123</v>
      </c>
      <c r="V309" s="34">
        <f t="shared" si="14"/>
        <v>-8.8888888888888892E-2</v>
      </c>
    </row>
    <row r="310" spans="1:22" x14ac:dyDescent="0.2">
      <c r="A310" s="30" t="s">
        <v>57</v>
      </c>
      <c r="B310" s="33">
        <v>19122</v>
      </c>
      <c r="C310" s="33">
        <v>22233</v>
      </c>
      <c r="D310" s="33">
        <v>20829</v>
      </c>
      <c r="E310" s="33">
        <v>21532</v>
      </c>
      <c r="F310" s="33">
        <v>21589</v>
      </c>
      <c r="G310" s="33">
        <v>21564</v>
      </c>
      <c r="H310" s="33">
        <v>24363</v>
      </c>
      <c r="I310" s="33">
        <v>21758</v>
      </c>
      <c r="J310" s="33">
        <v>21845</v>
      </c>
      <c r="K310" s="33">
        <v>20924</v>
      </c>
      <c r="L310" s="33">
        <v>21398</v>
      </c>
      <c r="M310" s="33">
        <v>22369</v>
      </c>
      <c r="N310" s="33">
        <v>22046</v>
      </c>
      <c r="O310" s="33">
        <v>22512</v>
      </c>
      <c r="P310" s="33">
        <v>22646</v>
      </c>
      <c r="Q310" s="33">
        <v>21637</v>
      </c>
      <c r="R310" s="33">
        <v>21835</v>
      </c>
      <c r="S310" s="33">
        <v>21006</v>
      </c>
      <c r="T310" s="33">
        <v>22474</v>
      </c>
      <c r="U310" s="33">
        <v>22448</v>
      </c>
      <c r="V310" s="34">
        <f t="shared" si="14"/>
        <v>-1.1568924090059624E-3</v>
      </c>
    </row>
    <row r="311" spans="1:22" x14ac:dyDescent="0.2">
      <c r="A311" s="30" t="s">
        <v>58</v>
      </c>
      <c r="B311" s="33">
        <v>6154</v>
      </c>
      <c r="C311" s="33">
        <v>6349</v>
      </c>
      <c r="D311" s="33">
        <v>6345</v>
      </c>
      <c r="E311" s="33">
        <v>6397</v>
      </c>
      <c r="F311" s="33">
        <v>6556</v>
      </c>
      <c r="G311" s="33">
        <v>6572</v>
      </c>
      <c r="H311" s="33">
        <v>6993</v>
      </c>
      <c r="I311" s="33">
        <v>6888</v>
      </c>
      <c r="J311" s="33">
        <v>7106</v>
      </c>
      <c r="K311" s="33">
        <v>7074</v>
      </c>
      <c r="L311" s="33">
        <v>6716</v>
      </c>
      <c r="M311" s="33">
        <v>7330</v>
      </c>
      <c r="N311" s="33">
        <v>7450</v>
      </c>
      <c r="O311" s="33">
        <v>6932</v>
      </c>
      <c r="P311" s="33">
        <v>6933</v>
      </c>
      <c r="Q311" s="33">
        <v>7045</v>
      </c>
      <c r="R311" s="33">
        <v>6911</v>
      </c>
      <c r="S311" s="33">
        <v>7097</v>
      </c>
      <c r="T311" s="33">
        <v>7084</v>
      </c>
      <c r="U311" s="33">
        <v>7434</v>
      </c>
      <c r="V311" s="34">
        <f t="shared" si="14"/>
        <v>4.9407114624505928E-2</v>
      </c>
    </row>
    <row r="312" spans="1:22" ht="12" customHeight="1" x14ac:dyDescent="0.2">
      <c r="A312" s="30" t="s">
        <v>59</v>
      </c>
      <c r="B312" s="33">
        <v>27132</v>
      </c>
      <c r="C312" s="33">
        <v>29771</v>
      </c>
      <c r="D312" s="33">
        <v>30348</v>
      </c>
      <c r="E312" s="33">
        <v>34155</v>
      </c>
      <c r="F312" s="33">
        <v>32283</v>
      </c>
      <c r="G312" s="33">
        <v>31601</v>
      </c>
      <c r="H312" s="33">
        <v>32637</v>
      </c>
      <c r="I312" s="33">
        <v>31337</v>
      </c>
      <c r="J312" s="33">
        <v>28908</v>
      </c>
      <c r="K312" s="33">
        <v>29183</v>
      </c>
      <c r="L312" s="33">
        <v>26813</v>
      </c>
      <c r="M312" s="33">
        <v>28773</v>
      </c>
      <c r="N312" s="33">
        <v>28217</v>
      </c>
      <c r="O312" s="33">
        <v>28238</v>
      </c>
      <c r="P312" s="33">
        <v>28547</v>
      </c>
      <c r="Q312" s="33">
        <v>29168</v>
      </c>
      <c r="R312" s="33">
        <v>29907</v>
      </c>
      <c r="S312" s="33">
        <v>28633</v>
      </c>
      <c r="T312" s="33">
        <v>29551</v>
      </c>
      <c r="U312" s="33">
        <v>29630</v>
      </c>
      <c r="V312" s="34">
        <f t="shared" si="14"/>
        <v>2.6733443876687762E-3</v>
      </c>
    </row>
    <row r="313" spans="1:22" x14ac:dyDescent="0.2">
      <c r="A313" s="30" t="s">
        <v>60</v>
      </c>
      <c r="B313" s="33">
        <v>3345</v>
      </c>
      <c r="C313" s="33">
        <v>3467</v>
      </c>
      <c r="D313" s="33">
        <v>3593</v>
      </c>
      <c r="E313" s="33">
        <v>3684</v>
      </c>
      <c r="F313" s="33">
        <v>3771</v>
      </c>
      <c r="G313" s="33">
        <v>3947</v>
      </c>
      <c r="H313" s="33">
        <v>4357</v>
      </c>
      <c r="I313" s="33">
        <v>4400</v>
      </c>
      <c r="J313" s="33">
        <v>4481</v>
      </c>
      <c r="K313" s="33">
        <v>4682</v>
      </c>
      <c r="L313" s="33">
        <v>4910</v>
      </c>
      <c r="M313" s="33">
        <v>5219</v>
      </c>
      <c r="N313" s="33">
        <v>5382</v>
      </c>
      <c r="O313" s="33">
        <v>5408</v>
      </c>
      <c r="P313" s="33">
        <v>5666</v>
      </c>
      <c r="Q313" s="33">
        <v>5983</v>
      </c>
      <c r="R313" s="33">
        <v>5709</v>
      </c>
      <c r="S313" s="33">
        <v>5747</v>
      </c>
      <c r="T313" s="33">
        <v>5507</v>
      </c>
      <c r="U313" s="33">
        <v>5682</v>
      </c>
      <c r="V313" s="34">
        <f t="shared" si="14"/>
        <v>3.1777737425095334E-2</v>
      </c>
    </row>
    <row r="314" spans="1:22" x14ac:dyDescent="0.2">
      <c r="A314" s="30" t="s">
        <v>61</v>
      </c>
      <c r="B314" s="33">
        <v>13818</v>
      </c>
      <c r="C314" s="33">
        <v>10521</v>
      </c>
      <c r="D314" s="33">
        <v>9066</v>
      </c>
      <c r="E314" s="33">
        <v>8912</v>
      </c>
      <c r="F314" s="33">
        <v>8299</v>
      </c>
      <c r="G314" s="33">
        <v>8706</v>
      </c>
      <c r="H314" s="33">
        <v>10736</v>
      </c>
      <c r="I314" s="33">
        <v>11672</v>
      </c>
      <c r="J314" s="33">
        <v>11566</v>
      </c>
      <c r="K314" s="33">
        <v>10359</v>
      </c>
      <c r="L314" s="33">
        <v>10010</v>
      </c>
      <c r="M314" s="33">
        <v>9235</v>
      </c>
      <c r="N314" s="33">
        <v>8389</v>
      </c>
      <c r="O314" s="33">
        <v>9507</v>
      </c>
      <c r="P314" s="33">
        <v>9817</v>
      </c>
      <c r="Q314" s="33">
        <v>10452</v>
      </c>
      <c r="R314" s="33">
        <v>10884</v>
      </c>
      <c r="S314" s="33">
        <v>10250</v>
      </c>
      <c r="T314" s="33">
        <v>10460</v>
      </c>
      <c r="U314" s="33">
        <v>10360</v>
      </c>
      <c r="V314" s="34">
        <f t="shared" si="14"/>
        <v>-9.5602294455066923E-3</v>
      </c>
    </row>
    <row r="315" spans="1:22" x14ac:dyDescent="0.2">
      <c r="A315" s="30" t="s">
        <v>65</v>
      </c>
      <c r="B315" s="33">
        <v>11417</v>
      </c>
      <c r="C315" s="33">
        <v>11913</v>
      </c>
      <c r="D315" s="33">
        <v>13022</v>
      </c>
      <c r="E315" s="33">
        <v>13165</v>
      </c>
      <c r="F315" s="33">
        <v>13353</v>
      </c>
      <c r="G315" s="33">
        <v>13428</v>
      </c>
      <c r="H315" s="33">
        <v>14165</v>
      </c>
      <c r="I315" s="33">
        <v>13365</v>
      </c>
      <c r="J315" s="33">
        <v>13420</v>
      </c>
      <c r="K315" s="33">
        <v>13053</v>
      </c>
      <c r="L315" s="33">
        <v>12499</v>
      </c>
      <c r="M315" s="33">
        <v>13067</v>
      </c>
      <c r="N315" s="33">
        <v>12949</v>
      </c>
      <c r="O315" s="33">
        <v>13009</v>
      </c>
      <c r="P315" s="33">
        <v>12512</v>
      </c>
      <c r="Q315" s="33">
        <v>12410</v>
      </c>
      <c r="R315" s="33">
        <v>11882</v>
      </c>
      <c r="S315" s="33">
        <v>11678</v>
      </c>
      <c r="T315" s="33">
        <v>11487</v>
      </c>
      <c r="U315" s="33">
        <v>11909</v>
      </c>
      <c r="V315" s="34">
        <f t="shared" si="14"/>
        <v>3.673718116131279E-2</v>
      </c>
    </row>
    <row r="316" spans="1:22" x14ac:dyDescent="0.2">
      <c r="A316" s="30" t="s">
        <v>63</v>
      </c>
      <c r="B316" s="33">
        <v>1252</v>
      </c>
      <c r="C316" s="33">
        <v>1469</v>
      </c>
      <c r="D316" s="33">
        <v>1344</v>
      </c>
      <c r="E316" s="33">
        <v>1475</v>
      </c>
      <c r="F316" s="33">
        <v>1426</v>
      </c>
      <c r="G316" s="33">
        <v>1558</v>
      </c>
      <c r="H316" s="33">
        <v>1768</v>
      </c>
      <c r="I316" s="33">
        <v>1737</v>
      </c>
      <c r="J316" s="33">
        <v>1767</v>
      </c>
      <c r="K316" s="33">
        <v>1871</v>
      </c>
      <c r="L316" s="33">
        <v>1770</v>
      </c>
      <c r="M316" s="33">
        <v>1954</v>
      </c>
      <c r="N316" s="33">
        <v>1980</v>
      </c>
      <c r="O316" s="33">
        <v>1852</v>
      </c>
      <c r="P316" s="33">
        <v>1877</v>
      </c>
      <c r="Q316" s="33">
        <v>1755</v>
      </c>
      <c r="R316" s="33">
        <v>1690</v>
      </c>
      <c r="S316" s="33">
        <v>1523</v>
      </c>
      <c r="T316" s="33">
        <v>1712</v>
      </c>
      <c r="U316" s="33">
        <v>1677</v>
      </c>
      <c r="V316" s="34">
        <f t="shared" si="14"/>
        <v>-2.0443925233644859E-2</v>
      </c>
    </row>
    <row r="317" spans="1:22" x14ac:dyDescent="0.2">
      <c r="A317" s="30" t="s">
        <v>62</v>
      </c>
      <c r="B317" s="33">
        <v>6601</v>
      </c>
      <c r="C317" s="33">
        <v>5570</v>
      </c>
      <c r="D317" s="33">
        <v>5090</v>
      </c>
      <c r="E317" s="33">
        <v>5267</v>
      </c>
      <c r="F317" s="33">
        <v>4535</v>
      </c>
      <c r="G317" s="33">
        <v>4935</v>
      </c>
      <c r="H317" s="33">
        <v>5191</v>
      </c>
      <c r="I317" s="33">
        <v>5084</v>
      </c>
      <c r="J317" s="33">
        <v>5182</v>
      </c>
      <c r="K317" s="33">
        <v>5159</v>
      </c>
      <c r="L317" s="33">
        <v>4993</v>
      </c>
      <c r="M317" s="33">
        <v>4969</v>
      </c>
      <c r="N317" s="33">
        <v>4700</v>
      </c>
      <c r="O317" s="33">
        <v>4299</v>
      </c>
      <c r="P317" s="33">
        <v>4267</v>
      </c>
      <c r="Q317" s="33">
        <v>4456</v>
      </c>
      <c r="R317" s="33">
        <v>4329</v>
      </c>
      <c r="S317" s="33">
        <v>4089</v>
      </c>
      <c r="T317" s="33">
        <v>4210</v>
      </c>
      <c r="U317" s="33">
        <v>4221</v>
      </c>
      <c r="V317" s="34">
        <f t="shared" si="14"/>
        <v>2.6128266033254156E-3</v>
      </c>
    </row>
    <row r="318" spans="1:22" x14ac:dyDescent="0.2">
      <c r="A318" s="30" t="s">
        <v>67</v>
      </c>
      <c r="B318" s="33">
        <v>17139</v>
      </c>
      <c r="C318" s="33">
        <v>17481</v>
      </c>
      <c r="D318" s="33">
        <v>18310</v>
      </c>
      <c r="E318" s="33">
        <v>18786</v>
      </c>
      <c r="F318" s="33">
        <v>18225</v>
      </c>
      <c r="G318" s="33">
        <v>19812</v>
      </c>
      <c r="H318" s="33">
        <v>20451</v>
      </c>
      <c r="I318" s="33">
        <v>21532</v>
      </c>
      <c r="J318" s="33">
        <v>21290</v>
      </c>
      <c r="K318" s="33">
        <v>21475</v>
      </c>
      <c r="L318" s="33">
        <v>22826</v>
      </c>
      <c r="M318" s="33">
        <v>21894</v>
      </c>
      <c r="N318" s="33">
        <v>22720</v>
      </c>
      <c r="O318" s="33">
        <v>23986</v>
      </c>
      <c r="P318" s="33">
        <v>25433</v>
      </c>
      <c r="Q318" s="33">
        <v>27347</v>
      </c>
      <c r="R318" s="33">
        <v>29257</v>
      </c>
      <c r="S318" s="33">
        <v>31030</v>
      </c>
      <c r="T318" s="33">
        <v>35938</v>
      </c>
      <c r="U318" s="33">
        <v>31896</v>
      </c>
      <c r="V318" s="34">
        <f t="shared" si="14"/>
        <v>-0.11247147865768824</v>
      </c>
    </row>
    <row r="319" spans="1:22" x14ac:dyDescent="0.2">
      <c r="A319" s="30" t="s">
        <v>68</v>
      </c>
      <c r="B319" s="33">
        <v>56073</v>
      </c>
      <c r="C319" s="33">
        <v>61179</v>
      </c>
      <c r="D319" s="33">
        <v>59925</v>
      </c>
      <c r="E319" s="33">
        <v>60914</v>
      </c>
      <c r="F319" s="33">
        <v>60184</v>
      </c>
      <c r="G319" s="33">
        <v>60082</v>
      </c>
      <c r="H319" s="33">
        <v>64924</v>
      </c>
      <c r="I319" s="33">
        <v>61363</v>
      </c>
      <c r="J319" s="33">
        <v>62566</v>
      </c>
      <c r="K319" s="33">
        <v>62712</v>
      </c>
      <c r="L319" s="33">
        <v>63396</v>
      </c>
      <c r="M319" s="33">
        <v>65251</v>
      </c>
      <c r="N319" s="33">
        <v>62035</v>
      </c>
      <c r="O319" s="33">
        <v>62527</v>
      </c>
      <c r="P319" s="33">
        <v>63974</v>
      </c>
      <c r="Q319" s="33">
        <v>63417</v>
      </c>
      <c r="R319" s="33">
        <v>61232</v>
      </c>
      <c r="S319" s="33">
        <v>59217</v>
      </c>
      <c r="T319" s="33">
        <v>60295</v>
      </c>
      <c r="U319" s="33">
        <v>56607</v>
      </c>
      <c r="V319" s="34">
        <f t="shared" si="14"/>
        <v>-6.1165934157061119E-2</v>
      </c>
    </row>
    <row r="320" spans="1:22" x14ac:dyDescent="0.2">
      <c r="A320" s="30" t="s">
        <v>69</v>
      </c>
      <c r="B320" s="38">
        <v>428155</v>
      </c>
      <c r="C320" s="38">
        <v>451926</v>
      </c>
      <c r="D320" s="38">
        <v>435416</v>
      </c>
      <c r="E320" s="38">
        <v>443715</v>
      </c>
      <c r="F320" s="38">
        <v>431989</v>
      </c>
      <c r="G320" s="38">
        <v>439719</v>
      </c>
      <c r="H320" s="38">
        <v>475014</v>
      </c>
      <c r="I320" s="38">
        <v>456002</v>
      </c>
      <c r="J320" s="38">
        <v>457767</v>
      </c>
      <c r="K320" s="38">
        <v>453816</v>
      </c>
      <c r="L320" s="38">
        <v>449373</v>
      </c>
      <c r="M320" s="38">
        <v>470982</v>
      </c>
      <c r="N320" s="38">
        <v>458853</v>
      </c>
      <c r="O320" s="38">
        <v>479983</v>
      </c>
      <c r="P320" s="38">
        <v>486105</v>
      </c>
      <c r="Q320" s="38">
        <v>492415</v>
      </c>
      <c r="R320" s="38">
        <v>492257</v>
      </c>
      <c r="S320" s="38">
        <v>461729</v>
      </c>
      <c r="T320" s="38">
        <v>481461</v>
      </c>
      <c r="U320" s="38">
        <v>476580</v>
      </c>
      <c r="V320" s="34">
        <f t="shared" si="14"/>
        <v>-1.0137892788824017E-2</v>
      </c>
    </row>
    <row r="321" spans="1:27" x14ac:dyDescent="0.2">
      <c r="A321" s="37" t="s">
        <v>70</v>
      </c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4" t="str">
        <f t="shared" si="14"/>
        <v/>
      </c>
      <c r="AA321"/>
    </row>
    <row r="322" spans="1:27" x14ac:dyDescent="0.2">
      <c r="A322" s="39" t="s">
        <v>71</v>
      </c>
      <c r="B322" s="40">
        <f>SUM(B290:B319)</f>
        <v>461075</v>
      </c>
      <c r="C322" s="40">
        <f t="shared" ref="C322:U322" si="15">SUM(C290:C319)</f>
        <v>486029</v>
      </c>
      <c r="D322" s="40">
        <f t="shared" si="15"/>
        <v>470279</v>
      </c>
      <c r="E322" s="40">
        <f t="shared" si="15"/>
        <v>478833</v>
      </c>
      <c r="F322" s="40">
        <f t="shared" si="15"/>
        <v>466075</v>
      </c>
      <c r="G322" s="40">
        <f t="shared" si="15"/>
        <v>475852</v>
      </c>
      <c r="H322" s="40">
        <f t="shared" si="15"/>
        <v>512675</v>
      </c>
      <c r="I322" s="40">
        <f t="shared" si="15"/>
        <v>493975</v>
      </c>
      <c r="J322" s="40">
        <f t="shared" si="15"/>
        <v>496231</v>
      </c>
      <c r="K322" s="40">
        <f t="shared" si="15"/>
        <v>492298</v>
      </c>
      <c r="L322" s="40">
        <f t="shared" si="15"/>
        <v>488220</v>
      </c>
      <c r="M322" s="40">
        <f t="shared" si="15"/>
        <v>509880</v>
      </c>
      <c r="N322" s="40">
        <f t="shared" si="15"/>
        <v>498493</v>
      </c>
      <c r="O322" s="40">
        <f t="shared" si="15"/>
        <v>520862</v>
      </c>
      <c r="P322" s="40">
        <f t="shared" si="15"/>
        <v>528497</v>
      </c>
      <c r="Q322" s="40">
        <f t="shared" si="15"/>
        <v>537033</v>
      </c>
      <c r="R322" s="40">
        <f t="shared" si="15"/>
        <v>538352</v>
      </c>
      <c r="S322" s="40">
        <f t="shared" si="15"/>
        <v>509141</v>
      </c>
      <c r="T322" s="40">
        <f t="shared" si="15"/>
        <v>534335</v>
      </c>
      <c r="U322" s="40">
        <f t="shared" si="15"/>
        <v>525615</v>
      </c>
      <c r="V322" s="34">
        <f t="shared" si="14"/>
        <v>-1.6319350220367373E-2</v>
      </c>
      <c r="AA322"/>
    </row>
    <row r="323" spans="1:27" x14ac:dyDescent="0.2">
      <c r="AA323"/>
    </row>
    <row r="324" spans="1:27" ht="13.5" thickBot="1" x14ac:dyDescent="0.25">
      <c r="A324" s="24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</row>
    <row r="325" spans="1:27" ht="14.25" thickTop="1" thickBot="1" x14ac:dyDescent="0.25">
      <c r="A325" s="24"/>
      <c r="B325" s="50" t="s">
        <v>73</v>
      </c>
      <c r="C325" s="54" t="s">
        <v>87</v>
      </c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</row>
    <row r="326" spans="1:27" ht="13.5" thickTop="1" x14ac:dyDescent="0.2">
      <c r="A326" s="45"/>
      <c r="B326" s="17" t="s">
        <v>75</v>
      </c>
      <c r="C326" s="55" t="s">
        <v>88</v>
      </c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</row>
    <row r="327" spans="1:27" x14ac:dyDescent="0.2">
      <c r="A327" s="45"/>
      <c r="B327" s="17" t="s">
        <v>77</v>
      </c>
      <c r="C327" s="55" t="s">
        <v>89</v>
      </c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</row>
    <row r="328" spans="1:27" x14ac:dyDescent="0.2">
      <c r="A328" s="21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5"/>
      <c r="U328" s="25"/>
    </row>
    <row r="329" spans="1:27" x14ac:dyDescent="0.2">
      <c r="A329" s="30" t="s">
        <v>15</v>
      </c>
      <c r="B329" s="30" t="s">
        <v>16</v>
      </c>
      <c r="C329" s="30" t="s">
        <v>17</v>
      </c>
      <c r="D329" s="30" t="s">
        <v>18</v>
      </c>
      <c r="E329" s="30" t="s">
        <v>19</v>
      </c>
      <c r="F329" s="30" t="s">
        <v>20</v>
      </c>
      <c r="G329" s="30" t="s">
        <v>21</v>
      </c>
      <c r="H329" s="30" t="s">
        <v>22</v>
      </c>
      <c r="I329" s="30" t="s">
        <v>23</v>
      </c>
      <c r="J329" s="30" t="s">
        <v>24</v>
      </c>
      <c r="K329" s="30" t="s">
        <v>25</v>
      </c>
      <c r="L329" s="30" t="s">
        <v>26</v>
      </c>
      <c r="M329" s="30" t="s">
        <v>27</v>
      </c>
      <c r="N329" s="30" t="s">
        <v>28</v>
      </c>
      <c r="O329" s="30" t="s">
        <v>29</v>
      </c>
      <c r="P329" s="30" t="s">
        <v>30</v>
      </c>
      <c r="Q329" s="30" t="s">
        <v>31</v>
      </c>
      <c r="R329" s="30" t="s">
        <v>32</v>
      </c>
      <c r="S329" s="30" t="s">
        <v>33</v>
      </c>
      <c r="T329" s="30" t="s">
        <v>34</v>
      </c>
      <c r="U329" s="30" t="s">
        <v>35</v>
      </c>
    </row>
    <row r="330" spans="1:27" x14ac:dyDescent="0.2">
      <c r="A330" s="30" t="s">
        <v>36</v>
      </c>
      <c r="B330" s="33">
        <v>0</v>
      </c>
      <c r="C330" s="33">
        <v>0</v>
      </c>
      <c r="D330" s="33">
        <v>0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33">
        <v>-331</v>
      </c>
      <c r="L330" s="33">
        <v>-284</v>
      </c>
      <c r="M330" s="33">
        <v>-322</v>
      </c>
      <c r="N330" s="33">
        <v>-376</v>
      </c>
      <c r="O330" s="33">
        <v>-354</v>
      </c>
      <c r="P330" s="33">
        <v>-334</v>
      </c>
      <c r="Q330" s="33">
        <v>-349</v>
      </c>
      <c r="R330" s="33">
        <v>-325</v>
      </c>
      <c r="S330" s="33">
        <v>-400</v>
      </c>
      <c r="T330" s="33">
        <v>-331</v>
      </c>
      <c r="U330" s="33">
        <v>-158</v>
      </c>
      <c r="V330" s="34">
        <f>IFERROR((U330-T330)/T330,"")</f>
        <v>-0.5226586102719033</v>
      </c>
    </row>
    <row r="331" spans="1:27" x14ac:dyDescent="0.2">
      <c r="A331" s="30" t="s">
        <v>38</v>
      </c>
      <c r="B331" s="33">
        <v>-350</v>
      </c>
      <c r="C331" s="33">
        <v>-215</v>
      </c>
      <c r="D331" s="33">
        <v>92</v>
      </c>
      <c r="E331" s="33">
        <v>-237</v>
      </c>
      <c r="F331" s="33">
        <v>-318</v>
      </c>
      <c r="G331" s="33">
        <v>-316</v>
      </c>
      <c r="H331" s="33">
        <v>-316</v>
      </c>
      <c r="I331" s="33">
        <v>-55</v>
      </c>
      <c r="J331" s="33">
        <v>270</v>
      </c>
      <c r="K331" s="33">
        <v>449</v>
      </c>
      <c r="L331" s="33">
        <v>393</v>
      </c>
      <c r="M331" s="33">
        <v>-32</v>
      </c>
      <c r="N331" s="33">
        <v>-345</v>
      </c>
      <c r="O331" s="33">
        <v>-137</v>
      </c>
      <c r="P331" s="33">
        <v>2</v>
      </c>
      <c r="Q331" s="33">
        <v>70</v>
      </c>
      <c r="R331" s="33">
        <v>-337</v>
      </c>
      <c r="S331" s="33">
        <v>-770</v>
      </c>
      <c r="T331" s="33">
        <v>-529</v>
      </c>
      <c r="U331" s="33">
        <v>547</v>
      </c>
      <c r="V331" s="34">
        <f t="shared" ref="V331:V360" si="16">IFERROR((U331-T331)/T331,"")</f>
        <v>-2.0340264650283553</v>
      </c>
    </row>
    <row r="332" spans="1:27" x14ac:dyDescent="0.2">
      <c r="A332" s="30" t="s">
        <v>40</v>
      </c>
      <c r="B332" s="33">
        <v>100</v>
      </c>
      <c r="C332" s="33">
        <v>44</v>
      </c>
      <c r="D332" s="33">
        <v>-462</v>
      </c>
      <c r="E332" s="33">
        <v>-83</v>
      </c>
      <c r="F332" s="33">
        <v>-120</v>
      </c>
      <c r="G332" s="33">
        <v>249</v>
      </c>
      <c r="H332" s="33">
        <v>143</v>
      </c>
      <c r="I332" s="33">
        <v>-78</v>
      </c>
      <c r="J332" s="33">
        <v>86</v>
      </c>
      <c r="K332" s="33">
        <v>97</v>
      </c>
      <c r="L332" s="33">
        <v>-97</v>
      </c>
      <c r="M332" s="33">
        <v>8</v>
      </c>
      <c r="N332" s="33">
        <v>133</v>
      </c>
      <c r="O332" s="33">
        <v>-14</v>
      </c>
      <c r="P332" s="33">
        <v>122</v>
      </c>
      <c r="Q332" s="33">
        <v>105</v>
      </c>
      <c r="R332" s="33">
        <v>174</v>
      </c>
      <c r="S332" s="33">
        <v>84</v>
      </c>
      <c r="T332" s="33">
        <v>239</v>
      </c>
      <c r="U332" s="33">
        <v>206</v>
      </c>
      <c r="V332" s="34">
        <f t="shared" si="16"/>
        <v>-0.13807531380753138</v>
      </c>
    </row>
    <row r="333" spans="1:27" x14ac:dyDescent="0.2">
      <c r="A333" s="30" t="s">
        <v>66</v>
      </c>
      <c r="B333" s="33">
        <v>337</v>
      </c>
      <c r="C333" s="33">
        <v>-159</v>
      </c>
      <c r="D333" s="33">
        <v>-173</v>
      </c>
      <c r="E333" s="33">
        <v>-74</v>
      </c>
      <c r="F333" s="33">
        <v>327</v>
      </c>
      <c r="G333" s="33">
        <v>-619</v>
      </c>
      <c r="H333" s="33">
        <v>-625</v>
      </c>
      <c r="I333" s="33">
        <v>335</v>
      </c>
      <c r="J333" s="33">
        <v>-165</v>
      </c>
      <c r="K333" s="33">
        <v>-485</v>
      </c>
      <c r="L333" s="33">
        <v>-637</v>
      </c>
      <c r="M333" s="33">
        <v>356</v>
      </c>
      <c r="N333" s="33">
        <v>-64</v>
      </c>
      <c r="O333" s="33">
        <v>-583</v>
      </c>
      <c r="P333" s="33">
        <v>-643</v>
      </c>
      <c r="Q333" s="33">
        <v>-464</v>
      </c>
      <c r="R333" s="33">
        <v>-97</v>
      </c>
      <c r="S333" s="33">
        <v>-717</v>
      </c>
      <c r="T333" s="33">
        <v>-439</v>
      </c>
      <c r="U333" s="33">
        <v>317</v>
      </c>
      <c r="V333" s="34">
        <f t="shared" si="16"/>
        <v>-1.7220956719817768</v>
      </c>
    </row>
    <row r="334" spans="1:27" x14ac:dyDescent="0.2">
      <c r="A334" s="30" t="s">
        <v>42</v>
      </c>
      <c r="B334" s="33">
        <v>80</v>
      </c>
      <c r="C334" s="33">
        <v>-42</v>
      </c>
      <c r="D334" s="33">
        <v>8</v>
      </c>
      <c r="E334" s="33">
        <v>49</v>
      </c>
      <c r="F334" s="33">
        <v>216</v>
      </c>
      <c r="G334" s="33">
        <v>-13</v>
      </c>
      <c r="H334" s="33">
        <v>83</v>
      </c>
      <c r="I334" s="33">
        <v>-5</v>
      </c>
      <c r="J334" s="33">
        <v>9</v>
      </c>
      <c r="K334" s="33">
        <v>-74</v>
      </c>
      <c r="L334" s="33">
        <v>11</v>
      </c>
      <c r="M334" s="33">
        <v>18</v>
      </c>
      <c r="N334" s="33">
        <v>-1</v>
      </c>
      <c r="O334" s="33">
        <v>-11</v>
      </c>
      <c r="P334" s="33">
        <v>-105</v>
      </c>
      <c r="Q334" s="33">
        <v>-107</v>
      </c>
      <c r="R334" s="33">
        <v>-45</v>
      </c>
      <c r="S334" s="33">
        <v>-15</v>
      </c>
      <c r="T334" s="33">
        <v>31</v>
      </c>
      <c r="U334" s="33">
        <v>-23</v>
      </c>
      <c r="V334" s="34">
        <f t="shared" si="16"/>
        <v>-1.7419354838709677</v>
      </c>
    </row>
    <row r="335" spans="1:27" x14ac:dyDescent="0.2">
      <c r="A335" s="30" t="s">
        <v>43</v>
      </c>
      <c r="B335" s="33">
        <v>21</v>
      </c>
      <c r="C335" s="33">
        <v>226</v>
      </c>
      <c r="D335" s="33">
        <v>182</v>
      </c>
      <c r="E335" s="33">
        <v>97</v>
      </c>
      <c r="F335" s="33">
        <v>-314</v>
      </c>
      <c r="G335" s="33">
        <v>-784</v>
      </c>
      <c r="H335" s="33">
        <v>-820</v>
      </c>
      <c r="I335" s="33">
        <v>739</v>
      </c>
      <c r="J335" s="33">
        <v>511</v>
      </c>
      <c r="K335" s="33">
        <v>21</v>
      </c>
      <c r="L335" s="33">
        <v>388</v>
      </c>
      <c r="M335" s="33">
        <v>549</v>
      </c>
      <c r="N335" s="33">
        <v>933</v>
      </c>
      <c r="O335" s="33">
        <v>506</v>
      </c>
      <c r="P335" s="33">
        <v>239</v>
      </c>
      <c r="Q335" s="33">
        <v>395</v>
      </c>
      <c r="R335" s="33">
        <v>644</v>
      </c>
      <c r="S335" s="33">
        <v>968</v>
      </c>
      <c r="T335" s="33">
        <v>438</v>
      </c>
      <c r="U335" s="33">
        <v>-185</v>
      </c>
      <c r="V335" s="34">
        <f t="shared" si="16"/>
        <v>-1.4223744292237444</v>
      </c>
    </row>
    <row r="336" spans="1:27" x14ac:dyDescent="0.2">
      <c r="A336" s="30" t="s">
        <v>48</v>
      </c>
      <c r="B336" s="33">
        <v>-5697</v>
      </c>
      <c r="C336" s="33">
        <v>-8927</v>
      </c>
      <c r="D336" s="33">
        <v>-3361</v>
      </c>
      <c r="E336" s="33">
        <v>-4119</v>
      </c>
      <c r="F336" s="33">
        <v>-3869</v>
      </c>
      <c r="G336" s="33">
        <v>-1705</v>
      </c>
      <c r="H336" s="33">
        <v>-653</v>
      </c>
      <c r="I336" s="33">
        <v>335</v>
      </c>
      <c r="J336" s="33">
        <v>1015</v>
      </c>
      <c r="K336" s="33">
        <v>-431</v>
      </c>
      <c r="L336" s="33">
        <v>2256</v>
      </c>
      <c r="M336" s="33">
        <v>5435</v>
      </c>
      <c r="N336" s="33">
        <v>2415</v>
      </c>
      <c r="O336" s="33">
        <v>-1394</v>
      </c>
      <c r="P336" s="33">
        <v>-2040</v>
      </c>
      <c r="Q336" s="33">
        <v>2106</v>
      </c>
      <c r="R336" s="33">
        <v>-728</v>
      </c>
      <c r="S336" s="33">
        <v>-678</v>
      </c>
      <c r="T336" s="33">
        <v>-2435</v>
      </c>
      <c r="U336" s="33">
        <v>975</v>
      </c>
      <c r="V336" s="34">
        <f t="shared" si="16"/>
        <v>-1.4004106776180698</v>
      </c>
    </row>
    <row r="337" spans="1:22" x14ac:dyDescent="0.2">
      <c r="A337" s="30" t="s">
        <v>44</v>
      </c>
      <c r="B337" s="33">
        <v>18</v>
      </c>
      <c r="C337" s="33">
        <v>-101</v>
      </c>
      <c r="D337" s="33">
        <v>-59</v>
      </c>
      <c r="E337" s="33">
        <v>-119</v>
      </c>
      <c r="F337" s="33">
        <v>-35</v>
      </c>
      <c r="G337" s="33">
        <v>-104</v>
      </c>
      <c r="H337" s="33">
        <v>-104</v>
      </c>
      <c r="I337" s="33">
        <v>-27</v>
      </c>
      <c r="J337" s="33">
        <v>260</v>
      </c>
      <c r="K337" s="33">
        <v>-95</v>
      </c>
      <c r="L337" s="33">
        <v>3</v>
      </c>
      <c r="M337" s="33">
        <v>51</v>
      </c>
      <c r="N337" s="33">
        <v>0</v>
      </c>
      <c r="O337" s="33">
        <v>-77</v>
      </c>
      <c r="P337" s="33">
        <v>-64</v>
      </c>
      <c r="Q337" s="33">
        <v>-37</v>
      </c>
      <c r="R337" s="33">
        <v>-146</v>
      </c>
      <c r="S337" s="33">
        <v>-100</v>
      </c>
      <c r="T337" s="33">
        <v>-136</v>
      </c>
      <c r="U337" s="33">
        <v>36</v>
      </c>
      <c r="V337" s="34">
        <f t="shared" si="16"/>
        <v>-1.2647058823529411</v>
      </c>
    </row>
    <row r="338" spans="1:22" x14ac:dyDescent="0.2">
      <c r="A338" s="30" t="s">
        <v>45</v>
      </c>
      <c r="B338" s="33">
        <v>577</v>
      </c>
      <c r="C338" s="33">
        <v>536</v>
      </c>
      <c r="D338" s="33">
        <v>299</v>
      </c>
      <c r="E338" s="33">
        <v>243</v>
      </c>
      <c r="F338" s="33">
        <v>175</v>
      </c>
      <c r="G338" s="33">
        <v>139</v>
      </c>
      <c r="H338" s="33">
        <v>135</v>
      </c>
      <c r="I338" s="33">
        <v>167</v>
      </c>
      <c r="J338" s="33">
        <v>137</v>
      </c>
      <c r="K338" s="33">
        <v>162</v>
      </c>
      <c r="L338" s="33">
        <v>79</v>
      </c>
      <c r="M338" s="33">
        <v>119</v>
      </c>
      <c r="N338" s="33">
        <v>81</v>
      </c>
      <c r="O338" s="33">
        <v>211</v>
      </c>
      <c r="P338" s="33">
        <v>-64</v>
      </c>
      <c r="Q338" s="33">
        <v>-98</v>
      </c>
      <c r="R338" s="33">
        <v>-103</v>
      </c>
      <c r="S338" s="33">
        <v>-21</v>
      </c>
      <c r="T338" s="33">
        <v>-106</v>
      </c>
      <c r="U338" s="33">
        <v>-258</v>
      </c>
      <c r="V338" s="34">
        <f t="shared" si="16"/>
        <v>1.4339622641509433</v>
      </c>
    </row>
    <row r="339" spans="1:22" x14ac:dyDescent="0.2">
      <c r="A339" s="30" t="s">
        <v>64</v>
      </c>
      <c r="B339" s="33">
        <v>-19</v>
      </c>
      <c r="C339" s="33">
        <v>549</v>
      </c>
      <c r="D339" s="33">
        <v>-336</v>
      </c>
      <c r="E339" s="33">
        <v>846</v>
      </c>
      <c r="F339" s="33">
        <v>1024</v>
      </c>
      <c r="G339" s="33">
        <v>556</v>
      </c>
      <c r="H339" s="33">
        <v>-641</v>
      </c>
      <c r="I339" s="33">
        <v>626</v>
      </c>
      <c r="J339" s="33">
        <v>627</v>
      </c>
      <c r="K339" s="33">
        <v>612</v>
      </c>
      <c r="L339" s="33">
        <v>-408</v>
      </c>
      <c r="M339" s="33">
        <v>49</v>
      </c>
      <c r="N339" s="33">
        <v>-397</v>
      </c>
      <c r="O339" s="33">
        <v>-580</v>
      </c>
      <c r="P339" s="33">
        <v>236</v>
      </c>
      <c r="Q339" s="33">
        <v>-208</v>
      </c>
      <c r="R339" s="33">
        <v>9</v>
      </c>
      <c r="S339" s="33">
        <v>-466</v>
      </c>
      <c r="T339" s="33">
        <v>585</v>
      </c>
      <c r="U339" s="33">
        <v>510</v>
      </c>
      <c r="V339" s="34">
        <f t="shared" si="16"/>
        <v>-0.12820512820512819</v>
      </c>
    </row>
    <row r="340" spans="1:22" x14ac:dyDescent="0.2">
      <c r="A340" s="30" t="s">
        <v>46</v>
      </c>
      <c r="B340" s="33">
        <v>-824</v>
      </c>
      <c r="C340" s="33">
        <v>-270</v>
      </c>
      <c r="D340" s="33">
        <v>-1338</v>
      </c>
      <c r="E340" s="33">
        <v>-478</v>
      </c>
      <c r="F340" s="33">
        <v>-436</v>
      </c>
      <c r="G340" s="33">
        <v>-1185</v>
      </c>
      <c r="H340" s="33">
        <v>-77</v>
      </c>
      <c r="I340" s="33">
        <v>559</v>
      </c>
      <c r="J340" s="33">
        <v>587</v>
      </c>
      <c r="K340" s="33">
        <v>141</v>
      </c>
      <c r="L340" s="33">
        <v>234</v>
      </c>
      <c r="M340" s="33">
        <v>-163</v>
      </c>
      <c r="N340" s="33">
        <v>124</v>
      </c>
      <c r="O340" s="33">
        <v>47</v>
      </c>
      <c r="P340" s="33">
        <v>532</v>
      </c>
      <c r="Q340" s="33">
        <v>271</v>
      </c>
      <c r="R340" s="33">
        <v>349</v>
      </c>
      <c r="S340" s="33">
        <v>424</v>
      </c>
      <c r="T340" s="33">
        <v>477</v>
      </c>
      <c r="U340" s="33">
        <v>132</v>
      </c>
      <c r="V340" s="34">
        <f t="shared" si="16"/>
        <v>-0.72327044025157228</v>
      </c>
    </row>
    <row r="341" spans="1:22" x14ac:dyDescent="0.2">
      <c r="A341" s="30" t="s">
        <v>47</v>
      </c>
      <c r="B341" s="33">
        <v>4373</v>
      </c>
      <c r="C341" s="33">
        <v>1229</v>
      </c>
      <c r="D341" s="33">
        <v>-2971</v>
      </c>
      <c r="E341" s="33">
        <v>1069</v>
      </c>
      <c r="F341" s="33">
        <v>-4469</v>
      </c>
      <c r="G341" s="33">
        <v>-2823</v>
      </c>
      <c r="H341" s="33">
        <v>473</v>
      </c>
      <c r="I341" s="33">
        <v>-4121</v>
      </c>
      <c r="J341" s="33">
        <v>-2712</v>
      </c>
      <c r="K341" s="33">
        <v>-3759</v>
      </c>
      <c r="L341" s="33">
        <v>-5278</v>
      </c>
      <c r="M341" s="33">
        <v>-1344</v>
      </c>
      <c r="N341" s="33">
        <v>222</v>
      </c>
      <c r="O341" s="33">
        <v>-253</v>
      </c>
      <c r="P341" s="33">
        <v>440</v>
      </c>
      <c r="Q341" s="33">
        <v>-276</v>
      </c>
      <c r="R341" s="33">
        <v>-457</v>
      </c>
      <c r="S341" s="33">
        <v>-381</v>
      </c>
      <c r="T341" s="33">
        <v>1307</v>
      </c>
      <c r="U341" s="33">
        <v>2626</v>
      </c>
      <c r="V341" s="34">
        <f t="shared" si="16"/>
        <v>1.0091813312930376</v>
      </c>
    </row>
    <row r="342" spans="1:22" x14ac:dyDescent="0.2">
      <c r="A342" s="30" t="s">
        <v>49</v>
      </c>
      <c r="B342" s="33">
        <v>-280</v>
      </c>
      <c r="C342" s="33">
        <v>-156</v>
      </c>
      <c r="D342" s="33">
        <v>163</v>
      </c>
      <c r="E342" s="33">
        <v>-35</v>
      </c>
      <c r="F342" s="33">
        <v>538</v>
      </c>
      <c r="G342" s="33">
        <v>100</v>
      </c>
      <c r="H342" s="33">
        <v>-201</v>
      </c>
      <c r="I342" s="33">
        <v>-273</v>
      </c>
      <c r="J342" s="33">
        <v>-344</v>
      </c>
      <c r="K342" s="33">
        <v>-275</v>
      </c>
      <c r="L342" s="33">
        <v>-309</v>
      </c>
      <c r="M342" s="33">
        <v>-252</v>
      </c>
      <c r="N342" s="33">
        <v>-137</v>
      </c>
      <c r="O342" s="33">
        <v>-640</v>
      </c>
      <c r="P342" s="33">
        <v>-259</v>
      </c>
      <c r="Q342" s="33">
        <v>-327</v>
      </c>
      <c r="R342" s="33">
        <v>-748</v>
      </c>
      <c r="S342" s="33">
        <v>-1870</v>
      </c>
      <c r="T342" s="33">
        <v>-523</v>
      </c>
      <c r="U342" s="33">
        <v>-561</v>
      </c>
      <c r="V342" s="34">
        <f t="shared" si="16"/>
        <v>7.2657743785850867E-2</v>
      </c>
    </row>
    <row r="343" spans="1:22" x14ac:dyDescent="0.2">
      <c r="A343" s="30" t="s">
        <v>50</v>
      </c>
      <c r="B343" s="33">
        <v>-326</v>
      </c>
      <c r="C343" s="33">
        <v>-145</v>
      </c>
      <c r="D343" s="33">
        <v>-331</v>
      </c>
      <c r="E343" s="33">
        <v>600</v>
      </c>
      <c r="F343" s="33">
        <v>107</v>
      </c>
      <c r="G343" s="33">
        <v>294</v>
      </c>
      <c r="H343" s="33">
        <v>510</v>
      </c>
      <c r="I343" s="33">
        <v>690</v>
      </c>
      <c r="J343" s="33">
        <v>240</v>
      </c>
      <c r="K343" s="33">
        <v>-15</v>
      </c>
      <c r="L343" s="33">
        <v>-11</v>
      </c>
      <c r="M343" s="33">
        <v>-58</v>
      </c>
      <c r="N343" s="33">
        <v>33</v>
      </c>
      <c r="O343" s="33">
        <v>173</v>
      </c>
      <c r="P343" s="33">
        <v>18</v>
      </c>
      <c r="Q343" s="33">
        <v>-35</v>
      </c>
      <c r="R343" s="33">
        <v>-33</v>
      </c>
      <c r="S343" s="33">
        <v>-7</v>
      </c>
      <c r="T343" s="33">
        <v>-27</v>
      </c>
      <c r="U343" s="33">
        <v>-19</v>
      </c>
      <c r="V343" s="34">
        <f t="shared" si="16"/>
        <v>-0.29629629629629628</v>
      </c>
    </row>
    <row r="344" spans="1:22" x14ac:dyDescent="0.2">
      <c r="A344" s="30" t="s">
        <v>51</v>
      </c>
      <c r="B344" s="33">
        <v>161</v>
      </c>
      <c r="C344" s="33">
        <v>-74</v>
      </c>
      <c r="D344" s="33">
        <v>-214</v>
      </c>
      <c r="E344" s="33">
        <v>-137</v>
      </c>
      <c r="F344" s="33">
        <v>-95</v>
      </c>
      <c r="G344" s="33">
        <v>-158</v>
      </c>
      <c r="H344" s="33">
        <v>-91</v>
      </c>
      <c r="I344" s="33">
        <v>7</v>
      </c>
      <c r="J344" s="33">
        <v>-114</v>
      </c>
      <c r="K344" s="33">
        <v>-75</v>
      </c>
      <c r="L344" s="33">
        <v>-290</v>
      </c>
      <c r="M344" s="33">
        <v>-320</v>
      </c>
      <c r="N344" s="33">
        <v>-102</v>
      </c>
      <c r="O344" s="33">
        <v>-141</v>
      </c>
      <c r="P344" s="33">
        <v>-235</v>
      </c>
      <c r="Q344" s="33">
        <v>-1061</v>
      </c>
      <c r="R344" s="33">
        <v>-1266</v>
      </c>
      <c r="S344" s="33">
        <v>-687</v>
      </c>
      <c r="T344" s="33">
        <v>-844</v>
      </c>
      <c r="U344" s="33">
        <v>-128</v>
      </c>
      <c r="V344" s="34">
        <f t="shared" si="16"/>
        <v>-0.84834123222748814</v>
      </c>
    </row>
    <row r="345" spans="1:22" x14ac:dyDescent="0.2">
      <c r="A345" s="30" t="s">
        <v>52</v>
      </c>
      <c r="B345" s="33">
        <v>143</v>
      </c>
      <c r="C345" s="33">
        <v>-107</v>
      </c>
      <c r="D345" s="33">
        <v>-921</v>
      </c>
      <c r="E345" s="33">
        <v>173</v>
      </c>
      <c r="F345" s="33">
        <v>249</v>
      </c>
      <c r="G345" s="33">
        <v>547</v>
      </c>
      <c r="H345" s="33">
        <v>532</v>
      </c>
      <c r="I345" s="33">
        <v>415</v>
      </c>
      <c r="J345" s="33">
        <v>458</v>
      </c>
      <c r="K345" s="33">
        <v>-384</v>
      </c>
      <c r="L345" s="33">
        <v>600</v>
      </c>
      <c r="M345" s="33">
        <v>1145</v>
      </c>
      <c r="N345" s="33">
        <v>8</v>
      </c>
      <c r="O345" s="33">
        <v>231</v>
      </c>
      <c r="P345" s="33">
        <v>-498</v>
      </c>
      <c r="Q345" s="33">
        <v>14</v>
      </c>
      <c r="R345" s="33">
        <v>-911</v>
      </c>
      <c r="S345" s="33">
        <v>-1071</v>
      </c>
      <c r="T345" s="33">
        <v>-883</v>
      </c>
      <c r="U345" s="33">
        <v>316</v>
      </c>
      <c r="V345" s="34">
        <f t="shared" si="16"/>
        <v>-1.3578708946772367</v>
      </c>
    </row>
    <row r="346" spans="1:22" x14ac:dyDescent="0.2">
      <c r="A346" s="30" t="s">
        <v>54</v>
      </c>
      <c r="B346" s="33">
        <v>0</v>
      </c>
      <c r="C346" s="33">
        <v>3</v>
      </c>
      <c r="D346" s="33">
        <v>-64</v>
      </c>
      <c r="E346" s="33">
        <v>1</v>
      </c>
      <c r="F346" s="33">
        <v>29</v>
      </c>
      <c r="G346" s="33">
        <v>-12</v>
      </c>
      <c r="H346" s="33">
        <v>30</v>
      </c>
      <c r="I346" s="33">
        <v>14</v>
      </c>
      <c r="J346" s="33">
        <v>-14</v>
      </c>
      <c r="K346" s="33">
        <v>-17</v>
      </c>
      <c r="L346" s="33">
        <v>-152</v>
      </c>
      <c r="M346" s="33">
        <v>0</v>
      </c>
      <c r="N346" s="33">
        <v>-31</v>
      </c>
      <c r="O346" s="33">
        <v>-38</v>
      </c>
      <c r="P346" s="33">
        <v>-35</v>
      </c>
      <c r="Q346" s="33">
        <v>-11</v>
      </c>
      <c r="R346" s="33">
        <v>-11</v>
      </c>
      <c r="S346" s="33">
        <v>-47</v>
      </c>
      <c r="T346" s="33">
        <v>-18</v>
      </c>
      <c r="U346" s="33">
        <v>-16</v>
      </c>
      <c r="V346" s="34">
        <f t="shared" si="16"/>
        <v>-0.1111111111111111</v>
      </c>
    </row>
    <row r="347" spans="1:22" x14ac:dyDescent="0.2">
      <c r="A347" s="30" t="s">
        <v>55</v>
      </c>
      <c r="B347" s="33">
        <v>-2</v>
      </c>
      <c r="C347" s="33">
        <v>0</v>
      </c>
      <c r="D347" s="33">
        <v>2</v>
      </c>
      <c r="E347" s="33">
        <v>2</v>
      </c>
      <c r="F347" s="33">
        <v>8</v>
      </c>
      <c r="G347" s="33">
        <v>9</v>
      </c>
      <c r="H347" s="33">
        <v>-2</v>
      </c>
      <c r="I347" s="33">
        <v>5</v>
      </c>
      <c r="J347" s="33">
        <v>3</v>
      </c>
      <c r="K347" s="33">
        <v>4</v>
      </c>
      <c r="L347" s="33">
        <v>6</v>
      </c>
      <c r="M347" s="33">
        <v>1</v>
      </c>
      <c r="N347" s="33">
        <v>0</v>
      </c>
      <c r="O347" s="33">
        <v>6</v>
      </c>
      <c r="P347" s="33">
        <v>0</v>
      </c>
      <c r="Q347" s="33">
        <v>26</v>
      </c>
      <c r="R347" s="33">
        <v>1</v>
      </c>
      <c r="S347" s="33">
        <v>0</v>
      </c>
      <c r="T347" s="33">
        <v>2</v>
      </c>
      <c r="U347" s="33">
        <v>-1</v>
      </c>
      <c r="V347" s="34">
        <f t="shared" si="16"/>
        <v>-1.5</v>
      </c>
    </row>
    <row r="348" spans="1:22" x14ac:dyDescent="0.2">
      <c r="A348" s="30" t="s">
        <v>53</v>
      </c>
      <c r="B348" s="33">
        <v>-4</v>
      </c>
      <c r="C348" s="33">
        <v>-31</v>
      </c>
      <c r="D348" s="33">
        <v>1</v>
      </c>
      <c r="E348" s="33">
        <v>-9</v>
      </c>
      <c r="F348" s="33">
        <v>48</v>
      </c>
      <c r="G348" s="33">
        <v>64</v>
      </c>
      <c r="H348" s="33">
        <v>-13</v>
      </c>
      <c r="I348" s="33">
        <v>-37</v>
      </c>
      <c r="J348" s="33">
        <v>-33</v>
      </c>
      <c r="K348" s="33">
        <v>-191</v>
      </c>
      <c r="L348" s="33">
        <v>-170</v>
      </c>
      <c r="M348" s="33">
        <v>-92</v>
      </c>
      <c r="N348" s="33">
        <v>-189</v>
      </c>
      <c r="O348" s="33">
        <v>-121</v>
      </c>
      <c r="P348" s="33">
        <v>-111</v>
      </c>
      <c r="Q348" s="33">
        <v>-117</v>
      </c>
      <c r="R348" s="33">
        <v>-133</v>
      </c>
      <c r="S348" s="33">
        <v>-129</v>
      </c>
      <c r="T348" s="33">
        <v>-103</v>
      </c>
      <c r="U348" s="33">
        <v>-52</v>
      </c>
      <c r="V348" s="34">
        <f t="shared" si="16"/>
        <v>-0.49514563106796117</v>
      </c>
    </row>
    <row r="349" spans="1:22" x14ac:dyDescent="0.2">
      <c r="A349" s="30" t="s">
        <v>56</v>
      </c>
      <c r="B349" s="33">
        <v>0</v>
      </c>
      <c r="C349" s="33">
        <v>0</v>
      </c>
      <c r="D349" s="33">
        <v>0</v>
      </c>
      <c r="E349" s="33">
        <v>0</v>
      </c>
      <c r="F349" s="33">
        <v>0</v>
      </c>
      <c r="G349" s="33">
        <v>-84</v>
      </c>
      <c r="H349" s="33">
        <v>-60</v>
      </c>
      <c r="I349" s="33">
        <v>-20</v>
      </c>
      <c r="J349" s="33">
        <v>-75</v>
      </c>
      <c r="K349" s="33">
        <v>-108</v>
      </c>
      <c r="L349" s="33">
        <v>-20</v>
      </c>
      <c r="M349" s="33">
        <v>3</v>
      </c>
      <c r="N349" s="33">
        <v>3</v>
      </c>
      <c r="O349" s="33">
        <v>6</v>
      </c>
      <c r="P349" s="33">
        <v>7</v>
      </c>
      <c r="Q349" s="33">
        <v>16</v>
      </c>
      <c r="R349" s="33">
        <v>12</v>
      </c>
      <c r="S349" s="33">
        <v>11</v>
      </c>
      <c r="T349" s="33">
        <v>2</v>
      </c>
      <c r="U349" s="33">
        <v>-53</v>
      </c>
      <c r="V349" s="34">
        <f t="shared" si="16"/>
        <v>-27.5</v>
      </c>
    </row>
    <row r="350" spans="1:22" x14ac:dyDescent="0.2">
      <c r="A350" s="30" t="s">
        <v>57</v>
      </c>
      <c r="B350" s="33">
        <v>223</v>
      </c>
      <c r="C350" s="33">
        <v>206</v>
      </c>
      <c r="D350" s="33">
        <v>-289</v>
      </c>
      <c r="E350" s="33">
        <v>-105</v>
      </c>
      <c r="F350" s="33">
        <v>142</v>
      </c>
      <c r="G350" s="33">
        <v>-6</v>
      </c>
      <c r="H350" s="33">
        <v>-40</v>
      </c>
      <c r="I350" s="33">
        <v>39</v>
      </c>
      <c r="J350" s="33">
        <v>110</v>
      </c>
      <c r="K350" s="33">
        <v>-4</v>
      </c>
      <c r="L350" s="33">
        <v>-26</v>
      </c>
      <c r="M350" s="33">
        <v>13</v>
      </c>
      <c r="N350" s="33">
        <v>23</v>
      </c>
      <c r="O350" s="33">
        <v>64</v>
      </c>
      <c r="P350" s="33">
        <v>51</v>
      </c>
      <c r="Q350" s="33">
        <v>80</v>
      </c>
      <c r="R350" s="33">
        <v>-73</v>
      </c>
      <c r="S350" s="33">
        <v>6994</v>
      </c>
      <c r="T350" s="33">
        <v>6954</v>
      </c>
      <c r="U350" s="33">
        <v>59</v>
      </c>
      <c r="V350" s="34">
        <f t="shared" si="16"/>
        <v>-0.99151567443198163</v>
      </c>
    </row>
    <row r="351" spans="1:22" x14ac:dyDescent="0.2">
      <c r="A351" s="30" t="s">
        <v>58</v>
      </c>
      <c r="B351" s="33">
        <v>-149</v>
      </c>
      <c r="C351" s="33">
        <v>933</v>
      </c>
      <c r="D351" s="33">
        <v>59</v>
      </c>
      <c r="E351" s="33">
        <v>365</v>
      </c>
      <c r="F351" s="33">
        <v>-724</v>
      </c>
      <c r="G351" s="33">
        <v>-495</v>
      </c>
      <c r="H351" s="33">
        <v>-1090</v>
      </c>
      <c r="I351" s="33">
        <v>-639</v>
      </c>
      <c r="J351" s="33">
        <v>-796</v>
      </c>
      <c r="K351" s="33">
        <v>-283</v>
      </c>
      <c r="L351" s="33">
        <v>1115</v>
      </c>
      <c r="M351" s="33">
        <v>1274</v>
      </c>
      <c r="N351" s="33">
        <v>149</v>
      </c>
      <c r="O351" s="33">
        <v>1790</v>
      </c>
      <c r="P351" s="33">
        <v>668</v>
      </c>
      <c r="Q351" s="33">
        <v>1061</v>
      </c>
      <c r="R351" s="33">
        <v>1374</v>
      </c>
      <c r="S351" s="33">
        <v>1149</v>
      </c>
      <c r="T351" s="33">
        <v>3162</v>
      </c>
      <c r="U351" s="33">
        <v>2233</v>
      </c>
      <c r="V351" s="34">
        <f t="shared" si="16"/>
        <v>-0.2938013915243517</v>
      </c>
    </row>
    <row r="352" spans="1:22" x14ac:dyDescent="0.2">
      <c r="A352" s="30" t="s">
        <v>59</v>
      </c>
      <c r="B352" s="33">
        <v>3627</v>
      </c>
      <c r="C352" s="33">
        <v>2601</v>
      </c>
      <c r="D352" s="33">
        <v>2207</v>
      </c>
      <c r="E352" s="33">
        <v>1886</v>
      </c>
      <c r="F352" s="33">
        <v>-2047</v>
      </c>
      <c r="G352" s="33">
        <v>593</v>
      </c>
      <c r="H352" s="33">
        <v>-386</v>
      </c>
      <c r="I352" s="33">
        <v>807</v>
      </c>
      <c r="J352" s="33">
        <v>668</v>
      </c>
      <c r="K352" s="33">
        <v>988</v>
      </c>
      <c r="L352" s="33">
        <v>-1010</v>
      </c>
      <c r="M352" s="33">
        <v>292</v>
      </c>
      <c r="N352" s="33">
        <v>1819</v>
      </c>
      <c r="O352" s="33">
        <v>1376</v>
      </c>
      <c r="P352" s="33">
        <v>-201</v>
      </c>
      <c r="Q352" s="33">
        <v>638</v>
      </c>
      <c r="R352" s="33">
        <v>999</v>
      </c>
      <c r="S352" s="33">
        <v>-136</v>
      </c>
      <c r="T352" s="33">
        <v>1869</v>
      </c>
      <c r="U352" s="33">
        <v>1325</v>
      </c>
      <c r="V352" s="34">
        <f t="shared" si="16"/>
        <v>-0.29106474050294273</v>
      </c>
    </row>
    <row r="353" spans="1:33" x14ac:dyDescent="0.2">
      <c r="A353" s="30" t="s">
        <v>60</v>
      </c>
      <c r="B353" s="33">
        <v>525</v>
      </c>
      <c r="C353" s="33">
        <v>-75</v>
      </c>
      <c r="D353" s="33">
        <v>56</v>
      </c>
      <c r="E353" s="33">
        <v>-1</v>
      </c>
      <c r="F353" s="33">
        <v>-80</v>
      </c>
      <c r="G353" s="33">
        <v>-19</v>
      </c>
      <c r="H353" s="33">
        <v>76</v>
      </c>
      <c r="I353" s="33">
        <v>77</v>
      </c>
      <c r="J353" s="33">
        <v>192</v>
      </c>
      <c r="K353" s="33">
        <v>127</v>
      </c>
      <c r="L353" s="33">
        <v>-94</v>
      </c>
      <c r="M353" s="33">
        <v>43</v>
      </c>
      <c r="N353" s="33">
        <v>181</v>
      </c>
      <c r="O353" s="33">
        <v>45</v>
      </c>
      <c r="P353" s="33">
        <v>170</v>
      </c>
      <c r="Q353" s="33">
        <v>99</v>
      </c>
      <c r="R353" s="33">
        <v>124</v>
      </c>
      <c r="S353" s="33">
        <v>74</v>
      </c>
      <c r="T353" s="33">
        <v>29</v>
      </c>
      <c r="U353" s="33">
        <v>48</v>
      </c>
      <c r="V353" s="34">
        <f t="shared" si="16"/>
        <v>0.65517241379310343</v>
      </c>
    </row>
    <row r="354" spans="1:33" x14ac:dyDescent="0.2">
      <c r="A354" s="30" t="s">
        <v>61</v>
      </c>
      <c r="B354" s="33">
        <v>1045</v>
      </c>
      <c r="C354" s="33">
        <v>-36</v>
      </c>
      <c r="D354" s="33">
        <v>258</v>
      </c>
      <c r="E354" s="33">
        <v>2077</v>
      </c>
      <c r="F354" s="33">
        <v>205</v>
      </c>
      <c r="G354" s="33">
        <v>2138</v>
      </c>
      <c r="H354" s="33">
        <v>-88</v>
      </c>
      <c r="I354" s="33">
        <v>-892</v>
      </c>
      <c r="J354" s="33">
        <v>592</v>
      </c>
      <c r="K354" s="33">
        <v>537</v>
      </c>
      <c r="L354" s="33">
        <v>369</v>
      </c>
      <c r="M354" s="33">
        <v>525</v>
      </c>
      <c r="N354" s="33">
        <v>631</v>
      </c>
      <c r="O354" s="33">
        <v>382</v>
      </c>
      <c r="P354" s="33">
        <v>-193</v>
      </c>
      <c r="Q354" s="33">
        <v>-452</v>
      </c>
      <c r="R354" s="33">
        <v>216</v>
      </c>
      <c r="S354" s="33">
        <v>995</v>
      </c>
      <c r="T354" s="33">
        <v>-15</v>
      </c>
      <c r="U354" s="33">
        <v>-40</v>
      </c>
      <c r="V354" s="34">
        <f t="shared" si="16"/>
        <v>1.6666666666666667</v>
      </c>
    </row>
    <row r="355" spans="1:33" x14ac:dyDescent="0.2">
      <c r="A355" s="30" t="s">
        <v>65</v>
      </c>
      <c r="B355" s="33">
        <v>-658</v>
      </c>
      <c r="C355" s="33">
        <v>-235</v>
      </c>
      <c r="D355" s="33">
        <v>187</v>
      </c>
      <c r="E355" s="33">
        <v>-262</v>
      </c>
      <c r="F355" s="33">
        <v>-932</v>
      </c>
      <c r="G355" s="33">
        <v>-337</v>
      </c>
      <c r="H355" s="33">
        <v>-1466</v>
      </c>
      <c r="I355" s="33">
        <v>-838</v>
      </c>
      <c r="J355" s="33">
        <v>-978</v>
      </c>
      <c r="K355" s="33">
        <v>-713</v>
      </c>
      <c r="L355" s="33">
        <v>-511</v>
      </c>
      <c r="M355" s="33">
        <v>-756</v>
      </c>
      <c r="N355" s="33">
        <v>-83</v>
      </c>
      <c r="O355" s="33">
        <v>-1098</v>
      </c>
      <c r="P355" s="33">
        <v>-997</v>
      </c>
      <c r="Q355" s="33">
        <v>-825</v>
      </c>
      <c r="R355" s="33">
        <v>-1472</v>
      </c>
      <c r="S355" s="33">
        <v>-1311</v>
      </c>
      <c r="T355" s="33">
        <v>-288</v>
      </c>
      <c r="U355" s="33">
        <v>-1414</v>
      </c>
      <c r="V355" s="34">
        <f t="shared" si="16"/>
        <v>3.9097222222222223</v>
      </c>
    </row>
    <row r="356" spans="1:33" x14ac:dyDescent="0.2">
      <c r="A356" s="30" t="s">
        <v>63</v>
      </c>
      <c r="B356" s="33">
        <v>-4</v>
      </c>
      <c r="C356" s="33">
        <v>-4</v>
      </c>
      <c r="D356" s="33">
        <v>6</v>
      </c>
      <c r="E356" s="33">
        <v>-8</v>
      </c>
      <c r="F356" s="33">
        <v>-22</v>
      </c>
      <c r="G356" s="33">
        <v>20</v>
      </c>
      <c r="H356" s="33">
        <v>-66</v>
      </c>
      <c r="I356" s="33">
        <v>20</v>
      </c>
      <c r="J356" s="33">
        <v>-39</v>
      </c>
      <c r="K356" s="33">
        <v>88</v>
      </c>
      <c r="L356" s="33">
        <v>7</v>
      </c>
      <c r="M356" s="33">
        <v>46</v>
      </c>
      <c r="N356" s="33">
        <v>-1</v>
      </c>
      <c r="O356" s="33">
        <v>4</v>
      </c>
      <c r="P356" s="33">
        <v>10</v>
      </c>
      <c r="Q356" s="33">
        <v>21</v>
      </c>
      <c r="R356" s="33">
        <v>19</v>
      </c>
      <c r="S356" s="33">
        <v>21</v>
      </c>
      <c r="T356" s="33">
        <v>17</v>
      </c>
      <c r="U356" s="33">
        <v>21</v>
      </c>
      <c r="V356" s="34">
        <f t="shared" si="16"/>
        <v>0.23529411764705882</v>
      </c>
    </row>
    <row r="357" spans="1:33" x14ac:dyDescent="0.2">
      <c r="A357" s="30" t="s">
        <v>62</v>
      </c>
      <c r="B357" s="33">
        <v>-635</v>
      </c>
      <c r="C357" s="33">
        <v>-81</v>
      </c>
      <c r="D357" s="33">
        <v>202</v>
      </c>
      <c r="E357" s="33">
        <v>354</v>
      </c>
      <c r="F357" s="33">
        <v>341</v>
      </c>
      <c r="G357" s="33">
        <v>272</v>
      </c>
      <c r="H357" s="33">
        <v>357</v>
      </c>
      <c r="I357" s="33">
        <v>413</v>
      </c>
      <c r="J357" s="33">
        <v>509</v>
      </c>
      <c r="K357" s="33">
        <v>387</v>
      </c>
      <c r="L357" s="33">
        <v>378</v>
      </c>
      <c r="M357" s="33">
        <v>-142</v>
      </c>
      <c r="N357" s="33">
        <v>-196</v>
      </c>
      <c r="O357" s="33">
        <v>-227</v>
      </c>
      <c r="P357" s="33">
        <v>-120</v>
      </c>
      <c r="Q357" s="33">
        <v>11</v>
      </c>
      <c r="R357" s="33">
        <v>1</v>
      </c>
      <c r="S357" s="33">
        <v>23</v>
      </c>
      <c r="T357" s="33">
        <v>13</v>
      </c>
      <c r="U357" s="33">
        <v>10</v>
      </c>
      <c r="V357" s="34">
        <f t="shared" si="16"/>
        <v>-0.23076923076923078</v>
      </c>
    </row>
    <row r="358" spans="1:33" x14ac:dyDescent="0.2">
      <c r="A358" s="30" t="s">
        <v>67</v>
      </c>
      <c r="B358" s="33">
        <v>1106</v>
      </c>
      <c r="C358" s="33">
        <v>1115</v>
      </c>
      <c r="D358" s="33">
        <v>548</v>
      </c>
      <c r="E358" s="33">
        <v>393</v>
      </c>
      <c r="F358" s="33">
        <v>310</v>
      </c>
      <c r="G358" s="33">
        <v>243</v>
      </c>
      <c r="H358" s="33">
        <v>291</v>
      </c>
      <c r="I358" s="33">
        <v>574</v>
      </c>
      <c r="J358" s="33">
        <v>283</v>
      </c>
      <c r="K358" s="33">
        <v>200</v>
      </c>
      <c r="L358" s="33">
        <v>-230</v>
      </c>
      <c r="M358" s="33">
        <v>-275</v>
      </c>
      <c r="N358" s="33">
        <v>-298</v>
      </c>
      <c r="O358" s="33">
        <v>-208</v>
      </c>
      <c r="P358" s="33">
        <v>-723</v>
      </c>
      <c r="Q358" s="33">
        <v>-296</v>
      </c>
      <c r="R358" s="33">
        <v>-562</v>
      </c>
      <c r="S358" s="33">
        <v>-1149</v>
      </c>
      <c r="T358" s="33">
        <v>-1952</v>
      </c>
      <c r="U358" s="33">
        <v>-1503</v>
      </c>
      <c r="V358" s="34">
        <f t="shared" si="16"/>
        <v>-0.23002049180327869</v>
      </c>
    </row>
    <row r="359" spans="1:33" x14ac:dyDescent="0.2">
      <c r="A359" s="30" t="s">
        <v>68</v>
      </c>
      <c r="B359" s="33">
        <v>-850</v>
      </c>
      <c r="C359" s="33">
        <v>307</v>
      </c>
      <c r="D359" s="33">
        <v>233</v>
      </c>
      <c r="E359" s="33">
        <v>818</v>
      </c>
      <c r="F359" s="33">
        <v>3245</v>
      </c>
      <c r="G359" s="33">
        <v>1957</v>
      </c>
      <c r="H359" s="33">
        <v>1016</v>
      </c>
      <c r="I359" s="33">
        <v>-585</v>
      </c>
      <c r="J359" s="33">
        <v>481</v>
      </c>
      <c r="K359" s="33">
        <v>-756</v>
      </c>
      <c r="L359" s="33">
        <v>-491</v>
      </c>
      <c r="M359" s="33">
        <v>-1223</v>
      </c>
      <c r="N359" s="33">
        <v>-486</v>
      </c>
      <c r="O359" s="33">
        <v>302</v>
      </c>
      <c r="P359" s="33">
        <v>450</v>
      </c>
      <c r="Q359" s="33">
        <v>842</v>
      </c>
      <c r="R359" s="33">
        <v>1297</v>
      </c>
      <c r="S359" s="33">
        <v>105</v>
      </c>
      <c r="T359" s="33">
        <v>487</v>
      </c>
      <c r="U359" s="33">
        <v>-266</v>
      </c>
      <c r="V359" s="34">
        <f t="shared" si="16"/>
        <v>-1.5462012320328542</v>
      </c>
    </row>
    <row r="360" spans="1:33" x14ac:dyDescent="0.2">
      <c r="A360" s="30" t="s">
        <v>69</v>
      </c>
      <c r="B360" s="33">
        <v>1244</v>
      </c>
      <c r="C360" s="33">
        <v>-4796</v>
      </c>
      <c r="D360" s="33">
        <v>-6450</v>
      </c>
      <c r="E360" s="33">
        <v>2621</v>
      </c>
      <c r="F360" s="33">
        <v>-6408</v>
      </c>
      <c r="G360" s="33">
        <v>-606</v>
      </c>
      <c r="H360" s="33">
        <v>-1669</v>
      </c>
      <c r="I360" s="33">
        <v>-2018</v>
      </c>
      <c r="J360" s="33">
        <v>2445</v>
      </c>
      <c r="K360" s="33">
        <v>-3614</v>
      </c>
      <c r="L360" s="33">
        <v>-4428</v>
      </c>
      <c r="M360" s="33">
        <v>3593</v>
      </c>
      <c r="N360" s="33">
        <v>4260</v>
      </c>
      <c r="O360" s="33">
        <v>-1732</v>
      </c>
      <c r="P360" s="33">
        <v>-2979</v>
      </c>
      <c r="Q360" s="33">
        <v>791</v>
      </c>
      <c r="R360" s="33">
        <v>-2943</v>
      </c>
      <c r="S360" s="33">
        <v>1609</v>
      </c>
      <c r="T360" s="33">
        <v>6212</v>
      </c>
      <c r="U360" s="33">
        <v>3634</v>
      </c>
      <c r="V360" s="34">
        <f t="shared" si="16"/>
        <v>-0.41500321957501612</v>
      </c>
    </row>
    <row r="361" spans="1:33" x14ac:dyDescent="0.2">
      <c r="AA361"/>
    </row>
    <row r="362" spans="1:33" x14ac:dyDescent="0.2">
      <c r="AA362"/>
    </row>
    <row r="363" spans="1:33" x14ac:dyDescent="0.2">
      <c r="AA363"/>
    </row>
    <row r="364" spans="1:33" x14ac:dyDescent="0.2">
      <c r="A364" s="24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Z364" s="56" t="s">
        <v>90</v>
      </c>
      <c r="AA364" s="57"/>
      <c r="AB364" s="57"/>
      <c r="AC364" s="57"/>
    </row>
    <row r="365" spans="1:33" x14ac:dyDescent="0.2">
      <c r="A365" s="24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Z365" s="57"/>
      <c r="AA365" s="57"/>
      <c r="AB365" s="57"/>
      <c r="AC365" s="57"/>
    </row>
    <row r="366" spans="1:33" ht="32.25" customHeight="1" x14ac:dyDescent="0.2">
      <c r="U366" t="s">
        <v>91</v>
      </c>
      <c r="Z366" s="57"/>
      <c r="AA366" s="57"/>
      <c r="AB366" s="57"/>
      <c r="AC366" s="57"/>
    </row>
    <row r="367" spans="1:33" x14ac:dyDescent="0.2">
      <c r="A367" s="58" t="s">
        <v>92</v>
      </c>
      <c r="B367" s="58"/>
      <c r="C367" s="58">
        <v>1</v>
      </c>
      <c r="D367" s="58">
        <v>2</v>
      </c>
      <c r="E367" s="58">
        <v>3</v>
      </c>
      <c r="F367" s="58">
        <v>4</v>
      </c>
      <c r="G367" s="58">
        <v>5</v>
      </c>
      <c r="H367" s="58">
        <v>6</v>
      </c>
      <c r="I367" s="58">
        <v>7</v>
      </c>
      <c r="J367" s="58">
        <v>8</v>
      </c>
      <c r="K367" s="58">
        <v>9</v>
      </c>
      <c r="L367" s="58">
        <v>10</v>
      </c>
      <c r="M367" s="58">
        <v>11</v>
      </c>
      <c r="N367" s="58">
        <v>12</v>
      </c>
      <c r="O367" s="58">
        <v>13</v>
      </c>
      <c r="P367" s="58">
        <v>14</v>
      </c>
      <c r="Q367" s="58">
        <v>15</v>
      </c>
      <c r="R367" s="58">
        <v>16</v>
      </c>
      <c r="S367" s="58">
        <v>17</v>
      </c>
      <c r="T367" s="58">
        <v>18</v>
      </c>
      <c r="U367" s="58">
        <v>19</v>
      </c>
      <c r="V367" s="38"/>
      <c r="W367" s="38"/>
      <c r="X367" s="38"/>
      <c r="Y367" s="38"/>
      <c r="Z367" s="38"/>
      <c r="AA367" s="59"/>
      <c r="AB367" s="59"/>
      <c r="AC367" s="60"/>
      <c r="AD367" s="61">
        <v>2008</v>
      </c>
      <c r="AE367" s="61">
        <v>2009</v>
      </c>
      <c r="AF367" s="61" t="s">
        <v>93</v>
      </c>
      <c r="AG367" s="62"/>
    </row>
    <row r="368" spans="1:33" x14ac:dyDescent="0.2">
      <c r="A368" s="63" t="s">
        <v>94</v>
      </c>
      <c r="B368" s="64">
        <v>1990</v>
      </c>
      <c r="C368" s="64">
        <v>1991</v>
      </c>
      <c r="D368" s="64">
        <v>1992</v>
      </c>
      <c r="E368" s="64">
        <v>1993</v>
      </c>
      <c r="F368" s="64">
        <v>1994</v>
      </c>
      <c r="G368" s="64">
        <v>1995</v>
      </c>
      <c r="H368" s="64">
        <v>1996</v>
      </c>
      <c r="I368" s="64">
        <v>1997</v>
      </c>
      <c r="J368" s="64">
        <v>1998</v>
      </c>
      <c r="K368" s="64">
        <v>1999</v>
      </c>
      <c r="L368" s="64">
        <v>2000</v>
      </c>
      <c r="M368" s="64">
        <v>2001</v>
      </c>
      <c r="N368" s="64">
        <v>2002</v>
      </c>
      <c r="O368" s="64">
        <v>2003</v>
      </c>
      <c r="P368" s="64">
        <v>2004</v>
      </c>
      <c r="Q368" s="64">
        <v>2005</v>
      </c>
      <c r="R368" s="64">
        <v>2006</v>
      </c>
      <c r="S368" s="64">
        <v>2007</v>
      </c>
      <c r="T368" s="64">
        <v>2008</v>
      </c>
      <c r="U368" s="64">
        <v>2009</v>
      </c>
      <c r="V368" s="38"/>
      <c r="W368" s="65" t="s">
        <v>95</v>
      </c>
      <c r="X368" s="66" t="s">
        <v>96</v>
      </c>
      <c r="Y368" s="66" t="s">
        <v>97</v>
      </c>
      <c r="Z368" s="67" t="s">
        <v>98</v>
      </c>
      <c r="AA368" s="59"/>
      <c r="AB368" s="68" t="s">
        <v>99</v>
      </c>
      <c r="AC368" s="68" t="s">
        <v>100</v>
      </c>
      <c r="AD368" s="61" t="s">
        <v>101</v>
      </c>
      <c r="AE368" s="38"/>
      <c r="AF368" s="38"/>
      <c r="AG368" s="60"/>
    </row>
    <row r="369" spans="1:33" x14ac:dyDescent="0.2">
      <c r="A369" s="69" t="s">
        <v>102</v>
      </c>
      <c r="B369" s="70">
        <f>B$81/1000</f>
        <v>368.92399999999998</v>
      </c>
      <c r="C369" s="70">
        <f t="shared" ref="C369:U369" si="17">C$81/1000</f>
        <v>348.91</v>
      </c>
      <c r="D369" s="70">
        <f t="shared" si="17"/>
        <v>328.221</v>
      </c>
      <c r="E369" s="70">
        <f t="shared" si="17"/>
        <v>319.358</v>
      </c>
      <c r="F369" s="70">
        <f t="shared" si="17"/>
        <v>322.34100000000001</v>
      </c>
      <c r="G369" s="70">
        <f t="shared" si="17"/>
        <v>328.86900000000003</v>
      </c>
      <c r="H369" s="70">
        <f t="shared" si="17"/>
        <v>330.64100000000002</v>
      </c>
      <c r="I369" s="70">
        <f t="shared" si="17"/>
        <v>332.00099999999998</v>
      </c>
      <c r="J369" s="70">
        <f t="shared" si="17"/>
        <v>326.11500000000001</v>
      </c>
      <c r="K369" s="70">
        <f t="shared" si="17"/>
        <v>318.75400000000002</v>
      </c>
      <c r="L369" s="70">
        <f t="shared" si="17"/>
        <v>329.32799999999997</v>
      </c>
      <c r="M369" s="70">
        <f t="shared" si="17"/>
        <v>328.61099999999999</v>
      </c>
      <c r="N369" s="70">
        <f t="shared" si="17"/>
        <v>325.26600000000002</v>
      </c>
      <c r="O369" s="70">
        <f t="shared" si="17"/>
        <v>338.85899999999998</v>
      </c>
      <c r="P369" s="70">
        <f t="shared" si="17"/>
        <v>336.52699999999999</v>
      </c>
      <c r="Q369" s="70">
        <f t="shared" si="17"/>
        <v>332.80399999999997</v>
      </c>
      <c r="R369" s="70">
        <f t="shared" si="17"/>
        <v>326.04599999999999</v>
      </c>
      <c r="S369" s="70">
        <f t="shared" si="17"/>
        <v>324.73599999999999</v>
      </c>
      <c r="T369" s="70">
        <f t="shared" si="17"/>
        <v>315.86900000000003</v>
      </c>
      <c r="U369" s="70">
        <f t="shared" si="17"/>
        <v>269.45499999999998</v>
      </c>
      <c r="V369" s="69" t="s">
        <v>102</v>
      </c>
      <c r="W369" s="71">
        <f>(U369-B369)/B369*100</f>
        <v>-26.961921696609597</v>
      </c>
      <c r="X369" s="71">
        <f>(U369-Q369)/Q369*100</f>
        <v>-19.034927464814121</v>
      </c>
      <c r="Y369" s="71">
        <f>(U369-T369)/T369*100</f>
        <v>-14.694066210992546</v>
      </c>
      <c r="Z369" s="72">
        <f>(U369/B369)^(1/19)-1</f>
        <v>-1.6400303159976315E-2</v>
      </c>
      <c r="AA369" s="73"/>
      <c r="AB369" s="74">
        <f>U369/U$376</f>
        <v>0.24195206663368263</v>
      </c>
      <c r="AC369" s="74">
        <f>T369/T$376</f>
        <v>0.26877092666573071</v>
      </c>
      <c r="AD369" s="75">
        <f>T$83-T$81</f>
        <v>31568</v>
      </c>
      <c r="AE369" s="75">
        <f>U$83-U$81</f>
        <v>29854</v>
      </c>
      <c r="AF369" s="76">
        <f>(AE369/AD369)-1</f>
        <v>-5.429548910288895E-2</v>
      </c>
      <c r="AG369" s="60"/>
    </row>
    <row r="370" spans="1:33" x14ac:dyDescent="0.2">
      <c r="A370" s="69" t="s">
        <v>103</v>
      </c>
      <c r="B370" s="70">
        <f>B$120/1000</f>
        <v>281.54899999999998</v>
      </c>
      <c r="C370" s="70">
        <f t="shared" ref="C370:U370" si="18">C$120/1000</f>
        <v>283.75700000000001</v>
      </c>
      <c r="D370" s="70">
        <f t="shared" si="18"/>
        <v>292.14800000000002</v>
      </c>
      <c r="E370" s="70">
        <f t="shared" si="18"/>
        <v>295.43400000000003</v>
      </c>
      <c r="F370" s="70">
        <f t="shared" si="18"/>
        <v>298.822</v>
      </c>
      <c r="G370" s="70">
        <f t="shared" si="18"/>
        <v>302.673</v>
      </c>
      <c r="H370" s="70">
        <f t="shared" si="18"/>
        <v>312.92500000000001</v>
      </c>
      <c r="I370" s="70">
        <f t="shared" si="18"/>
        <v>318.48399999999998</v>
      </c>
      <c r="J370" s="70">
        <f t="shared" si="18"/>
        <v>330.524</v>
      </c>
      <c r="K370" s="70">
        <f t="shared" si="18"/>
        <v>340.005</v>
      </c>
      <c r="L370" s="70">
        <f t="shared" si="18"/>
        <v>341.44400000000002</v>
      </c>
      <c r="M370" s="70">
        <f t="shared" si="18"/>
        <v>344.803</v>
      </c>
      <c r="N370" s="70">
        <f t="shared" si="18"/>
        <v>347.68200000000002</v>
      </c>
      <c r="O370" s="70">
        <f t="shared" si="18"/>
        <v>352.85399999999998</v>
      </c>
      <c r="P370" s="70">
        <f t="shared" si="18"/>
        <v>363.55700000000002</v>
      </c>
      <c r="Q370" s="70">
        <f t="shared" si="18"/>
        <v>367.31700000000001</v>
      </c>
      <c r="R370" s="70">
        <f t="shared" si="18"/>
        <v>375.053</v>
      </c>
      <c r="S370" s="70">
        <f t="shared" si="18"/>
        <v>380.33300000000003</v>
      </c>
      <c r="T370" s="70">
        <f t="shared" si="18"/>
        <v>377.90499999999997</v>
      </c>
      <c r="U370" s="70">
        <f t="shared" si="18"/>
        <v>367.63600000000002</v>
      </c>
      <c r="V370" s="69" t="s">
        <v>103</v>
      </c>
      <c r="W370" s="77">
        <f>(U370-B370)/B370*100</f>
        <v>30.576205207619296</v>
      </c>
      <c r="X370" s="71">
        <f>(U370-Q370)/Q370*100</f>
        <v>8.6845966835190525E-2</v>
      </c>
      <c r="Y370" s="71">
        <f>(U370-T370)/T370*100</f>
        <v>-2.7173495984440401</v>
      </c>
      <c r="Z370" s="72">
        <f>(U370/B370)^(1/19)-1</f>
        <v>1.4140455135413177E-2</v>
      </c>
      <c r="AA370" s="73"/>
      <c r="AB370" s="78">
        <f>U370/U$376</f>
        <v>0.33011185529658221</v>
      </c>
      <c r="AC370" s="79">
        <f>T370/T$376</f>
        <v>0.32155696520270416</v>
      </c>
      <c r="AD370" s="75">
        <f>T122-T120</f>
        <v>29028</v>
      </c>
      <c r="AE370" s="75">
        <f>U122-U120</f>
        <v>28774</v>
      </c>
      <c r="AF370" s="76">
        <f>(AE370/AD370)-1</f>
        <v>-8.7501722474851995E-3</v>
      </c>
      <c r="AG370" s="60"/>
    </row>
    <row r="371" spans="1:33" x14ac:dyDescent="0.2">
      <c r="A371" s="80" t="s">
        <v>104</v>
      </c>
      <c r="B371" s="81">
        <f t="shared" ref="B371:U371" si="19">(B320)/1000</f>
        <v>428.15499999999997</v>
      </c>
      <c r="C371" s="81">
        <f t="shared" si="19"/>
        <v>451.92599999999999</v>
      </c>
      <c r="D371" s="81">
        <f t="shared" si="19"/>
        <v>435.416</v>
      </c>
      <c r="E371" s="81">
        <f t="shared" si="19"/>
        <v>443.71499999999997</v>
      </c>
      <c r="F371" s="81">
        <f t="shared" si="19"/>
        <v>431.98899999999998</v>
      </c>
      <c r="G371" s="81">
        <f t="shared" si="19"/>
        <v>439.71899999999999</v>
      </c>
      <c r="H371" s="81">
        <f t="shared" si="19"/>
        <v>475.01400000000001</v>
      </c>
      <c r="I371" s="81">
        <f t="shared" si="19"/>
        <v>456.00200000000001</v>
      </c>
      <c r="J371" s="81">
        <f t="shared" si="19"/>
        <v>457.767</v>
      </c>
      <c r="K371" s="81">
        <f t="shared" si="19"/>
        <v>453.81599999999997</v>
      </c>
      <c r="L371" s="81">
        <f t="shared" si="19"/>
        <v>449.37299999999999</v>
      </c>
      <c r="M371" s="81">
        <f t="shared" si="19"/>
        <v>470.98200000000003</v>
      </c>
      <c r="N371" s="81">
        <f t="shared" si="19"/>
        <v>458.85300000000001</v>
      </c>
      <c r="O371" s="81">
        <f t="shared" si="19"/>
        <v>479.983</v>
      </c>
      <c r="P371" s="81">
        <f t="shared" si="19"/>
        <v>486.10500000000002</v>
      </c>
      <c r="Q371" s="81">
        <f t="shared" si="19"/>
        <v>492.41500000000002</v>
      </c>
      <c r="R371" s="81">
        <f t="shared" si="19"/>
        <v>492.25700000000001</v>
      </c>
      <c r="S371" s="81">
        <f t="shared" si="19"/>
        <v>461.72899999999998</v>
      </c>
      <c r="T371" s="81">
        <f t="shared" si="19"/>
        <v>481.46100000000001</v>
      </c>
      <c r="U371" s="81">
        <f t="shared" si="19"/>
        <v>476.58</v>
      </c>
      <c r="V371" s="69" t="s">
        <v>105</v>
      </c>
      <c r="W371" s="82">
        <f>(U372-B372)/B372*100</f>
        <v>7.9821789131770693</v>
      </c>
      <c r="X371" s="71">
        <f>(U371-Q371)/Q371*100</f>
        <v>-3.2157834347044743</v>
      </c>
      <c r="Y371" s="83">
        <f>(U372-T372)/T372*100</f>
        <v>-0.61039866136509391</v>
      </c>
      <c r="Z371" s="72">
        <f>(U372/B372)^(1/19)-1</f>
        <v>4.0500751323768736E-3</v>
      </c>
      <c r="AA371" s="73"/>
      <c r="AB371" s="79">
        <f>U372/U$376</f>
        <v>0.26507469441154524</v>
      </c>
      <c r="AC371" s="79">
        <f>T372/T$376</f>
        <v>0.25273158134330581</v>
      </c>
      <c r="AD371" s="75">
        <f>T162-T160</f>
        <v>32443</v>
      </c>
      <c r="AE371" s="75">
        <f>U162-U160</f>
        <v>30450</v>
      </c>
      <c r="AF371" s="78">
        <f>(AE371/AD371)-1</f>
        <v>-6.1430817125419979E-2</v>
      </c>
      <c r="AG371" s="60"/>
    </row>
    <row r="372" spans="1:33" x14ac:dyDescent="0.2">
      <c r="A372" s="84" t="s">
        <v>105</v>
      </c>
      <c r="B372" s="70">
        <f>B$160/1000</f>
        <v>273.38400000000001</v>
      </c>
      <c r="C372" s="70">
        <f t="shared" ref="C372:U372" si="20">C$160/1000</f>
        <v>288.90699999999998</v>
      </c>
      <c r="D372" s="70">
        <f t="shared" si="20"/>
        <v>279.71699999999998</v>
      </c>
      <c r="E372" s="70">
        <f t="shared" si="20"/>
        <v>288.81200000000001</v>
      </c>
      <c r="F372" s="70">
        <f t="shared" si="20"/>
        <v>278.38400000000001</v>
      </c>
      <c r="G372" s="70">
        <f t="shared" si="20"/>
        <v>281.80900000000003</v>
      </c>
      <c r="H372" s="70">
        <f t="shared" si="20"/>
        <v>306.08199999999999</v>
      </c>
      <c r="I372" s="70">
        <f t="shared" si="20"/>
        <v>294.56400000000002</v>
      </c>
      <c r="J372" s="70">
        <f t="shared" si="20"/>
        <v>294.94200000000001</v>
      </c>
      <c r="K372" s="70">
        <f t="shared" si="20"/>
        <v>290.73899999999998</v>
      </c>
      <c r="L372" s="70">
        <f t="shared" si="20"/>
        <v>292.55099999999999</v>
      </c>
      <c r="M372" s="70">
        <f t="shared" si="20"/>
        <v>301.745</v>
      </c>
      <c r="N372" s="70">
        <f t="shared" si="20"/>
        <v>292.99900000000002</v>
      </c>
      <c r="O372" s="70">
        <f t="shared" si="20"/>
        <v>297.86599999999999</v>
      </c>
      <c r="P372" s="70">
        <f t="shared" si="20"/>
        <v>301.23599999999999</v>
      </c>
      <c r="Q372" s="70">
        <f t="shared" si="20"/>
        <v>302.209</v>
      </c>
      <c r="R372" s="70">
        <f t="shared" si="20"/>
        <v>299.55799999999999</v>
      </c>
      <c r="S372" s="70">
        <f t="shared" si="20"/>
        <v>284.34500000000003</v>
      </c>
      <c r="T372" s="70">
        <f t="shared" si="20"/>
        <v>297.01900000000001</v>
      </c>
      <c r="U372" s="70">
        <f t="shared" si="20"/>
        <v>295.20600000000002</v>
      </c>
      <c r="V372" s="69" t="s">
        <v>106</v>
      </c>
      <c r="W372" s="71">
        <f>(U373-B373)/B373*100</f>
        <v>29.747068800235965</v>
      </c>
      <c r="X372" s="71">
        <f>(U372-Q372)/Q372*100</f>
        <v>-2.3172704982313519</v>
      </c>
      <c r="Y372" s="83">
        <f>(U373-T373)/T373*100</f>
        <v>-0.53843218722177499</v>
      </c>
      <c r="Z372" s="72">
        <f>(U373/B373)^(1/19)-1</f>
        <v>1.3800504264331437E-2</v>
      </c>
      <c r="AA372" s="73"/>
      <c r="AB372" s="79">
        <f>U373/U$376</f>
        <v>0.12639280361974048</v>
      </c>
      <c r="AC372" s="79">
        <f>T373/T$376</f>
        <v>0.12042017128489196</v>
      </c>
      <c r="AD372" s="75">
        <f>T281-T279</f>
        <v>13519</v>
      </c>
      <c r="AE372" s="75">
        <f>U281-U279</f>
        <v>12409</v>
      </c>
      <c r="AF372" s="78">
        <f>AE372/AD372-1</f>
        <v>-8.210666469413419E-2</v>
      </c>
      <c r="AG372" s="60"/>
    </row>
    <row r="373" spans="1:33" x14ac:dyDescent="0.2">
      <c r="A373" s="84" t="s">
        <v>106</v>
      </c>
      <c r="B373" s="70">
        <f>B$279/1000</f>
        <v>108.488</v>
      </c>
      <c r="C373" s="70">
        <f t="shared" ref="C373:U373" si="21">C$279/1000</f>
        <v>115.75</v>
      </c>
      <c r="D373" s="70">
        <f t="shared" si="21"/>
        <v>112.458</v>
      </c>
      <c r="E373" s="70">
        <f t="shared" si="21"/>
        <v>111.27200000000001</v>
      </c>
      <c r="F373" s="70">
        <f t="shared" si="21"/>
        <v>111.471</v>
      </c>
      <c r="G373" s="70">
        <f t="shared" si="21"/>
        <v>114.22499999999999</v>
      </c>
      <c r="H373" s="70">
        <f t="shared" si="21"/>
        <v>124.268</v>
      </c>
      <c r="I373" s="70">
        <f t="shared" si="21"/>
        <v>118.782</v>
      </c>
      <c r="J373" s="70">
        <f t="shared" si="21"/>
        <v>120.998</v>
      </c>
      <c r="K373" s="70">
        <f t="shared" si="21"/>
        <v>123.467</v>
      </c>
      <c r="L373" s="70">
        <f t="shared" si="21"/>
        <v>115.07299999999999</v>
      </c>
      <c r="M373" s="70">
        <f t="shared" si="21"/>
        <v>126.96599999999999</v>
      </c>
      <c r="N373" s="70">
        <f t="shared" si="21"/>
        <v>124.723</v>
      </c>
      <c r="O373" s="70">
        <f t="shared" si="21"/>
        <v>131.44800000000001</v>
      </c>
      <c r="P373" s="70">
        <f t="shared" si="21"/>
        <v>133.81100000000001</v>
      </c>
      <c r="Q373" s="70">
        <f t="shared" si="21"/>
        <v>136.29400000000001</v>
      </c>
      <c r="R373" s="70">
        <f t="shared" si="21"/>
        <v>138.79</v>
      </c>
      <c r="S373" s="70">
        <f t="shared" si="21"/>
        <v>135.53700000000001</v>
      </c>
      <c r="T373" s="70">
        <f t="shared" si="21"/>
        <v>141.52199999999999</v>
      </c>
      <c r="U373" s="70">
        <f t="shared" si="21"/>
        <v>140.76</v>
      </c>
      <c r="V373" s="69" t="s">
        <v>107</v>
      </c>
      <c r="W373" s="83">
        <f>(U374-B374)/B374*100</f>
        <v>-12.248557785796056</v>
      </c>
      <c r="X373" s="83">
        <f>(U373-Q373)/Q373*100</f>
        <v>3.2767399885541399</v>
      </c>
      <c r="Y373" s="83">
        <f>(U374-T374)/T374*100</f>
        <v>-5.3727865796832228</v>
      </c>
      <c r="Z373" s="72">
        <f>(U374/B374)^(1/19)-1</f>
        <v>-6.8533494380669246E-3</v>
      </c>
      <c r="AA373" s="73"/>
      <c r="AB373" s="79">
        <f>U374/U$376</f>
        <v>3.646858003844939E-2</v>
      </c>
      <c r="AC373" s="79">
        <f>T374/T$376</f>
        <v>3.6520355503367428E-2</v>
      </c>
      <c r="AD373" s="75">
        <f>T241-T239</f>
        <v>5617</v>
      </c>
      <c r="AE373" s="75">
        <f>U241-U239</f>
        <v>5323</v>
      </c>
      <c r="AF373" s="76">
        <f>AE373/AD373-1</f>
        <v>-5.2341107352679384E-2</v>
      </c>
      <c r="AG373" s="60"/>
    </row>
    <row r="374" spans="1:33" x14ac:dyDescent="0.2">
      <c r="A374" s="69" t="s">
        <v>107</v>
      </c>
      <c r="B374" s="70">
        <f>B371-B372-B373</f>
        <v>46.282999999999959</v>
      </c>
      <c r="C374" s="70">
        <f t="shared" ref="C374:U374" si="22">C371-C372-C373</f>
        <v>47.269000000000005</v>
      </c>
      <c r="D374" s="70">
        <f t="shared" si="22"/>
        <v>43.241000000000014</v>
      </c>
      <c r="E374" s="70">
        <f t="shared" si="22"/>
        <v>43.630999999999958</v>
      </c>
      <c r="F374" s="70">
        <f t="shared" si="22"/>
        <v>42.133999999999958</v>
      </c>
      <c r="G374" s="70">
        <f t="shared" si="22"/>
        <v>43.684999999999974</v>
      </c>
      <c r="H374" s="70">
        <f t="shared" si="22"/>
        <v>44.664000000000016</v>
      </c>
      <c r="I374" s="70">
        <f t="shared" si="22"/>
        <v>42.655999999999992</v>
      </c>
      <c r="J374" s="70">
        <f t="shared" si="22"/>
        <v>41.826999999999984</v>
      </c>
      <c r="K374" s="70">
        <f t="shared" si="22"/>
        <v>39.61</v>
      </c>
      <c r="L374" s="70">
        <f t="shared" si="22"/>
        <v>41.749000000000009</v>
      </c>
      <c r="M374" s="70">
        <f t="shared" si="22"/>
        <v>42.271000000000029</v>
      </c>
      <c r="N374" s="70">
        <f t="shared" si="22"/>
        <v>41.130999999999986</v>
      </c>
      <c r="O374" s="70">
        <f t="shared" si="22"/>
        <v>50.669000000000011</v>
      </c>
      <c r="P374" s="70">
        <f t="shared" si="22"/>
        <v>51.058000000000021</v>
      </c>
      <c r="Q374" s="70">
        <f t="shared" si="22"/>
        <v>53.912000000000006</v>
      </c>
      <c r="R374" s="70">
        <f t="shared" si="22"/>
        <v>53.90900000000002</v>
      </c>
      <c r="S374" s="70">
        <f t="shared" si="22"/>
        <v>41.846999999999952</v>
      </c>
      <c r="T374" s="70">
        <f t="shared" si="22"/>
        <v>42.920000000000016</v>
      </c>
      <c r="U374" s="70">
        <f t="shared" si="22"/>
        <v>40.613999999999976</v>
      </c>
      <c r="V374" s="69"/>
      <c r="W374" s="83"/>
      <c r="X374" s="83"/>
      <c r="Y374" s="83"/>
      <c r="Z374" s="85"/>
      <c r="AA374" s="73"/>
      <c r="AB374" s="59"/>
      <c r="AC374" s="59"/>
      <c r="AD374" s="60"/>
      <c r="AE374" s="86"/>
      <c r="AF374" s="87"/>
      <c r="AG374" s="60"/>
    </row>
    <row r="375" spans="1:33" x14ac:dyDescent="0.2">
      <c r="A375" s="88" t="s">
        <v>108</v>
      </c>
      <c r="B375" s="89">
        <f>SUM(B369:B371)</f>
        <v>1078.6279999999999</v>
      </c>
      <c r="C375" s="89">
        <f t="shared" ref="C375:U375" si="23">SUM(C369:C371)</f>
        <v>1084.5930000000001</v>
      </c>
      <c r="D375" s="89">
        <f t="shared" si="23"/>
        <v>1055.7850000000001</v>
      </c>
      <c r="E375" s="89">
        <f t="shared" si="23"/>
        <v>1058.5070000000001</v>
      </c>
      <c r="F375" s="89">
        <f t="shared" si="23"/>
        <v>1053.152</v>
      </c>
      <c r="G375" s="89">
        <f t="shared" si="23"/>
        <v>1071.261</v>
      </c>
      <c r="H375" s="89">
        <f t="shared" si="23"/>
        <v>1118.58</v>
      </c>
      <c r="I375" s="89">
        <f t="shared" si="23"/>
        <v>1106.4869999999999</v>
      </c>
      <c r="J375" s="89">
        <f t="shared" si="23"/>
        <v>1114.4059999999999</v>
      </c>
      <c r="K375" s="89">
        <f t="shared" si="23"/>
        <v>1112.575</v>
      </c>
      <c r="L375" s="89">
        <f t="shared" si="23"/>
        <v>1120.145</v>
      </c>
      <c r="M375" s="89">
        <f t="shared" si="23"/>
        <v>1144.396</v>
      </c>
      <c r="N375" s="89">
        <f t="shared" si="23"/>
        <v>1131.8010000000002</v>
      </c>
      <c r="O375" s="89">
        <f t="shared" si="23"/>
        <v>1171.6959999999999</v>
      </c>
      <c r="P375" s="89">
        <f t="shared" si="23"/>
        <v>1186.1890000000001</v>
      </c>
      <c r="Q375" s="89">
        <f t="shared" si="23"/>
        <v>1192.5360000000001</v>
      </c>
      <c r="R375" s="89">
        <f t="shared" si="23"/>
        <v>1193.356</v>
      </c>
      <c r="S375" s="89">
        <f t="shared" si="23"/>
        <v>1166.798</v>
      </c>
      <c r="T375" s="89">
        <f t="shared" si="23"/>
        <v>1175.2350000000001</v>
      </c>
      <c r="U375" s="89">
        <f t="shared" si="23"/>
        <v>1113.671</v>
      </c>
      <c r="V375" s="90" t="s">
        <v>108</v>
      </c>
      <c r="W375" s="83">
        <f>(U375-B375)/B375*100</f>
        <v>3.2488494643194992</v>
      </c>
      <c r="X375" s="83"/>
      <c r="Y375" s="83">
        <f>(U375-T375)/T375*100</f>
        <v>-5.2384416733674604</v>
      </c>
      <c r="Z375" s="85"/>
      <c r="AA375" s="73"/>
      <c r="AB375" s="59">
        <f>U375/U$376</f>
        <v>1</v>
      </c>
      <c r="AC375" s="59">
        <f>SUM(AC369:AC373)</f>
        <v>1.0000000000000002</v>
      </c>
      <c r="AD375" s="60"/>
      <c r="AE375" s="60"/>
      <c r="AF375" s="60"/>
      <c r="AG375" s="60"/>
    </row>
    <row r="376" spans="1:33" x14ac:dyDescent="0.2">
      <c r="A376" s="69" t="s">
        <v>109</v>
      </c>
      <c r="B376" s="70">
        <f>B$42/1000</f>
        <v>1078.6279999999999</v>
      </c>
      <c r="C376" s="70">
        <f t="shared" ref="C376:U376" si="24">C$42/1000</f>
        <v>1084.5940000000001</v>
      </c>
      <c r="D376" s="70">
        <f t="shared" si="24"/>
        <v>1055.7850000000001</v>
      </c>
      <c r="E376" s="70">
        <f t="shared" si="24"/>
        <v>1058.5070000000001</v>
      </c>
      <c r="F376" s="70">
        <f t="shared" si="24"/>
        <v>1053.152</v>
      </c>
      <c r="G376" s="70">
        <f t="shared" si="24"/>
        <v>1071.26</v>
      </c>
      <c r="H376" s="70">
        <f t="shared" si="24"/>
        <v>1118.58</v>
      </c>
      <c r="I376" s="70">
        <f t="shared" si="24"/>
        <v>1106.4870000000001</v>
      </c>
      <c r="J376" s="70">
        <f t="shared" si="24"/>
        <v>1114.4069999999999</v>
      </c>
      <c r="K376" s="70">
        <f t="shared" si="24"/>
        <v>1112.5740000000001</v>
      </c>
      <c r="L376" s="70">
        <f t="shared" si="24"/>
        <v>1120.145</v>
      </c>
      <c r="M376" s="70">
        <f t="shared" si="24"/>
        <v>1144.396</v>
      </c>
      <c r="N376" s="70">
        <f t="shared" si="24"/>
        <v>1131.8009999999999</v>
      </c>
      <c r="O376" s="70">
        <f t="shared" si="24"/>
        <v>1171.6959999999999</v>
      </c>
      <c r="P376" s="70">
        <f t="shared" si="24"/>
        <v>1186.1890000000001</v>
      </c>
      <c r="Q376" s="70">
        <f t="shared" si="24"/>
        <v>1192.5360000000001</v>
      </c>
      <c r="R376" s="70">
        <f t="shared" si="24"/>
        <v>1193.356</v>
      </c>
      <c r="S376" s="70">
        <f t="shared" si="24"/>
        <v>1166.798</v>
      </c>
      <c r="T376" s="70">
        <f t="shared" si="24"/>
        <v>1175.2349999999999</v>
      </c>
      <c r="U376" s="70">
        <f t="shared" si="24"/>
        <v>1113.671</v>
      </c>
      <c r="V376" s="69" t="s">
        <v>109</v>
      </c>
      <c r="W376" s="71">
        <f>(U376-B376)/B376*100</f>
        <v>3.2488494643194992</v>
      </c>
      <c r="X376" s="71">
        <f>(U376-Q376)/Q376*100</f>
        <v>-6.6132175464723923</v>
      </c>
      <c r="Y376" s="71">
        <f>(U376-T376)/T376*100</f>
        <v>-5.2384416733674417</v>
      </c>
      <c r="Z376" s="91">
        <f>(U376/B376)^(1/19)-1</f>
        <v>1.6841483026510673E-3</v>
      </c>
      <c r="AA376" s="73"/>
      <c r="AB376" s="59">
        <f>U376/U$376</f>
        <v>1</v>
      </c>
      <c r="AC376" s="59"/>
      <c r="AD376" s="60"/>
      <c r="AE376" s="60"/>
      <c r="AF376" s="60"/>
      <c r="AG376" s="60"/>
    </row>
    <row r="377" spans="1:33" x14ac:dyDescent="0.2">
      <c r="A377" s="16">
        <v>1</v>
      </c>
      <c r="B377" s="16">
        <f>B375/B376</f>
        <v>1</v>
      </c>
      <c r="C377" s="16">
        <f t="shared" ref="C377:U377" si="25">C375/C376</f>
        <v>0.99999907799600585</v>
      </c>
      <c r="D377" s="16">
        <f t="shared" si="25"/>
        <v>1</v>
      </c>
      <c r="E377" s="16">
        <f t="shared" si="25"/>
        <v>1</v>
      </c>
      <c r="F377" s="16">
        <f t="shared" si="25"/>
        <v>1</v>
      </c>
      <c r="G377" s="16">
        <f t="shared" si="25"/>
        <v>1.0000009334802009</v>
      </c>
      <c r="H377" s="16">
        <f t="shared" si="25"/>
        <v>1</v>
      </c>
      <c r="I377" s="16">
        <f t="shared" si="25"/>
        <v>0.99999999999999978</v>
      </c>
      <c r="J377" s="16">
        <f t="shared" si="25"/>
        <v>0.99999910266177439</v>
      </c>
      <c r="K377" s="16">
        <f t="shared" si="25"/>
        <v>1.000000898816618</v>
      </c>
      <c r="L377" s="16">
        <f t="shared" si="25"/>
        <v>1</v>
      </c>
      <c r="M377" s="16">
        <f t="shared" si="25"/>
        <v>1</v>
      </c>
      <c r="N377" s="16">
        <f t="shared" si="25"/>
        <v>1.0000000000000002</v>
      </c>
      <c r="O377" s="16">
        <f t="shared" si="25"/>
        <v>1</v>
      </c>
      <c r="P377" s="16">
        <f t="shared" si="25"/>
        <v>1</v>
      </c>
      <c r="Q377" s="16">
        <f t="shared" si="25"/>
        <v>1</v>
      </c>
      <c r="R377" s="16">
        <f t="shared" si="25"/>
        <v>1</v>
      </c>
      <c r="S377" s="16">
        <f t="shared" si="25"/>
        <v>1</v>
      </c>
      <c r="T377" s="16">
        <f t="shared" si="25"/>
        <v>1.0000000000000002</v>
      </c>
      <c r="U377" s="16">
        <f t="shared" si="25"/>
        <v>1</v>
      </c>
      <c r="V377" s="92" t="s">
        <v>110</v>
      </c>
      <c r="W377" s="93">
        <v>0.83299999999999996</v>
      </c>
      <c r="X377" s="94"/>
      <c r="Y377" s="95"/>
      <c r="Z377" s="96">
        <f>(1+W377)^(1/19)-1</f>
        <v>3.2406323766777767E-2</v>
      </c>
      <c r="AA377" s="73"/>
      <c r="AB377" s="59"/>
      <c r="AC377" s="60"/>
      <c r="AD377" s="60"/>
      <c r="AE377" s="60"/>
      <c r="AF377" s="60"/>
      <c r="AG377" s="60"/>
    </row>
    <row r="378" spans="1:33" x14ac:dyDescent="0.2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60"/>
      <c r="W378" s="97" t="s">
        <v>111</v>
      </c>
      <c r="X378" s="97"/>
      <c r="Y378" s="60"/>
      <c r="Z378" s="98"/>
      <c r="AA378" s="99"/>
      <c r="AB378" s="60"/>
      <c r="AC378" s="60"/>
      <c r="AD378" s="60"/>
      <c r="AE378" s="60"/>
      <c r="AF378" s="60"/>
      <c r="AG378" s="60"/>
    </row>
    <row r="379" spans="1:33" x14ac:dyDescent="0.2">
      <c r="A379" s="100" t="s">
        <v>112</v>
      </c>
      <c r="B379" s="101">
        <v>1990</v>
      </c>
      <c r="C379" s="101">
        <v>1991</v>
      </c>
      <c r="D379" s="101">
        <v>1992</v>
      </c>
      <c r="E379" s="101">
        <v>1993</v>
      </c>
      <c r="F379" s="101">
        <v>1994</v>
      </c>
      <c r="G379" s="101">
        <v>1995</v>
      </c>
      <c r="H379" s="101">
        <v>1996</v>
      </c>
      <c r="I379" s="101">
        <v>1997</v>
      </c>
      <c r="J379" s="101">
        <v>1998</v>
      </c>
      <c r="K379" s="101">
        <v>1999</v>
      </c>
      <c r="L379" s="101">
        <v>2000</v>
      </c>
      <c r="M379" s="101">
        <v>2001</v>
      </c>
      <c r="N379" s="101">
        <v>2002</v>
      </c>
      <c r="O379" s="101">
        <v>2003</v>
      </c>
      <c r="P379" s="101">
        <v>2004</v>
      </c>
      <c r="Q379" s="101">
        <v>2005</v>
      </c>
      <c r="R379" s="101">
        <v>2006</v>
      </c>
      <c r="S379" s="101">
        <v>2007</v>
      </c>
      <c r="T379" s="101">
        <v>2008</v>
      </c>
      <c r="U379" s="101">
        <v>2009</v>
      </c>
      <c r="V379" s="60"/>
      <c r="W379" s="60"/>
      <c r="X379" s="60"/>
      <c r="Y379" s="60"/>
      <c r="Z379" s="60"/>
      <c r="AA379" s="99"/>
      <c r="AB379" s="60"/>
      <c r="AC379" s="60"/>
      <c r="AD379" s="60"/>
      <c r="AE379" s="60"/>
      <c r="AF379" s="60"/>
      <c r="AG379" s="60"/>
    </row>
    <row r="380" spans="1:33" x14ac:dyDescent="0.2">
      <c r="A380" s="69" t="s">
        <v>102</v>
      </c>
      <c r="B380" s="102">
        <f>B369*100/B$375</f>
        <v>34.203080209302925</v>
      </c>
      <c r="C380" s="102">
        <f t="shared" ref="C380:R380" si="26">C369*100/C$375</f>
        <v>32.169671019451535</v>
      </c>
      <c r="D380" s="102">
        <f t="shared" si="26"/>
        <v>31.087863532821547</v>
      </c>
      <c r="E380" s="102">
        <f t="shared" si="26"/>
        <v>30.170608224603143</v>
      </c>
      <c r="F380" s="102">
        <f t="shared" si="26"/>
        <v>30.607262769286866</v>
      </c>
      <c r="G380" s="102">
        <f t="shared" si="26"/>
        <v>30.699241361348918</v>
      </c>
      <c r="H380" s="102">
        <f t="shared" si="26"/>
        <v>29.558994439378498</v>
      </c>
      <c r="I380" s="102">
        <f t="shared" si="26"/>
        <v>30.004961648894206</v>
      </c>
      <c r="J380" s="102">
        <f t="shared" si="26"/>
        <v>29.26357180417191</v>
      </c>
      <c r="K380" s="102">
        <f t="shared" si="26"/>
        <v>28.650113475496035</v>
      </c>
      <c r="L380" s="102">
        <f t="shared" si="26"/>
        <v>29.400479402220245</v>
      </c>
      <c r="M380" s="102">
        <f t="shared" si="26"/>
        <v>28.714798024460066</v>
      </c>
      <c r="N380" s="102">
        <f t="shared" si="26"/>
        <v>28.738797721507577</v>
      </c>
      <c r="O380" s="102">
        <f t="shared" si="26"/>
        <v>28.920385492482694</v>
      </c>
      <c r="P380" s="102">
        <f t="shared" si="26"/>
        <v>28.3704367516475</v>
      </c>
      <c r="Q380" s="102">
        <f t="shared" si="26"/>
        <v>27.907249760174949</v>
      </c>
      <c r="R380" s="102">
        <f t="shared" si="26"/>
        <v>27.321771541769596</v>
      </c>
      <c r="S380" s="102">
        <f>S369*100/S$375</f>
        <v>27.831381267365902</v>
      </c>
      <c r="T380" s="103">
        <f>T369*100/T$375</f>
        <v>26.877092666573066</v>
      </c>
      <c r="U380" s="103">
        <f>U369*100/U$375</f>
        <v>24.195206663368264</v>
      </c>
      <c r="V380" s="92" t="s">
        <v>102</v>
      </c>
      <c r="W380" s="60"/>
      <c r="X380" s="60"/>
      <c r="Y380" s="60"/>
      <c r="Z380" s="60"/>
      <c r="AA380" s="99"/>
      <c r="AB380" s="60"/>
      <c r="AC380" s="60"/>
      <c r="AD380" s="60"/>
      <c r="AE380" s="60"/>
      <c r="AF380" s="60"/>
      <c r="AG380" s="60"/>
    </row>
    <row r="381" spans="1:33" x14ac:dyDescent="0.2">
      <c r="A381" s="69" t="s">
        <v>103</v>
      </c>
      <c r="B381" s="102">
        <f t="shared" ref="B381:U381" si="27">B370*100/B$375</f>
        <v>26.102511709319618</v>
      </c>
      <c r="C381" s="102">
        <f t="shared" si="27"/>
        <v>26.162532857947635</v>
      </c>
      <c r="D381" s="102">
        <f t="shared" si="27"/>
        <v>27.671164110117118</v>
      </c>
      <c r="E381" s="102">
        <f t="shared" si="27"/>
        <v>27.910443672077747</v>
      </c>
      <c r="F381" s="102">
        <f t="shared" si="27"/>
        <v>28.374061863814529</v>
      </c>
      <c r="G381" s="102">
        <f t="shared" si="27"/>
        <v>28.253898909789491</v>
      </c>
      <c r="H381" s="102">
        <f t="shared" si="27"/>
        <v>27.975200700888628</v>
      </c>
      <c r="I381" s="102">
        <f t="shared" si="27"/>
        <v>28.783347657948084</v>
      </c>
      <c r="J381" s="102">
        <f t="shared" si="27"/>
        <v>29.659208582868366</v>
      </c>
      <c r="K381" s="102">
        <f t="shared" si="27"/>
        <v>30.560186953688515</v>
      </c>
      <c r="L381" s="102">
        <f t="shared" si="27"/>
        <v>30.482125082020634</v>
      </c>
      <c r="M381" s="102">
        <f t="shared" si="27"/>
        <v>30.129692868552496</v>
      </c>
      <c r="N381" s="102">
        <f t="shared" si="27"/>
        <v>30.719357908324874</v>
      </c>
      <c r="O381" s="102">
        <f t="shared" si="27"/>
        <v>30.114807936529616</v>
      </c>
      <c r="P381" s="102">
        <f t="shared" si="27"/>
        <v>30.649162991732346</v>
      </c>
      <c r="Q381" s="102">
        <f t="shared" si="27"/>
        <v>30.801334299341903</v>
      </c>
      <c r="R381" s="102">
        <f t="shared" si="27"/>
        <v>31.428425381864258</v>
      </c>
      <c r="S381" s="102">
        <f t="shared" si="27"/>
        <v>32.596302016287311</v>
      </c>
      <c r="T381" s="102">
        <f t="shared" si="27"/>
        <v>32.155696520270411</v>
      </c>
      <c r="U381" s="102">
        <f t="shared" si="27"/>
        <v>33.011185529658228</v>
      </c>
      <c r="V381" s="92" t="s">
        <v>103</v>
      </c>
      <c r="W381" s="60"/>
      <c r="X381" s="60"/>
      <c r="Y381" s="60"/>
      <c r="Z381" s="60"/>
      <c r="AA381" s="99"/>
      <c r="AB381" s="60"/>
      <c r="AC381" s="60"/>
      <c r="AD381" s="60"/>
      <c r="AE381" s="60"/>
      <c r="AF381" s="60"/>
      <c r="AG381" s="60"/>
    </row>
    <row r="382" spans="1:33" x14ac:dyDescent="0.2">
      <c r="A382" s="69" t="s">
        <v>105</v>
      </c>
      <c r="B382" s="102">
        <f t="shared" ref="B382:U384" si="28">B372*100/B$375</f>
        <v>25.345531545630191</v>
      </c>
      <c r="C382" s="102">
        <f t="shared" si="28"/>
        <v>26.637365352717559</v>
      </c>
      <c r="D382" s="102">
        <f t="shared" si="28"/>
        <v>26.493746359343991</v>
      </c>
      <c r="E382" s="102">
        <f t="shared" si="28"/>
        <v>27.284845541881158</v>
      </c>
      <c r="F382" s="102">
        <f t="shared" si="28"/>
        <v>26.43341132144268</v>
      </c>
      <c r="G382" s="102">
        <f t="shared" si="28"/>
        <v>26.30628763671972</v>
      </c>
      <c r="H382" s="102">
        <f t="shared" si="28"/>
        <v>27.363442936580309</v>
      </c>
      <c r="I382" s="102">
        <f t="shared" si="28"/>
        <v>26.621550908415557</v>
      </c>
      <c r="J382" s="102">
        <f t="shared" si="28"/>
        <v>26.466296843340761</v>
      </c>
      <c r="K382" s="102">
        <f t="shared" si="28"/>
        <v>26.132080983304494</v>
      </c>
      <c r="L382" s="102">
        <f t="shared" si="28"/>
        <v>26.11724374969312</v>
      </c>
      <c r="M382" s="102">
        <f t="shared" si="28"/>
        <v>26.367184086627358</v>
      </c>
      <c r="N382" s="102">
        <f t="shared" si="28"/>
        <v>25.887854843740197</v>
      </c>
      <c r="O382" s="102">
        <f t="shared" si="28"/>
        <v>25.421781759091097</v>
      </c>
      <c r="P382" s="102">
        <f t="shared" si="28"/>
        <v>25.395278492719118</v>
      </c>
      <c r="Q382" s="102">
        <f t="shared" si="28"/>
        <v>25.341708761831928</v>
      </c>
      <c r="R382" s="102">
        <f t="shared" si="28"/>
        <v>25.102148897730434</v>
      </c>
      <c r="S382" s="102">
        <f t="shared" si="28"/>
        <v>24.369685241147142</v>
      </c>
      <c r="T382" s="102">
        <f t="shared" si="28"/>
        <v>25.273158134330579</v>
      </c>
      <c r="U382" s="102">
        <f t="shared" si="28"/>
        <v>26.507469441154527</v>
      </c>
      <c r="V382" s="92" t="s">
        <v>105</v>
      </c>
      <c r="W382" s="60"/>
      <c r="X382" s="60"/>
      <c r="Y382" s="60"/>
      <c r="Z382" s="60"/>
      <c r="AA382" s="99"/>
      <c r="AB382" s="60"/>
      <c r="AC382" s="60"/>
      <c r="AD382" s="60"/>
      <c r="AE382" s="60"/>
      <c r="AF382" s="60"/>
      <c r="AG382" s="60"/>
    </row>
    <row r="383" spans="1:33" x14ac:dyDescent="0.2">
      <c r="A383" s="69" t="s">
        <v>106</v>
      </c>
      <c r="B383" s="102">
        <f t="shared" si="28"/>
        <v>10.057962522760395</v>
      </c>
      <c r="C383" s="102">
        <f t="shared" si="28"/>
        <v>10.672206071770701</v>
      </c>
      <c r="D383" s="102">
        <f t="shared" si="28"/>
        <v>10.651600467898293</v>
      </c>
      <c r="E383" s="102">
        <f t="shared" si="28"/>
        <v>10.512164775480937</v>
      </c>
      <c r="F383" s="102">
        <f t="shared" si="28"/>
        <v>10.584512017258668</v>
      </c>
      <c r="G383" s="102">
        <f t="shared" si="28"/>
        <v>10.662667641219087</v>
      </c>
      <c r="H383" s="102">
        <f t="shared" si="28"/>
        <v>11.109442328666702</v>
      </c>
      <c r="I383" s="102">
        <f t="shared" si="28"/>
        <v>10.735056082900206</v>
      </c>
      <c r="J383" s="102">
        <f t="shared" si="28"/>
        <v>10.857622805333067</v>
      </c>
      <c r="K383" s="102">
        <f t="shared" si="28"/>
        <v>11.097409163427185</v>
      </c>
      <c r="L383" s="102">
        <f t="shared" si="28"/>
        <v>10.273045007565985</v>
      </c>
      <c r="M383" s="102">
        <f t="shared" si="28"/>
        <v>11.094586139762809</v>
      </c>
      <c r="N383" s="102">
        <f t="shared" si="28"/>
        <v>11.019870100839279</v>
      </c>
      <c r="O383" s="102">
        <f t="shared" si="28"/>
        <v>11.218609605221834</v>
      </c>
      <c r="P383" s="102">
        <f t="shared" si="28"/>
        <v>11.280748683388566</v>
      </c>
      <c r="Q383" s="102">
        <f t="shared" si="28"/>
        <v>11.428921223342524</v>
      </c>
      <c r="R383" s="102">
        <f t="shared" si="28"/>
        <v>11.630226018053289</v>
      </c>
      <c r="S383" s="102">
        <f t="shared" si="28"/>
        <v>11.616149496313843</v>
      </c>
      <c r="T383" s="102">
        <f t="shared" si="28"/>
        <v>12.042017128489194</v>
      </c>
      <c r="U383" s="102">
        <f t="shared" si="28"/>
        <v>12.639280361974047</v>
      </c>
      <c r="V383" s="92" t="s">
        <v>106</v>
      </c>
      <c r="W383" s="60"/>
      <c r="X383" s="60"/>
      <c r="Y383" s="60"/>
      <c r="Z383" s="60"/>
      <c r="AA383" s="99"/>
      <c r="AB383" s="60"/>
      <c r="AC383" s="60"/>
      <c r="AD383" s="60"/>
      <c r="AE383" s="60"/>
      <c r="AF383" s="60"/>
      <c r="AG383" s="60"/>
    </row>
    <row r="384" spans="1:33" x14ac:dyDescent="0.2">
      <c r="A384" s="69" t="s">
        <v>107</v>
      </c>
      <c r="B384" s="102">
        <f>B374*100/B$375</f>
        <v>4.2909140129868648</v>
      </c>
      <c r="C384" s="102">
        <f t="shared" si="28"/>
        <v>4.3582246981125641</v>
      </c>
      <c r="D384" s="102">
        <f t="shared" si="28"/>
        <v>4.0956255298190456</v>
      </c>
      <c r="E384" s="102">
        <f t="shared" si="28"/>
        <v>4.1219377859570088</v>
      </c>
      <c r="F384" s="102">
        <f t="shared" si="28"/>
        <v>4.0007520281972555</v>
      </c>
      <c r="G384" s="102">
        <f t="shared" si="28"/>
        <v>4.0779044509227882</v>
      </c>
      <c r="H384" s="102">
        <f t="shared" si="28"/>
        <v>3.9929195944858678</v>
      </c>
      <c r="I384" s="102">
        <f t="shared" si="28"/>
        <v>3.8550837018419557</v>
      </c>
      <c r="J384" s="102">
        <f t="shared" si="28"/>
        <v>3.7532999642859051</v>
      </c>
      <c r="K384" s="102">
        <f t="shared" si="28"/>
        <v>3.5602094240837694</v>
      </c>
      <c r="L384" s="102">
        <f t="shared" si="28"/>
        <v>3.7271067585000162</v>
      </c>
      <c r="M384" s="102">
        <f t="shared" si="28"/>
        <v>3.6937388805972784</v>
      </c>
      <c r="N384" s="102">
        <f t="shared" si="28"/>
        <v>3.6341194255880653</v>
      </c>
      <c r="O384" s="102">
        <f t="shared" si="28"/>
        <v>4.3244152066747708</v>
      </c>
      <c r="P384" s="102">
        <f t="shared" si="28"/>
        <v>4.304373080512466</v>
      </c>
      <c r="Q384" s="102">
        <f t="shared" si="28"/>
        <v>4.5207859553086873</v>
      </c>
      <c r="R384" s="102">
        <f t="shared" si="28"/>
        <v>4.5174281605824271</v>
      </c>
      <c r="S384" s="102">
        <f t="shared" si="28"/>
        <v>3.5864819788858013</v>
      </c>
      <c r="T384" s="102">
        <f t="shared" si="28"/>
        <v>3.6520355503367421</v>
      </c>
      <c r="U384" s="102">
        <f t="shared" si="28"/>
        <v>3.6468580038449394</v>
      </c>
      <c r="V384" s="92" t="s">
        <v>113</v>
      </c>
      <c r="W384" s="60"/>
      <c r="X384" s="60"/>
      <c r="Y384" s="60"/>
      <c r="Z384" s="60"/>
      <c r="AA384" s="99"/>
      <c r="AB384" s="60"/>
      <c r="AC384" s="60"/>
      <c r="AD384" s="60"/>
      <c r="AE384" s="60"/>
      <c r="AF384" s="60"/>
      <c r="AG384" s="60"/>
    </row>
    <row r="385" spans="1:33" x14ac:dyDescent="0.2">
      <c r="A385" s="104" t="s">
        <v>108</v>
      </c>
      <c r="B385" s="105">
        <f t="shared" ref="B385:S385" si="29">SUM(B380:B384)</f>
        <v>99.999999999999986</v>
      </c>
      <c r="C385" s="105">
        <f t="shared" si="29"/>
        <v>99.999999999999986</v>
      </c>
      <c r="D385" s="105">
        <f t="shared" si="29"/>
        <v>99.999999999999986</v>
      </c>
      <c r="E385" s="105">
        <f t="shared" si="29"/>
        <v>100</v>
      </c>
      <c r="F385" s="105">
        <f t="shared" si="29"/>
        <v>99.999999999999986</v>
      </c>
      <c r="G385" s="105">
        <f t="shared" si="29"/>
        <v>100</v>
      </c>
      <c r="H385" s="105">
        <f t="shared" si="29"/>
        <v>100.00000000000001</v>
      </c>
      <c r="I385" s="105">
        <f t="shared" si="29"/>
        <v>100</v>
      </c>
      <c r="J385" s="105">
        <f t="shared" si="29"/>
        <v>100</v>
      </c>
      <c r="K385" s="105">
        <f t="shared" si="29"/>
        <v>100</v>
      </c>
      <c r="L385" s="105">
        <f t="shared" si="29"/>
        <v>100</v>
      </c>
      <c r="M385" s="105">
        <f t="shared" si="29"/>
        <v>100.00000000000001</v>
      </c>
      <c r="N385" s="105">
        <f t="shared" si="29"/>
        <v>100</v>
      </c>
      <c r="O385" s="105">
        <f t="shared" si="29"/>
        <v>100</v>
      </c>
      <c r="P385" s="105">
        <f t="shared" si="29"/>
        <v>99.999999999999986</v>
      </c>
      <c r="Q385" s="105">
        <f t="shared" si="29"/>
        <v>99.999999999999986</v>
      </c>
      <c r="R385" s="105">
        <f t="shared" si="29"/>
        <v>100</v>
      </c>
      <c r="S385" s="105">
        <f t="shared" si="29"/>
        <v>99.999999999999986</v>
      </c>
      <c r="T385" s="105">
        <f>SUM(T380:T384)</f>
        <v>99.999999999999986</v>
      </c>
      <c r="U385" s="105">
        <f>SUM(U380:U384)</f>
        <v>100</v>
      </c>
      <c r="V385" s="106" t="s">
        <v>108</v>
      </c>
      <c r="W385" s="60"/>
      <c r="X385" s="60"/>
      <c r="Y385" s="60"/>
      <c r="Z385" s="60"/>
      <c r="AA385" s="99"/>
      <c r="AB385" s="60"/>
      <c r="AC385" s="60"/>
      <c r="AD385" s="60"/>
      <c r="AE385" s="60"/>
      <c r="AF385" s="60"/>
      <c r="AG385" s="60"/>
    </row>
    <row r="386" spans="1:33" x14ac:dyDescent="0.2">
      <c r="A386" s="88" t="s">
        <v>109</v>
      </c>
      <c r="B386" s="107">
        <f t="shared" ref="B386:T386" si="30">B376*100/B$375</f>
        <v>100</v>
      </c>
      <c r="C386" s="107">
        <f t="shared" si="30"/>
        <v>100.00009220048442</v>
      </c>
      <c r="D386" s="107">
        <f t="shared" si="30"/>
        <v>100</v>
      </c>
      <c r="E386" s="107">
        <f t="shared" si="30"/>
        <v>100</v>
      </c>
      <c r="F386" s="107">
        <f t="shared" si="30"/>
        <v>100</v>
      </c>
      <c r="G386" s="107">
        <f t="shared" si="30"/>
        <v>99.999906652067054</v>
      </c>
      <c r="H386" s="107">
        <f t="shared" si="30"/>
        <v>100</v>
      </c>
      <c r="I386" s="107">
        <f t="shared" si="30"/>
        <v>100.00000000000003</v>
      </c>
      <c r="J386" s="107">
        <f t="shared" si="30"/>
        <v>100.00008973390308</v>
      </c>
      <c r="K386" s="107">
        <f t="shared" si="30"/>
        <v>99.999910118418981</v>
      </c>
      <c r="L386" s="107">
        <f t="shared" si="30"/>
        <v>100</v>
      </c>
      <c r="M386" s="107">
        <f t="shared" si="30"/>
        <v>100</v>
      </c>
      <c r="N386" s="107">
        <f t="shared" si="30"/>
        <v>99.999999999999972</v>
      </c>
      <c r="O386" s="107">
        <f t="shared" si="30"/>
        <v>100</v>
      </c>
      <c r="P386" s="107">
        <f t="shared" si="30"/>
        <v>100</v>
      </c>
      <c r="Q386" s="107">
        <f t="shared" si="30"/>
        <v>100</v>
      </c>
      <c r="R386" s="107">
        <f t="shared" si="30"/>
        <v>100</v>
      </c>
      <c r="S386" s="107">
        <f t="shared" si="30"/>
        <v>100</v>
      </c>
      <c r="T386" s="107">
        <f t="shared" si="30"/>
        <v>99.999999999999972</v>
      </c>
      <c r="U386" s="107">
        <f>U376*100/U$375</f>
        <v>100</v>
      </c>
      <c r="V386" s="92" t="s">
        <v>109</v>
      </c>
      <c r="W386" s="60"/>
      <c r="X386" s="60"/>
      <c r="Y386" s="60"/>
      <c r="Z386" s="60"/>
      <c r="AA386" s="99"/>
      <c r="AB386" s="60"/>
      <c r="AC386" s="60"/>
      <c r="AD386" s="60"/>
      <c r="AE386" s="60"/>
      <c r="AF386" s="60"/>
      <c r="AG386" s="60"/>
    </row>
    <row r="390" spans="1:33" s="109" customFormat="1" ht="15" x14ac:dyDescent="0.2">
      <c r="A390" s="108" t="s">
        <v>114</v>
      </c>
      <c r="AA390" s="110"/>
    </row>
    <row r="391" spans="1:33" s="109" customFormat="1" x14ac:dyDescent="0.2">
      <c r="AA391" s="110"/>
    </row>
    <row r="392" spans="1:33" s="111" customFormat="1" x14ac:dyDescent="0.2">
      <c r="AA392" s="112"/>
    </row>
    <row r="393" spans="1:33" ht="34.5" customHeight="1" x14ac:dyDescent="0.2">
      <c r="B393" s="113" t="s">
        <v>115</v>
      </c>
      <c r="C393" s="114"/>
      <c r="D393" s="114"/>
      <c r="E393" s="114"/>
      <c r="F393" s="114"/>
      <c r="G393" s="114"/>
      <c r="H393" s="115"/>
      <c r="J393" s="113" t="s">
        <v>116</v>
      </c>
      <c r="K393" s="116"/>
      <c r="L393" s="116"/>
      <c r="M393" s="116"/>
      <c r="N393" s="116"/>
      <c r="O393" s="116"/>
      <c r="P393" s="116"/>
      <c r="Q393" s="116"/>
      <c r="R393" s="116"/>
      <c r="S393" s="116"/>
      <c r="T393" s="116"/>
      <c r="U393" s="117"/>
      <c r="AA393"/>
    </row>
    <row r="394" spans="1:33" ht="15" customHeight="1" thickBot="1" x14ac:dyDescent="0.25">
      <c r="H394" s="118"/>
      <c r="AA394"/>
    </row>
    <row r="395" spans="1:33" ht="20.25" customHeight="1" thickBot="1" x14ac:dyDescent="0.25">
      <c r="A395" s="119"/>
      <c r="B395" s="120">
        <v>1990</v>
      </c>
      <c r="C395" s="120">
        <v>1995</v>
      </c>
      <c r="D395" s="120">
        <v>2000</v>
      </c>
      <c r="E395" s="120">
        <v>2005</v>
      </c>
      <c r="F395" s="120">
        <v>2006</v>
      </c>
      <c r="G395" s="120">
        <v>2007</v>
      </c>
      <c r="H395" s="121">
        <v>2008</v>
      </c>
      <c r="I395" s="121">
        <v>2009</v>
      </c>
      <c r="J395" s="120" t="s">
        <v>117</v>
      </c>
      <c r="K395" s="120" t="s">
        <v>118</v>
      </c>
      <c r="L395" s="120" t="s">
        <v>119</v>
      </c>
      <c r="M395" s="120" t="s">
        <v>120</v>
      </c>
      <c r="AA395"/>
    </row>
    <row r="396" spans="1:33" ht="84.75" customHeight="1" thickBot="1" x14ac:dyDescent="0.25">
      <c r="A396" s="122"/>
      <c r="B396" s="123"/>
      <c r="C396" s="123"/>
      <c r="D396" s="123"/>
      <c r="E396" s="123"/>
      <c r="F396" s="123"/>
      <c r="G396" s="123"/>
      <c r="H396" s="120"/>
      <c r="I396" s="120"/>
      <c r="J396" s="124"/>
      <c r="K396" s="124" t="s">
        <v>118</v>
      </c>
      <c r="L396" s="124" t="s">
        <v>119</v>
      </c>
      <c r="M396" s="124" t="s">
        <v>119</v>
      </c>
      <c r="S396" s="125" t="s">
        <v>39</v>
      </c>
      <c r="T396" s="126" t="e">
        <v>#N/A</v>
      </c>
      <c r="AA396"/>
    </row>
    <row r="397" spans="1:33" ht="18.75" customHeight="1" x14ac:dyDescent="0.2">
      <c r="A397" s="127" t="s">
        <v>71</v>
      </c>
      <c r="B397" s="128">
        <f>B44/1000</f>
        <v>1152.3399999999999</v>
      </c>
      <c r="C397" s="129">
        <f>G44/1000</f>
        <v>1152.9870000000001</v>
      </c>
      <c r="D397" s="130">
        <f>L44/1000</f>
        <v>1214.9290000000001</v>
      </c>
      <c r="E397" s="129">
        <f>Q44/1000</f>
        <v>1296.0060000000001</v>
      </c>
      <c r="F397" s="129">
        <f>R44/1000</f>
        <v>1302.6869999999999</v>
      </c>
      <c r="G397" s="129">
        <f>S44/1000</f>
        <v>1280.3989999999999</v>
      </c>
      <c r="H397" s="129">
        <f>T44/1000</f>
        <v>1288.703</v>
      </c>
      <c r="I397" s="129">
        <f>U44/1000</f>
        <v>1221.3340000000001</v>
      </c>
      <c r="J397" s="131" t="e">
        <f>I397*1000000/VLOOKUP($A397,$W$12:$Y$44,2,0)</f>
        <v>#DIV/0!</v>
      </c>
      <c r="K397" s="132">
        <f>I397/H397-1</f>
        <v>-5.2276591270447814E-2</v>
      </c>
      <c r="L397" s="132">
        <f>(I397-B397)/B397</f>
        <v>5.9872954162834016E-2</v>
      </c>
      <c r="M397" s="132">
        <f>(I397-E397)/E397</f>
        <v>-5.7617017205167279E-2</v>
      </c>
      <c r="S397" s="133" t="s">
        <v>67</v>
      </c>
      <c r="T397" s="126">
        <v>0.78228255509123457</v>
      </c>
      <c r="AA397"/>
    </row>
    <row r="398" spans="1:33" ht="19.5" customHeight="1" thickBot="1" x14ac:dyDescent="0.25">
      <c r="A398" s="134" t="s">
        <v>69</v>
      </c>
      <c r="B398" s="135">
        <f>B42/1000</f>
        <v>1078.6279999999999</v>
      </c>
      <c r="C398" s="136">
        <f>G42/1000</f>
        <v>1071.26</v>
      </c>
      <c r="D398" s="137">
        <f>L42/1000</f>
        <v>1120.145</v>
      </c>
      <c r="E398" s="136">
        <f>Q42/1000</f>
        <v>1192.5360000000001</v>
      </c>
      <c r="F398" s="136">
        <f>R42/1000</f>
        <v>1193.356</v>
      </c>
      <c r="G398" s="136">
        <f>S42/1000</f>
        <v>1166.798</v>
      </c>
      <c r="H398" s="136">
        <f>T42/1000</f>
        <v>1175.2349999999999</v>
      </c>
      <c r="I398" s="136">
        <f>U42/1000</f>
        <v>1113.671</v>
      </c>
      <c r="J398" s="138" t="e">
        <f>I398*1000000/VLOOKUP($A398,$W$12:$Y$44,2,0)</f>
        <v>#DIV/0!</v>
      </c>
      <c r="K398" s="132">
        <f>I398/H398-1</f>
        <v>-5.2384416733674444E-2</v>
      </c>
      <c r="L398" s="139">
        <f>(I398-B398)/B398</f>
        <v>3.248849464319499E-2</v>
      </c>
      <c r="M398" s="132">
        <f t="shared" ref="M398:M437" si="31">(I398-E398)/E398</f>
        <v>-6.6132175464723927E-2</v>
      </c>
      <c r="S398" s="133" t="s">
        <v>42</v>
      </c>
      <c r="T398" s="126">
        <v>0.76859504132231404</v>
      </c>
      <c r="AA398"/>
    </row>
    <row r="399" spans="1:33" x14ac:dyDescent="0.2">
      <c r="A399" s="140" t="s">
        <v>121</v>
      </c>
      <c r="B399" s="141">
        <v>5987.6598130000002</v>
      </c>
      <c r="C399" s="142">
        <v>6195.5569810000006</v>
      </c>
      <c r="D399" s="143">
        <v>6619.4738299999999</v>
      </c>
      <c r="E399" s="144">
        <v>7401.697615</v>
      </c>
      <c r="F399" s="143">
        <v>7592.1696209999991</v>
      </c>
      <c r="G399" s="144">
        <v>7798.0478540000004</v>
      </c>
      <c r="H399" s="143">
        <v>7931.7297340000005</v>
      </c>
      <c r="I399" s="143">
        <v>7845.7810909999998</v>
      </c>
      <c r="J399" s="145">
        <v>1.1604897520245534</v>
      </c>
      <c r="K399" s="132">
        <f t="shared" ref="K399:K437" si="32">I399/H399-1</f>
        <v>-1.083605290174916E-2</v>
      </c>
      <c r="L399" s="132">
        <f t="shared" ref="L399:L437" si="33">(I399-B399)/B399</f>
        <v>0.31032512467822121</v>
      </c>
      <c r="M399" s="132">
        <f t="shared" si="31"/>
        <v>5.9997516664290235E-2</v>
      </c>
      <c r="S399" s="133" t="s">
        <v>51</v>
      </c>
      <c r="T399" s="126">
        <v>0.6149637532485297</v>
      </c>
    </row>
    <row r="400" spans="1:33" x14ac:dyDescent="0.2">
      <c r="A400" s="146" t="s">
        <v>122</v>
      </c>
      <c r="B400" s="141">
        <v>281.29476799999998</v>
      </c>
      <c r="C400" s="147">
        <v>311.91604199999995</v>
      </c>
      <c r="D400" s="148">
        <v>362.06013000000002</v>
      </c>
      <c r="E400" s="141">
        <v>429.87973299999999</v>
      </c>
      <c r="F400" s="148">
        <v>440.82066800000001</v>
      </c>
      <c r="G400" s="141">
        <v>467.00048900000002</v>
      </c>
      <c r="H400" s="148">
        <v>480.98356999999999</v>
      </c>
      <c r="I400" s="148">
        <v>489.51137800000004</v>
      </c>
      <c r="J400" s="149">
        <v>0.48512103265447704</v>
      </c>
      <c r="K400" s="132">
        <f t="shared" si="32"/>
        <v>1.7729936180564509E-2</v>
      </c>
      <c r="L400" s="132">
        <f t="shared" si="33"/>
        <v>0.74020790176943529</v>
      </c>
      <c r="M400" s="132">
        <f t="shared" si="31"/>
        <v>0.13871704205231758</v>
      </c>
      <c r="S400" s="133" t="s">
        <v>64</v>
      </c>
      <c r="T400" s="126">
        <v>0.56453995498030385</v>
      </c>
    </row>
    <row r="401" spans="1:20" x14ac:dyDescent="0.2">
      <c r="A401" s="146" t="s">
        <v>123</v>
      </c>
      <c r="B401" s="141">
        <v>133.13847200000001</v>
      </c>
      <c r="C401" s="147">
        <v>179.384883</v>
      </c>
      <c r="D401" s="148">
        <v>212.22338799999997</v>
      </c>
      <c r="E401" s="141">
        <v>270.0247</v>
      </c>
      <c r="F401" s="148">
        <v>288.24529999999999</v>
      </c>
      <c r="G401" s="141">
        <v>314.16759999999999</v>
      </c>
      <c r="H401" s="148">
        <v>329.30420799999996</v>
      </c>
      <c r="I401" s="148">
        <v>341.57974300000001</v>
      </c>
      <c r="J401" s="149">
        <v>1.7559232149282886</v>
      </c>
      <c r="K401" s="132">
        <f t="shared" si="32"/>
        <v>3.7277188392320859E-2</v>
      </c>
      <c r="L401" s="132">
        <f t="shared" si="33"/>
        <v>1.5655975907549846</v>
      </c>
      <c r="M401" s="132">
        <f t="shared" si="31"/>
        <v>0.26499443569421616</v>
      </c>
      <c r="S401" s="133" t="s">
        <v>60</v>
      </c>
      <c r="T401" s="126">
        <v>0.54168078617417825</v>
      </c>
    </row>
    <row r="402" spans="1:20" x14ac:dyDescent="0.2">
      <c r="A402" s="146" t="s">
        <v>124</v>
      </c>
      <c r="B402" s="141">
        <v>649.81936699999994</v>
      </c>
      <c r="C402" s="147">
        <v>773.50195099999996</v>
      </c>
      <c r="D402" s="148">
        <v>748.67460100000005</v>
      </c>
      <c r="E402" s="141">
        <v>1060.7339489999999</v>
      </c>
      <c r="F402" s="148">
        <v>1141.5542359999999</v>
      </c>
      <c r="G402" s="141">
        <v>1220.452006</v>
      </c>
      <c r="H402" s="148">
        <v>1332.75425</v>
      </c>
      <c r="I402" s="148">
        <v>1393.0562719999998</v>
      </c>
      <c r="J402" s="149">
        <v>1.0407903650463963</v>
      </c>
      <c r="K402" s="132">
        <f t="shared" si="32"/>
        <v>4.5246167476111765E-2</v>
      </c>
      <c r="L402" s="132">
        <f t="shared" si="33"/>
        <v>1.1437592394810847</v>
      </c>
      <c r="M402" s="132">
        <f t="shared" si="31"/>
        <v>0.31329469874448213</v>
      </c>
      <c r="S402" s="133" t="s">
        <v>49</v>
      </c>
      <c r="T402" s="126">
        <v>0.40741248201685287</v>
      </c>
    </row>
    <row r="403" spans="1:20" x14ac:dyDescent="0.2">
      <c r="A403" s="146" t="s">
        <v>125</v>
      </c>
      <c r="B403" s="141">
        <v>243.60088400000001</v>
      </c>
      <c r="C403" s="147">
        <v>274.36635199999995</v>
      </c>
      <c r="D403" s="148">
        <v>299.83706299999994</v>
      </c>
      <c r="E403" s="141">
        <v>339.223277</v>
      </c>
      <c r="F403" s="148">
        <v>356.35452399999997</v>
      </c>
      <c r="G403" s="141">
        <v>371.57487300000003</v>
      </c>
      <c r="H403" s="148">
        <v>388.30254599999995</v>
      </c>
      <c r="I403" s="148">
        <v>427.74977699999999</v>
      </c>
      <c r="J403" s="149">
        <v>0.37023393517116027</v>
      </c>
      <c r="K403" s="132">
        <f t="shared" si="32"/>
        <v>0.10158890639877516</v>
      </c>
      <c r="L403" s="132">
        <f t="shared" si="33"/>
        <v>0.75594509336838034</v>
      </c>
      <c r="M403" s="132">
        <f t="shared" si="31"/>
        <v>0.26096823538438962</v>
      </c>
      <c r="S403" s="133" t="s">
        <v>36</v>
      </c>
      <c r="T403" s="126">
        <v>0.35676680086714169</v>
      </c>
    </row>
    <row r="404" spans="1:20" x14ac:dyDescent="0.2">
      <c r="A404" s="146" t="s">
        <v>126</v>
      </c>
      <c r="B404" s="141">
        <v>588.12617699999998</v>
      </c>
      <c r="C404" s="147">
        <v>432.90807599999999</v>
      </c>
      <c r="D404" s="148">
        <v>390.55480999999997</v>
      </c>
      <c r="E404" s="141">
        <v>376.73294899999996</v>
      </c>
      <c r="F404" s="148">
        <v>388.84259299999997</v>
      </c>
      <c r="G404" s="141">
        <v>389.40041600000001</v>
      </c>
      <c r="H404" s="148">
        <v>396.09872400000006</v>
      </c>
      <c r="I404" s="148">
        <v>377.06141499999995</v>
      </c>
      <c r="J404" s="149">
        <v>2.6572333685694147</v>
      </c>
      <c r="K404" s="132">
        <f t="shared" si="32"/>
        <v>-4.8062030616387696E-2</v>
      </c>
      <c r="L404" s="132">
        <f t="shared" si="33"/>
        <v>-0.35887666669868368</v>
      </c>
      <c r="M404" s="132">
        <f t="shared" si="31"/>
        <v>8.7188020286484613E-4</v>
      </c>
      <c r="S404" s="133" t="s">
        <v>56</v>
      </c>
      <c r="T404" s="126">
        <v>0.33033033033033027</v>
      </c>
    </row>
    <row r="405" spans="1:20" ht="13.5" thickBot="1" x14ac:dyDescent="0.25">
      <c r="A405" s="150" t="s">
        <v>127</v>
      </c>
      <c r="B405" s="151">
        <v>1221.9317860000001</v>
      </c>
      <c r="C405" s="152">
        <v>1289.2883860000002</v>
      </c>
      <c r="D405" s="153">
        <v>1445.2706920000001</v>
      </c>
      <c r="E405" s="151">
        <v>1470.969865</v>
      </c>
      <c r="F405" s="153">
        <v>1469.8636630000001</v>
      </c>
      <c r="G405" s="151">
        <v>1489.5181299999999</v>
      </c>
      <c r="H405" s="153">
        <v>1453.4866940000002</v>
      </c>
      <c r="I405" s="153">
        <v>1377.0936000000002</v>
      </c>
      <c r="J405" s="154">
        <v>4.47864446468063</v>
      </c>
      <c r="K405" s="132">
        <f t="shared" si="32"/>
        <v>-5.2558509352270688E-2</v>
      </c>
      <c r="L405" s="132">
        <f t="shared" si="33"/>
        <v>0.1269807494802333</v>
      </c>
      <c r="M405" s="132">
        <f t="shared" si="31"/>
        <v>-6.3819298568703081E-2</v>
      </c>
      <c r="S405" s="133" t="s">
        <v>63</v>
      </c>
      <c r="T405" s="126">
        <v>0.25557645794141348</v>
      </c>
    </row>
    <row r="406" spans="1:20" x14ac:dyDescent="0.2">
      <c r="A406" s="133"/>
      <c r="B406" s="155"/>
      <c r="C406" s="133"/>
      <c r="D406" s="133"/>
      <c r="E406" s="133"/>
      <c r="F406" s="133"/>
      <c r="G406" s="133"/>
      <c r="H406" s="133"/>
      <c r="J406" s="156"/>
      <c r="S406" s="133" t="s">
        <v>55</v>
      </c>
      <c r="T406" s="126">
        <v>0.23832625833838678</v>
      </c>
    </row>
    <row r="407" spans="1:20" x14ac:dyDescent="0.2">
      <c r="A407" s="133" t="s">
        <v>36</v>
      </c>
      <c r="B407" s="157">
        <f>VLOOKUP($A407,$A$12:$U$44,B$10,0)/1000</f>
        <v>19.373999999999999</v>
      </c>
      <c r="C407" s="157">
        <f>VLOOKUP($A407,$A$12:$U$44,G$10,0)/1000</f>
        <v>21.376999999999999</v>
      </c>
      <c r="D407" s="157">
        <f>VLOOKUP($A407,$A$12:$U$44,L$10,0)/1000</f>
        <v>23.698</v>
      </c>
      <c r="E407" s="157">
        <f>VLOOKUP($A407,$A$12:$U$44,Q$10,0)/1000</f>
        <v>28.266999999999999</v>
      </c>
      <c r="F407" s="157">
        <f t="shared" ref="F407:I422" si="34">VLOOKUP($A407,$A$12:$U$44,R$10,0)/1000</f>
        <v>27.646000000000001</v>
      </c>
      <c r="G407" s="157">
        <f t="shared" si="34"/>
        <v>27.422999999999998</v>
      </c>
      <c r="H407" s="157">
        <f t="shared" si="34"/>
        <v>27.588000000000001</v>
      </c>
      <c r="I407" s="157">
        <f t="shared" si="34"/>
        <v>26.286000000000001</v>
      </c>
      <c r="J407" s="158" t="e">
        <f>I407*1000000/VLOOKUP($A407,$W$12:$Y$44,2,0)</f>
        <v>#DIV/0!</v>
      </c>
      <c r="K407" s="132">
        <f t="shared" si="32"/>
        <v>-4.7194432361896466E-2</v>
      </c>
      <c r="L407" s="132">
        <f t="shared" si="33"/>
        <v>0.35676680086714169</v>
      </c>
      <c r="M407" s="132">
        <f t="shared" si="31"/>
        <v>-7.0081720734425229E-2</v>
      </c>
      <c r="S407" s="133" t="s">
        <v>57</v>
      </c>
      <c r="T407" s="126">
        <v>0.20906692252338693</v>
      </c>
    </row>
    <row r="408" spans="1:20" x14ac:dyDescent="0.2">
      <c r="A408" s="133" t="s">
        <v>38</v>
      </c>
      <c r="B408" s="157">
        <f t="shared" ref="B408:B437" si="35">VLOOKUP($A408,$A$12:$U$44,B$10,0)/1000</f>
        <v>31.431999999999999</v>
      </c>
      <c r="C408" s="157">
        <f t="shared" ref="C408:C437" si="36">VLOOKUP($A408,$A$12:$U$44,G$10,0)/1000</f>
        <v>34.348999999999997</v>
      </c>
      <c r="D408" s="157">
        <f t="shared" ref="D408:D437" si="37">VLOOKUP($A408,$A$12:$U$44,L$10,0)/1000</f>
        <v>37.357999999999997</v>
      </c>
      <c r="E408" s="157">
        <f t="shared" ref="E408:I437" si="38">VLOOKUP($A408,$A$12:$U$44,Q$10,0)/1000</f>
        <v>36.585000000000001</v>
      </c>
      <c r="F408" s="157">
        <f t="shared" si="34"/>
        <v>36.118000000000002</v>
      </c>
      <c r="G408" s="157">
        <f t="shared" si="34"/>
        <v>34.634999999999998</v>
      </c>
      <c r="H408" s="157">
        <f t="shared" si="34"/>
        <v>37.502000000000002</v>
      </c>
      <c r="I408" s="157">
        <f t="shared" si="34"/>
        <v>34.517000000000003</v>
      </c>
      <c r="J408" s="158" t="e">
        <f t="shared" ref="J408:J437" si="39">I408*1000000/VLOOKUP($A408,$W$12:$Y$44,2,0)</f>
        <v>#DIV/0!</v>
      </c>
      <c r="K408" s="132">
        <f t="shared" si="32"/>
        <v>-7.9595754893072357E-2</v>
      </c>
      <c r="L408" s="132">
        <f t="shared" si="33"/>
        <v>9.8148383812675127E-2</v>
      </c>
      <c r="M408" s="132">
        <f t="shared" si="31"/>
        <v>-5.6525898592319199E-2</v>
      </c>
      <c r="S408" s="133" t="s">
        <v>47</v>
      </c>
      <c r="T408" s="126">
        <v>0.14855864370735741</v>
      </c>
    </row>
    <row r="409" spans="1:20" x14ac:dyDescent="0.2">
      <c r="A409" s="133" t="s">
        <v>40</v>
      </c>
      <c r="B409" s="157">
        <f t="shared" si="35"/>
        <v>16.318000000000001</v>
      </c>
      <c r="C409" s="157">
        <f t="shared" si="36"/>
        <v>11.41</v>
      </c>
      <c r="D409" s="157">
        <f t="shared" si="37"/>
        <v>8.77</v>
      </c>
      <c r="E409" s="157">
        <f t="shared" si="38"/>
        <v>9.8989999999999991</v>
      </c>
      <c r="F409" s="157">
        <f t="shared" si="34"/>
        <v>10.358000000000001</v>
      </c>
      <c r="G409" s="157">
        <f t="shared" si="34"/>
        <v>10.118</v>
      </c>
      <c r="H409" s="157">
        <f t="shared" si="34"/>
        <v>9.8520000000000003</v>
      </c>
      <c r="I409" s="157">
        <f t="shared" si="34"/>
        <v>8.5969999999999995</v>
      </c>
      <c r="J409" s="158" t="e">
        <f t="shared" si="39"/>
        <v>#DIV/0!</v>
      </c>
      <c r="K409" s="132">
        <f t="shared" si="32"/>
        <v>-0.12738530247665458</v>
      </c>
      <c r="L409" s="132">
        <f t="shared" si="33"/>
        <v>-0.47315847530334609</v>
      </c>
      <c r="M409" s="132">
        <f t="shared" si="31"/>
        <v>-0.13152843721588037</v>
      </c>
      <c r="S409" s="133" t="s">
        <v>58</v>
      </c>
      <c r="T409" s="126">
        <v>0.12563001680044789</v>
      </c>
    </row>
    <row r="410" spans="1:20" x14ac:dyDescent="0.2">
      <c r="A410" s="133" t="s">
        <v>66</v>
      </c>
      <c r="B410" s="157">
        <f t="shared" si="35"/>
        <v>19.114000000000001</v>
      </c>
      <c r="C410" s="157">
        <f t="shared" si="36"/>
        <v>19.664999999999999</v>
      </c>
      <c r="D410" s="157">
        <f t="shared" si="37"/>
        <v>20.552</v>
      </c>
      <c r="E410" s="157">
        <f t="shared" si="38"/>
        <v>21.295999999999999</v>
      </c>
      <c r="F410" s="157">
        <f t="shared" si="34"/>
        <v>21.164999999999999</v>
      </c>
      <c r="G410" s="157">
        <f t="shared" si="34"/>
        <v>20.641999999999999</v>
      </c>
      <c r="H410" s="157">
        <f t="shared" si="34"/>
        <v>21.474</v>
      </c>
      <c r="I410" s="157">
        <f t="shared" si="34"/>
        <v>20.905000000000001</v>
      </c>
      <c r="J410" s="158" t="e">
        <f t="shared" si="39"/>
        <v>#DIV/0!</v>
      </c>
      <c r="K410" s="132">
        <f t="shared" si="32"/>
        <v>-2.6497159355499678E-2</v>
      </c>
      <c r="L410" s="132">
        <f t="shared" si="33"/>
        <v>9.3700952181646979E-2</v>
      </c>
      <c r="M410" s="132">
        <f t="shared" si="31"/>
        <v>-1.8360255447032223E-2</v>
      </c>
      <c r="S410" s="133" t="s">
        <v>52</v>
      </c>
      <c r="T410" s="126">
        <v>0.1227741156809953</v>
      </c>
    </row>
    <row r="411" spans="1:20" x14ac:dyDescent="0.2">
      <c r="A411" s="133" t="s">
        <v>42</v>
      </c>
      <c r="B411" s="157">
        <f t="shared" si="35"/>
        <v>1.089</v>
      </c>
      <c r="C411" s="157">
        <f t="shared" si="36"/>
        <v>1.4610000000000001</v>
      </c>
      <c r="D411" s="157">
        <f t="shared" si="37"/>
        <v>1.6319999999999999</v>
      </c>
      <c r="E411" s="157">
        <f t="shared" si="38"/>
        <v>1.8160000000000001</v>
      </c>
      <c r="F411" s="157">
        <f t="shared" si="34"/>
        <v>1.847</v>
      </c>
      <c r="G411" s="157">
        <f t="shared" si="34"/>
        <v>1.905</v>
      </c>
      <c r="H411" s="157">
        <f t="shared" si="34"/>
        <v>1.9710000000000001</v>
      </c>
      <c r="I411" s="157">
        <f t="shared" si="34"/>
        <v>1.9259999999999999</v>
      </c>
      <c r="J411" s="158" t="e">
        <f t="shared" si="39"/>
        <v>#DIV/0!</v>
      </c>
      <c r="K411" s="132">
        <f t="shared" si="32"/>
        <v>-2.2831050228310557E-2</v>
      </c>
      <c r="L411" s="132">
        <f t="shared" si="33"/>
        <v>0.76859504132231404</v>
      </c>
      <c r="M411" s="132">
        <f t="shared" si="31"/>
        <v>6.0572687224669533E-2</v>
      </c>
      <c r="S411" s="133" t="s">
        <v>46</v>
      </c>
      <c r="T411" s="126">
        <v>0.11109569400120259</v>
      </c>
    </row>
    <row r="412" spans="1:20" x14ac:dyDescent="0.2">
      <c r="A412" s="133" t="s">
        <v>43</v>
      </c>
      <c r="B412" s="157">
        <f t="shared" si="35"/>
        <v>34.295999999999999</v>
      </c>
      <c r="C412" s="157">
        <f t="shared" si="36"/>
        <v>26.206</v>
      </c>
      <c r="D412" s="157">
        <f t="shared" si="37"/>
        <v>24.709</v>
      </c>
      <c r="E412" s="157">
        <f t="shared" si="38"/>
        <v>25.998999999999999</v>
      </c>
      <c r="F412" s="157">
        <f t="shared" si="34"/>
        <v>26.42</v>
      </c>
      <c r="G412" s="157">
        <f t="shared" si="34"/>
        <v>25.847000000000001</v>
      </c>
      <c r="H412" s="157">
        <f t="shared" si="34"/>
        <v>25.483000000000001</v>
      </c>
      <c r="I412" s="157">
        <f t="shared" si="34"/>
        <v>24.369</v>
      </c>
      <c r="J412" s="158" t="e">
        <f t="shared" si="39"/>
        <v>#DIV/0!</v>
      </c>
      <c r="K412" s="132">
        <f t="shared" si="32"/>
        <v>-4.3715418121885175E-2</v>
      </c>
      <c r="L412" s="132">
        <f t="shared" si="33"/>
        <v>-0.28945066480055981</v>
      </c>
      <c r="M412" s="132">
        <f t="shared" si="31"/>
        <v>-6.2694719027654874E-2</v>
      </c>
      <c r="S412" s="133" t="s">
        <v>38</v>
      </c>
      <c r="T412" s="126">
        <v>9.8148383812675127E-2</v>
      </c>
    </row>
    <row r="413" spans="1:20" x14ac:dyDescent="0.2">
      <c r="A413" s="159" t="s">
        <v>48</v>
      </c>
      <c r="B413" s="157">
        <f t="shared" si="35"/>
        <v>229.95699999999999</v>
      </c>
      <c r="C413" s="157">
        <f t="shared" si="36"/>
        <v>221.07499999999999</v>
      </c>
      <c r="D413" s="157">
        <f t="shared" si="37"/>
        <v>219.083</v>
      </c>
      <c r="E413" s="157">
        <f t="shared" si="38"/>
        <v>229.59399999999999</v>
      </c>
      <c r="F413" s="157">
        <f t="shared" si="34"/>
        <v>233.28299999999999</v>
      </c>
      <c r="G413" s="157">
        <f t="shared" si="34"/>
        <v>215.70599999999999</v>
      </c>
      <c r="H413" s="157">
        <f t="shared" si="34"/>
        <v>224.17599999999999</v>
      </c>
      <c r="I413" s="157">
        <f t="shared" si="34"/>
        <v>213.28200000000001</v>
      </c>
      <c r="J413" s="158" t="e">
        <f t="shared" si="39"/>
        <v>#DIV/0!</v>
      </c>
      <c r="K413" s="132">
        <f t="shared" si="32"/>
        <v>-4.8595746199414647E-2</v>
      </c>
      <c r="L413" s="132">
        <f t="shared" si="33"/>
        <v>-7.2513556882373584E-2</v>
      </c>
      <c r="M413" s="132">
        <f t="shared" si="31"/>
        <v>-7.1047152800160218E-2</v>
      </c>
      <c r="S413" s="133" t="s">
        <v>44</v>
      </c>
      <c r="T413" s="126">
        <v>9.770969660916122E-2</v>
      </c>
    </row>
    <row r="414" spans="1:20" x14ac:dyDescent="0.2">
      <c r="A414" s="133" t="s">
        <v>44</v>
      </c>
      <c r="B414" s="157">
        <f t="shared" si="35"/>
        <v>13.448</v>
      </c>
      <c r="C414" s="157">
        <f t="shared" si="36"/>
        <v>14.818</v>
      </c>
      <c r="D414" s="157">
        <f t="shared" si="37"/>
        <v>14.717000000000001</v>
      </c>
      <c r="E414" s="157">
        <f t="shared" si="38"/>
        <v>15.497</v>
      </c>
      <c r="F414" s="157">
        <f t="shared" si="34"/>
        <v>15.670999999999999</v>
      </c>
      <c r="G414" s="157">
        <f t="shared" si="34"/>
        <v>15.724</v>
      </c>
      <c r="H414" s="157">
        <f t="shared" si="34"/>
        <v>15.509</v>
      </c>
      <c r="I414" s="157">
        <f t="shared" si="34"/>
        <v>14.762</v>
      </c>
      <c r="J414" s="158" t="e">
        <f t="shared" si="39"/>
        <v>#DIV/0!</v>
      </c>
      <c r="K414" s="132">
        <f t="shared" si="32"/>
        <v>-4.8165581275388503E-2</v>
      </c>
      <c r="L414" s="132">
        <f t="shared" si="33"/>
        <v>9.770969660916122E-2</v>
      </c>
      <c r="M414" s="132">
        <f t="shared" si="31"/>
        <v>-4.742853455507514E-2</v>
      </c>
      <c r="S414" s="133" t="s">
        <v>66</v>
      </c>
      <c r="T414" s="126">
        <v>9.3700952181646979E-2</v>
      </c>
    </row>
    <row r="415" spans="1:20" x14ac:dyDescent="0.2">
      <c r="A415" s="133" t="s">
        <v>45</v>
      </c>
      <c r="B415" s="157">
        <f t="shared" si="35"/>
        <v>5.7839999999999998</v>
      </c>
      <c r="C415" s="157">
        <f t="shared" si="36"/>
        <v>2.573</v>
      </c>
      <c r="D415" s="157">
        <f t="shared" si="37"/>
        <v>2.423</v>
      </c>
      <c r="E415" s="157">
        <f t="shared" si="38"/>
        <v>2.867</v>
      </c>
      <c r="F415" s="157">
        <f t="shared" si="34"/>
        <v>2.8679999999999999</v>
      </c>
      <c r="G415" s="157">
        <f t="shared" si="34"/>
        <v>3.09</v>
      </c>
      <c r="H415" s="157">
        <f t="shared" si="34"/>
        <v>3.0539999999999998</v>
      </c>
      <c r="I415" s="157">
        <f t="shared" si="34"/>
        <v>2.7679999999999998</v>
      </c>
      <c r="J415" s="158" t="e">
        <f t="shared" si="39"/>
        <v>#DIV/0!</v>
      </c>
      <c r="K415" s="132">
        <f t="shared" si="32"/>
        <v>-9.364767518009165E-2</v>
      </c>
      <c r="L415" s="132">
        <f t="shared" si="33"/>
        <v>-0.52143845089903185</v>
      </c>
      <c r="M415" s="132">
        <f t="shared" si="31"/>
        <v>-3.4530868503662437E-2</v>
      </c>
      <c r="S415" s="133" t="s">
        <v>65</v>
      </c>
      <c r="T415" s="126">
        <v>1.8140808764298334E-2</v>
      </c>
    </row>
    <row r="416" spans="1:20" x14ac:dyDescent="0.2">
      <c r="A416" s="133" t="s">
        <v>64</v>
      </c>
      <c r="B416" s="157">
        <f t="shared" si="35"/>
        <v>56.863999999999997</v>
      </c>
      <c r="C416" s="157">
        <f t="shared" si="36"/>
        <v>63.722000000000001</v>
      </c>
      <c r="D416" s="157">
        <f t="shared" si="37"/>
        <v>79.447999999999993</v>
      </c>
      <c r="E416" s="157">
        <f t="shared" si="38"/>
        <v>97.43</v>
      </c>
      <c r="F416" s="157">
        <f t="shared" si="34"/>
        <v>96.063000000000002</v>
      </c>
      <c r="G416" s="157">
        <f t="shared" si="34"/>
        <v>98.832999999999998</v>
      </c>
      <c r="H416" s="157">
        <f t="shared" si="34"/>
        <v>95.751999999999995</v>
      </c>
      <c r="I416" s="157">
        <f t="shared" si="34"/>
        <v>88.965999999999994</v>
      </c>
      <c r="J416" s="158" t="e">
        <f t="shared" si="39"/>
        <v>#DIV/0!</v>
      </c>
      <c r="K416" s="132">
        <f t="shared" si="32"/>
        <v>-7.0870582337705712E-2</v>
      </c>
      <c r="L416" s="132">
        <f t="shared" si="33"/>
        <v>0.56453995498030385</v>
      </c>
      <c r="M416" s="132">
        <f t="shared" si="31"/>
        <v>-8.6872626501077826E-2</v>
      </c>
      <c r="S416" s="133" t="s">
        <v>59</v>
      </c>
      <c r="T416" s="126">
        <v>1.5652347852177829E-2</v>
      </c>
    </row>
    <row r="417" spans="1:22" x14ac:dyDescent="0.2">
      <c r="A417" s="133" t="s">
        <v>46</v>
      </c>
      <c r="B417" s="157">
        <f t="shared" si="35"/>
        <v>21.620999999999999</v>
      </c>
      <c r="C417" s="157">
        <f t="shared" si="36"/>
        <v>21.856000000000002</v>
      </c>
      <c r="D417" s="157">
        <f t="shared" si="37"/>
        <v>23.928000000000001</v>
      </c>
      <c r="E417" s="157">
        <f t="shared" si="38"/>
        <v>25.501000000000001</v>
      </c>
      <c r="F417" s="157">
        <f t="shared" si="34"/>
        <v>26.856000000000002</v>
      </c>
      <c r="G417" s="157">
        <f t="shared" si="34"/>
        <v>26.742000000000001</v>
      </c>
      <c r="H417" s="157">
        <f t="shared" si="34"/>
        <v>25.876999999999999</v>
      </c>
      <c r="I417" s="157">
        <f t="shared" si="34"/>
        <v>24.023</v>
      </c>
      <c r="J417" s="158" t="e">
        <f t="shared" si="39"/>
        <v>#DIV/0!</v>
      </c>
      <c r="K417" s="132">
        <f t="shared" si="32"/>
        <v>-7.1646636008810938E-2</v>
      </c>
      <c r="L417" s="132">
        <f t="shared" si="33"/>
        <v>0.11109569400120259</v>
      </c>
      <c r="M417" s="132">
        <f t="shared" si="31"/>
        <v>-5.7958511430924335E-2</v>
      </c>
      <c r="S417" s="133" t="s">
        <v>68</v>
      </c>
      <c r="T417" s="126">
        <v>9.2411130439887697E-3</v>
      </c>
    </row>
    <row r="418" spans="1:22" x14ac:dyDescent="0.2">
      <c r="A418" s="133" t="s">
        <v>47</v>
      </c>
      <c r="B418" s="157">
        <f t="shared" si="35"/>
        <v>135.428</v>
      </c>
      <c r="C418" s="157">
        <f t="shared" si="36"/>
        <v>142.77600000000001</v>
      </c>
      <c r="D418" s="157">
        <f t="shared" si="37"/>
        <v>154.489</v>
      </c>
      <c r="E418" s="157">
        <f t="shared" si="38"/>
        <v>162.346</v>
      </c>
      <c r="F418" s="157">
        <f t="shared" si="34"/>
        <v>161.48500000000001</v>
      </c>
      <c r="G418" s="157">
        <f t="shared" si="34"/>
        <v>158.63399999999999</v>
      </c>
      <c r="H418" s="157">
        <f t="shared" si="34"/>
        <v>160.739</v>
      </c>
      <c r="I418" s="157">
        <f t="shared" si="34"/>
        <v>155.547</v>
      </c>
      <c r="J418" s="158" t="e">
        <f t="shared" si="39"/>
        <v>#DIV/0!</v>
      </c>
      <c r="K418" s="132">
        <f t="shared" si="32"/>
        <v>-3.2300810630898624E-2</v>
      </c>
      <c r="L418" s="132">
        <f t="shared" si="33"/>
        <v>0.14855864370735741</v>
      </c>
      <c r="M418" s="132">
        <f t="shared" si="31"/>
        <v>-4.1879689059169958E-2</v>
      </c>
      <c r="S418" s="159" t="s">
        <v>48</v>
      </c>
      <c r="T418" s="126">
        <v>-7.2513556882373584E-2</v>
      </c>
    </row>
    <row r="419" spans="1:22" x14ac:dyDescent="0.2">
      <c r="A419" s="133" t="s">
        <v>49</v>
      </c>
      <c r="B419" s="157">
        <f t="shared" si="35"/>
        <v>14.597</v>
      </c>
      <c r="C419" s="157">
        <f t="shared" si="36"/>
        <v>15.712</v>
      </c>
      <c r="D419" s="157">
        <f t="shared" si="37"/>
        <v>18.562999999999999</v>
      </c>
      <c r="E419" s="157">
        <f t="shared" si="38"/>
        <v>20.821000000000002</v>
      </c>
      <c r="F419" s="157">
        <f t="shared" si="34"/>
        <v>21.425000000000001</v>
      </c>
      <c r="G419" s="157">
        <f t="shared" si="34"/>
        <v>21.937000000000001</v>
      </c>
      <c r="H419" s="157">
        <f t="shared" si="34"/>
        <v>21.256</v>
      </c>
      <c r="I419" s="157">
        <f t="shared" si="34"/>
        <v>20.544</v>
      </c>
      <c r="J419" s="158" t="e">
        <f t="shared" si="39"/>
        <v>#DIV/0!</v>
      </c>
      <c r="K419" s="132">
        <f t="shared" si="32"/>
        <v>-3.349642453895374E-2</v>
      </c>
      <c r="L419" s="132">
        <f t="shared" si="33"/>
        <v>0.40741248201685287</v>
      </c>
      <c r="M419" s="132">
        <f t="shared" si="31"/>
        <v>-1.330387589452961E-2</v>
      </c>
      <c r="S419" s="133" t="s">
        <v>50</v>
      </c>
      <c r="T419" s="126">
        <v>-0.15944478590452774</v>
      </c>
    </row>
    <row r="420" spans="1:22" x14ac:dyDescent="0.2">
      <c r="A420" s="133" t="s">
        <v>50</v>
      </c>
      <c r="B420" s="157">
        <f t="shared" si="35"/>
        <v>19.524000000000001</v>
      </c>
      <c r="C420" s="157">
        <f t="shared" si="36"/>
        <v>16.111000000000001</v>
      </c>
      <c r="D420" s="157">
        <f t="shared" si="37"/>
        <v>16.082999999999998</v>
      </c>
      <c r="E420" s="157">
        <f t="shared" si="38"/>
        <v>18.167000000000002</v>
      </c>
      <c r="F420" s="157">
        <f t="shared" si="34"/>
        <v>17.911000000000001</v>
      </c>
      <c r="G420" s="157">
        <f t="shared" si="34"/>
        <v>16.93</v>
      </c>
      <c r="H420" s="157">
        <f t="shared" si="34"/>
        <v>17.074000000000002</v>
      </c>
      <c r="I420" s="157">
        <f t="shared" si="34"/>
        <v>16.411000000000001</v>
      </c>
      <c r="J420" s="158" t="e">
        <f t="shared" si="39"/>
        <v>#DIV/0!</v>
      </c>
      <c r="K420" s="132">
        <f t="shared" si="32"/>
        <v>-3.8830971067119635E-2</v>
      </c>
      <c r="L420" s="132">
        <f t="shared" si="33"/>
        <v>-0.15944478590452774</v>
      </c>
      <c r="M420" s="132">
        <f t="shared" si="31"/>
        <v>-9.6658776903176091E-2</v>
      </c>
      <c r="S420" s="133" t="s">
        <v>43</v>
      </c>
      <c r="T420" s="126">
        <v>-0.28945066480055981</v>
      </c>
    </row>
    <row r="421" spans="1:22" x14ac:dyDescent="0.2">
      <c r="A421" s="133" t="s">
        <v>51</v>
      </c>
      <c r="B421" s="157">
        <f t="shared" si="35"/>
        <v>7.3109999999999999</v>
      </c>
      <c r="C421" s="157">
        <f t="shared" si="36"/>
        <v>7.9249999999999998</v>
      </c>
      <c r="D421" s="157">
        <f t="shared" si="37"/>
        <v>10.689</v>
      </c>
      <c r="E421" s="157">
        <f t="shared" si="38"/>
        <v>12.516</v>
      </c>
      <c r="F421" s="157">
        <f t="shared" si="34"/>
        <v>13.19</v>
      </c>
      <c r="G421" s="157">
        <f t="shared" si="34"/>
        <v>13.24</v>
      </c>
      <c r="H421" s="157">
        <f t="shared" si="34"/>
        <v>13.244999999999999</v>
      </c>
      <c r="I421" s="157">
        <f t="shared" si="34"/>
        <v>11.807</v>
      </c>
      <c r="J421" s="158" t="e">
        <f t="shared" si="39"/>
        <v>#DIV/0!</v>
      </c>
      <c r="K421" s="132">
        <f t="shared" si="32"/>
        <v>-0.10856927142317851</v>
      </c>
      <c r="L421" s="132">
        <f t="shared" si="33"/>
        <v>0.6149637532485297</v>
      </c>
      <c r="M421" s="132">
        <f t="shared" si="31"/>
        <v>-5.6647491211249568E-2</v>
      </c>
      <c r="S421" s="133" t="s">
        <v>62</v>
      </c>
      <c r="T421" s="126">
        <v>-0.31612737544940944</v>
      </c>
    </row>
    <row r="422" spans="1:22" x14ac:dyDescent="0.2">
      <c r="A422" s="125" t="s">
        <v>39</v>
      </c>
      <c r="B422" s="157" t="e">
        <f t="shared" si="35"/>
        <v>#N/A</v>
      </c>
      <c r="C422" s="157" t="e">
        <f t="shared" si="36"/>
        <v>#N/A</v>
      </c>
      <c r="D422" s="157" t="e">
        <f t="shared" si="37"/>
        <v>#N/A</v>
      </c>
      <c r="E422" s="157" t="e">
        <f t="shared" si="38"/>
        <v>#N/A</v>
      </c>
      <c r="F422" s="157" t="e">
        <f t="shared" si="34"/>
        <v>#N/A</v>
      </c>
      <c r="G422" s="157" t="e">
        <f t="shared" si="34"/>
        <v>#N/A</v>
      </c>
      <c r="H422" s="157" t="e">
        <f t="shared" si="34"/>
        <v>#N/A</v>
      </c>
      <c r="I422" s="157" t="e">
        <f t="shared" si="34"/>
        <v>#N/A</v>
      </c>
      <c r="J422" s="158" t="e">
        <f t="shared" si="39"/>
        <v>#N/A</v>
      </c>
      <c r="K422" s="132" t="e">
        <f t="shared" si="32"/>
        <v>#N/A</v>
      </c>
      <c r="L422" s="132" t="e">
        <f t="shared" si="33"/>
        <v>#N/A</v>
      </c>
      <c r="M422" s="132" t="e">
        <f t="shared" si="31"/>
        <v>#N/A</v>
      </c>
      <c r="S422" s="133" t="s">
        <v>53</v>
      </c>
      <c r="T422" s="126">
        <v>-0.39115540330115223</v>
      </c>
    </row>
    <row r="423" spans="1:22" x14ac:dyDescent="0.2">
      <c r="A423" s="133" t="s">
        <v>52</v>
      </c>
      <c r="B423" s="157">
        <f t="shared" si="35"/>
        <v>107.71</v>
      </c>
      <c r="C423" s="157">
        <f t="shared" si="36"/>
        <v>114.577</v>
      </c>
      <c r="D423" s="157">
        <f t="shared" si="37"/>
        <v>124.718</v>
      </c>
      <c r="E423" s="157">
        <f t="shared" si="38"/>
        <v>134.387</v>
      </c>
      <c r="F423" s="157">
        <f t="shared" si="38"/>
        <v>132.34200000000001</v>
      </c>
      <c r="G423" s="157">
        <f t="shared" si="38"/>
        <v>129.25700000000001</v>
      </c>
      <c r="H423" s="157">
        <f t="shared" si="38"/>
        <v>128.33500000000001</v>
      </c>
      <c r="I423" s="157">
        <f t="shared" si="38"/>
        <v>120.934</v>
      </c>
      <c r="J423" s="158" t="e">
        <f t="shared" si="39"/>
        <v>#DIV/0!</v>
      </c>
      <c r="K423" s="132">
        <f t="shared" si="32"/>
        <v>-5.766938091713103E-2</v>
      </c>
      <c r="L423" s="132">
        <f t="shared" si="33"/>
        <v>0.1227741156809953</v>
      </c>
      <c r="M423" s="132">
        <f t="shared" si="31"/>
        <v>-0.1001064091020709</v>
      </c>
      <c r="S423" s="133" t="s">
        <v>40</v>
      </c>
      <c r="T423" s="126">
        <v>-0.47315847530334609</v>
      </c>
    </row>
    <row r="424" spans="1:22" x14ac:dyDescent="0.2">
      <c r="A424" s="133" t="s">
        <v>54</v>
      </c>
      <c r="B424" s="157">
        <f t="shared" si="35"/>
        <v>9.6809999999999992</v>
      </c>
      <c r="C424" s="157">
        <f t="shared" si="36"/>
        <v>4.5970000000000004</v>
      </c>
      <c r="D424" s="157">
        <f t="shared" si="37"/>
        <v>3.746</v>
      </c>
      <c r="E424" s="157">
        <f t="shared" si="38"/>
        <v>4.4909999999999997</v>
      </c>
      <c r="F424" s="157">
        <f t="shared" si="38"/>
        <v>4.7699999999999996</v>
      </c>
      <c r="G424" s="157">
        <f t="shared" si="38"/>
        <v>5.01</v>
      </c>
      <c r="H424" s="157">
        <f t="shared" si="38"/>
        <v>4.9039999999999999</v>
      </c>
      <c r="I424" s="157">
        <f t="shared" si="38"/>
        <v>4.4089999999999998</v>
      </c>
      <c r="J424" s="158" t="e">
        <f t="shared" si="39"/>
        <v>#DIV/0!</v>
      </c>
      <c r="K424" s="132">
        <f t="shared" si="32"/>
        <v>-0.10093800978792822</v>
      </c>
      <c r="L424" s="132">
        <f t="shared" si="33"/>
        <v>-0.54457184175188511</v>
      </c>
      <c r="M424" s="132">
        <f t="shared" si="31"/>
        <v>-1.8258739701625441E-2</v>
      </c>
      <c r="S424" s="160" t="s">
        <v>61</v>
      </c>
      <c r="T424" s="126">
        <v>-0.49792446410343655</v>
      </c>
    </row>
    <row r="425" spans="1:22" x14ac:dyDescent="0.2">
      <c r="A425" s="133" t="s">
        <v>55</v>
      </c>
      <c r="B425" s="157">
        <f t="shared" si="35"/>
        <v>3.298</v>
      </c>
      <c r="C425" s="157">
        <f t="shared" si="36"/>
        <v>3.1280000000000001</v>
      </c>
      <c r="D425" s="157">
        <f t="shared" si="37"/>
        <v>3.49</v>
      </c>
      <c r="E425" s="157">
        <f t="shared" si="38"/>
        <v>4.4669999999999996</v>
      </c>
      <c r="F425" s="157">
        <f t="shared" si="38"/>
        <v>4.3949999999999996</v>
      </c>
      <c r="G425" s="157">
        <f t="shared" si="38"/>
        <v>4.3369999999999997</v>
      </c>
      <c r="H425" s="157">
        <f t="shared" si="38"/>
        <v>4.3730000000000002</v>
      </c>
      <c r="I425" s="157">
        <f t="shared" si="38"/>
        <v>4.0839999999999996</v>
      </c>
      <c r="J425" s="158" t="e">
        <f t="shared" si="39"/>
        <v>#DIV/0!</v>
      </c>
      <c r="K425" s="132">
        <f t="shared" si="32"/>
        <v>-6.6087354219071748E-2</v>
      </c>
      <c r="L425" s="132">
        <f t="shared" si="33"/>
        <v>0.23832625833838678</v>
      </c>
      <c r="M425" s="132">
        <f t="shared" si="31"/>
        <v>-8.5739870158943368E-2</v>
      </c>
      <c r="S425" s="161" t="s">
        <v>45</v>
      </c>
      <c r="T425" s="126">
        <v>-0.52143845089903185</v>
      </c>
    </row>
    <row r="426" spans="1:22" ht="13.5" thickBot="1" x14ac:dyDescent="0.25">
      <c r="A426" s="133" t="s">
        <v>53</v>
      </c>
      <c r="B426" s="157">
        <f t="shared" si="35"/>
        <v>6.4219999999999997</v>
      </c>
      <c r="C426" s="157">
        <f t="shared" si="36"/>
        <v>3.8239999999999998</v>
      </c>
      <c r="D426" s="157">
        <f t="shared" si="37"/>
        <v>3.2469999999999999</v>
      </c>
      <c r="E426" s="157">
        <f t="shared" si="38"/>
        <v>4.0149999999999997</v>
      </c>
      <c r="F426" s="157">
        <f t="shared" si="38"/>
        <v>4.1909999999999998</v>
      </c>
      <c r="G426" s="157">
        <f t="shared" si="38"/>
        <v>4.3529999999999998</v>
      </c>
      <c r="H426" s="157">
        <f t="shared" si="38"/>
        <v>4.1520000000000001</v>
      </c>
      <c r="I426" s="157">
        <f t="shared" si="38"/>
        <v>3.91</v>
      </c>
      <c r="J426" s="158" t="e">
        <f t="shared" si="39"/>
        <v>#DIV/0!</v>
      </c>
      <c r="K426" s="132">
        <f t="shared" si="32"/>
        <v>-5.8285163776493287E-2</v>
      </c>
      <c r="L426" s="132">
        <f t="shared" si="33"/>
        <v>-0.39115540330115223</v>
      </c>
      <c r="M426" s="132">
        <f t="shared" si="31"/>
        <v>-2.6151930261519189E-2</v>
      </c>
      <c r="S426" s="162" t="s">
        <v>54</v>
      </c>
      <c r="T426" s="126">
        <v>-0.54457184175188511</v>
      </c>
    </row>
    <row r="427" spans="1:22" ht="13.5" thickBot="1" x14ac:dyDescent="0.25">
      <c r="A427" s="133" t="s">
        <v>56</v>
      </c>
      <c r="B427" s="157">
        <f t="shared" si="35"/>
        <v>0.33300000000000002</v>
      </c>
      <c r="C427" s="157">
        <f t="shared" si="36"/>
        <v>0.34699999999999998</v>
      </c>
      <c r="D427" s="157">
        <f t="shared" si="37"/>
        <v>0.36299999999999999</v>
      </c>
      <c r="E427" s="157">
        <f t="shared" si="38"/>
        <v>0.45100000000000001</v>
      </c>
      <c r="F427" s="157">
        <f t="shared" si="38"/>
        <v>0.434</v>
      </c>
      <c r="G427" s="157">
        <f t="shared" si="38"/>
        <v>0.442</v>
      </c>
      <c r="H427" s="157">
        <f t="shared" si="38"/>
        <v>0.49</v>
      </c>
      <c r="I427" s="157">
        <f t="shared" si="38"/>
        <v>0.443</v>
      </c>
      <c r="J427" s="158" t="e">
        <f t="shared" si="39"/>
        <v>#DIV/0!</v>
      </c>
      <c r="K427" s="132">
        <f t="shared" si="32"/>
        <v>-9.5918367346938704E-2</v>
      </c>
      <c r="L427" s="132">
        <f t="shared" si="33"/>
        <v>0.33033033033033027</v>
      </c>
      <c r="M427" s="132">
        <f t="shared" si="31"/>
        <v>-1.773835920177385E-2</v>
      </c>
      <c r="O427" s="163" t="s">
        <v>128</v>
      </c>
    </row>
    <row r="428" spans="1:22" ht="13.5" thickBot="1" x14ac:dyDescent="0.25">
      <c r="A428" s="133" t="s">
        <v>57</v>
      </c>
      <c r="B428" s="157">
        <f t="shared" si="35"/>
        <v>41.69</v>
      </c>
      <c r="C428" s="157">
        <f t="shared" si="36"/>
        <v>47.98</v>
      </c>
      <c r="D428" s="157">
        <f t="shared" si="37"/>
        <v>50.482999999999997</v>
      </c>
      <c r="E428" s="157">
        <f t="shared" si="38"/>
        <v>52.292999999999999</v>
      </c>
      <c r="F428" s="157">
        <f t="shared" si="38"/>
        <v>50.94</v>
      </c>
      <c r="G428" s="157">
        <f t="shared" si="38"/>
        <v>49.814999999999998</v>
      </c>
      <c r="H428" s="157">
        <f t="shared" si="38"/>
        <v>51.088000000000001</v>
      </c>
      <c r="I428" s="157">
        <f t="shared" si="38"/>
        <v>50.405999999999999</v>
      </c>
      <c r="J428" s="158" t="e">
        <f t="shared" si="39"/>
        <v>#DIV/0!</v>
      </c>
      <c r="K428" s="132">
        <f t="shared" si="32"/>
        <v>-1.3349514563106846E-2</v>
      </c>
      <c r="L428" s="132">
        <f t="shared" si="33"/>
        <v>0.20906692252338693</v>
      </c>
      <c r="M428" s="132">
        <f t="shared" si="31"/>
        <v>-3.6085135677815398E-2</v>
      </c>
      <c r="O428" s="164">
        <v>1990</v>
      </c>
      <c r="P428" s="164">
        <v>1995</v>
      </c>
      <c r="Q428" s="164">
        <v>2000</v>
      </c>
      <c r="R428" s="164">
        <v>2005</v>
      </c>
      <c r="S428" s="164">
        <v>2006</v>
      </c>
      <c r="T428" s="164">
        <v>2007</v>
      </c>
      <c r="U428" s="165">
        <v>2008</v>
      </c>
      <c r="V428" s="165">
        <v>2009</v>
      </c>
    </row>
    <row r="429" spans="1:22" x14ac:dyDescent="0.2">
      <c r="A429" s="133" t="s">
        <v>58</v>
      </c>
      <c r="B429" s="157">
        <f t="shared" si="35"/>
        <v>16.071000000000002</v>
      </c>
      <c r="C429" s="157">
        <f t="shared" si="36"/>
        <v>17.001000000000001</v>
      </c>
      <c r="D429" s="157">
        <f t="shared" si="37"/>
        <v>18.141999999999999</v>
      </c>
      <c r="E429" s="157">
        <f t="shared" si="38"/>
        <v>18.600000000000001</v>
      </c>
      <c r="F429" s="157">
        <f t="shared" si="38"/>
        <v>18.545999999999999</v>
      </c>
      <c r="G429" s="157">
        <f t="shared" si="38"/>
        <v>18.881</v>
      </c>
      <c r="H429" s="157">
        <f t="shared" si="38"/>
        <v>18.937999999999999</v>
      </c>
      <c r="I429" s="157">
        <f t="shared" si="38"/>
        <v>18.09</v>
      </c>
      <c r="J429" s="158" t="e">
        <f t="shared" si="39"/>
        <v>#DIV/0!</v>
      </c>
      <c r="K429" s="132">
        <f t="shared" si="32"/>
        <v>-4.4777695638398951E-2</v>
      </c>
      <c r="L429" s="132">
        <f t="shared" si="33"/>
        <v>0.12563001680044789</v>
      </c>
      <c r="M429" s="132">
        <f t="shared" si="31"/>
        <v>-2.7419354838709758E-2</v>
      </c>
      <c r="O429" s="166"/>
      <c r="P429" s="166"/>
      <c r="Q429" s="166"/>
      <c r="R429" s="166"/>
      <c r="S429" s="166"/>
      <c r="T429" s="166"/>
      <c r="U429" s="164"/>
      <c r="V429" s="164"/>
    </row>
    <row r="430" spans="1:22" x14ac:dyDescent="0.2">
      <c r="A430" s="133" t="s">
        <v>59</v>
      </c>
      <c r="B430" s="157">
        <f t="shared" si="35"/>
        <v>59.991</v>
      </c>
      <c r="C430" s="157">
        <f t="shared" si="36"/>
        <v>62.81</v>
      </c>
      <c r="D430" s="157">
        <f t="shared" si="37"/>
        <v>55.585999999999999</v>
      </c>
      <c r="E430" s="157">
        <f t="shared" si="38"/>
        <v>58.198999999999998</v>
      </c>
      <c r="F430" s="157">
        <f t="shared" si="38"/>
        <v>60.765000000000001</v>
      </c>
      <c r="G430" s="157">
        <f t="shared" si="38"/>
        <v>61.655999999999999</v>
      </c>
      <c r="H430" s="157">
        <f t="shared" si="38"/>
        <v>62.237000000000002</v>
      </c>
      <c r="I430" s="157">
        <f t="shared" si="38"/>
        <v>60.93</v>
      </c>
      <c r="J430" s="158" t="e">
        <f t="shared" si="39"/>
        <v>#DIV/0!</v>
      </c>
      <c r="K430" s="132">
        <f t="shared" si="32"/>
        <v>-2.1000369555087883E-2</v>
      </c>
      <c r="L430" s="132">
        <f t="shared" si="33"/>
        <v>1.5652347852177829E-2</v>
      </c>
      <c r="M430" s="132">
        <f t="shared" si="31"/>
        <v>4.6925204900427869E-2</v>
      </c>
      <c r="O430" s="42">
        <f t="shared" ref="O430:V430" si="40">B397-B398</f>
        <v>73.711999999999989</v>
      </c>
      <c r="P430" s="42">
        <f t="shared" si="40"/>
        <v>81.727000000000089</v>
      </c>
      <c r="Q430" s="42">
        <f t="shared" si="40"/>
        <v>94.784000000000106</v>
      </c>
      <c r="R430" s="42">
        <f t="shared" si="40"/>
        <v>103.47000000000003</v>
      </c>
      <c r="S430" s="42">
        <f t="shared" si="40"/>
        <v>109.3309999999999</v>
      </c>
      <c r="T430" s="42">
        <f t="shared" si="40"/>
        <v>113.60099999999989</v>
      </c>
      <c r="U430" s="42">
        <f t="shared" si="40"/>
        <v>113.46800000000007</v>
      </c>
      <c r="V430" s="42">
        <f t="shared" si="40"/>
        <v>107.66300000000001</v>
      </c>
    </row>
    <row r="431" spans="1:22" x14ac:dyDescent="0.2">
      <c r="A431" s="133" t="s">
        <v>60</v>
      </c>
      <c r="B431" s="157">
        <f t="shared" si="35"/>
        <v>11.804</v>
      </c>
      <c r="C431" s="157">
        <f t="shared" si="36"/>
        <v>13.74</v>
      </c>
      <c r="D431" s="157">
        <f t="shared" si="37"/>
        <v>17.745000000000001</v>
      </c>
      <c r="E431" s="157">
        <f t="shared" si="38"/>
        <v>18.957999999999998</v>
      </c>
      <c r="F431" s="157">
        <f t="shared" si="38"/>
        <v>18.747</v>
      </c>
      <c r="G431" s="157">
        <f t="shared" si="38"/>
        <v>18.992000000000001</v>
      </c>
      <c r="H431" s="157">
        <f t="shared" si="38"/>
        <v>18.474</v>
      </c>
      <c r="I431" s="157">
        <f t="shared" si="38"/>
        <v>18.198</v>
      </c>
      <c r="J431" s="158" t="e">
        <f t="shared" si="39"/>
        <v>#DIV/0!</v>
      </c>
      <c r="K431" s="132">
        <f t="shared" si="32"/>
        <v>-1.4939915556999028E-2</v>
      </c>
      <c r="L431" s="132">
        <f t="shared" si="33"/>
        <v>0.54168078617417825</v>
      </c>
      <c r="M431" s="132">
        <f t="shared" si="31"/>
        <v>-4.0088616942715372E-2</v>
      </c>
    </row>
    <row r="432" spans="1:22" x14ac:dyDescent="0.2">
      <c r="A432" s="133" t="s">
        <v>61</v>
      </c>
      <c r="B432" s="157">
        <f t="shared" si="35"/>
        <v>44.085000000000001</v>
      </c>
      <c r="C432" s="157">
        <f t="shared" si="36"/>
        <v>26.83</v>
      </c>
      <c r="D432" s="157">
        <f t="shared" si="37"/>
        <v>22.542000000000002</v>
      </c>
      <c r="E432" s="157">
        <f t="shared" si="38"/>
        <v>24.670999999999999</v>
      </c>
      <c r="F432" s="157">
        <f t="shared" si="38"/>
        <v>24.88</v>
      </c>
      <c r="G432" s="157">
        <f t="shared" si="38"/>
        <v>24.103999999999999</v>
      </c>
      <c r="H432" s="157">
        <f t="shared" si="38"/>
        <v>24.591000000000001</v>
      </c>
      <c r="I432" s="157">
        <f t="shared" si="38"/>
        <v>22.134</v>
      </c>
      <c r="J432" s="158" t="e">
        <f t="shared" si="39"/>
        <v>#DIV/0!</v>
      </c>
      <c r="K432" s="132">
        <f t="shared" si="32"/>
        <v>-9.9914602903501293E-2</v>
      </c>
      <c r="L432" s="132">
        <f t="shared" si="33"/>
        <v>-0.49792446410343655</v>
      </c>
      <c r="M432" s="132">
        <f t="shared" si="31"/>
        <v>-0.10283328604434352</v>
      </c>
    </row>
    <row r="433" spans="1:27" x14ac:dyDescent="0.2">
      <c r="A433" s="133" t="s">
        <v>65</v>
      </c>
      <c r="B433" s="157">
        <f t="shared" si="35"/>
        <v>31.035</v>
      </c>
      <c r="C433" s="157">
        <f t="shared" si="36"/>
        <v>34.921999999999997</v>
      </c>
      <c r="D433" s="157">
        <f t="shared" si="37"/>
        <v>34.850999999999999</v>
      </c>
      <c r="E433" s="157">
        <f t="shared" si="38"/>
        <v>33.625</v>
      </c>
      <c r="F433" s="157">
        <f t="shared" si="38"/>
        <v>33.206000000000003</v>
      </c>
      <c r="G433" s="157">
        <f t="shared" si="38"/>
        <v>33.347000000000001</v>
      </c>
      <c r="H433" s="157">
        <f t="shared" si="38"/>
        <v>32.555999999999997</v>
      </c>
      <c r="I433" s="157">
        <f t="shared" si="38"/>
        <v>31.597999999999999</v>
      </c>
      <c r="J433" s="158" t="e">
        <f t="shared" si="39"/>
        <v>#DIV/0!</v>
      </c>
      <c r="K433" s="132">
        <f t="shared" si="32"/>
        <v>-2.9426219437277301E-2</v>
      </c>
      <c r="L433" s="132">
        <f t="shared" si="33"/>
        <v>1.8140808764298334E-2</v>
      </c>
      <c r="M433" s="132">
        <f t="shared" si="31"/>
        <v>-6.0282527881040923E-2</v>
      </c>
      <c r="O433" s="167">
        <f>B410+B429+B436</f>
        <v>73.712000000000003</v>
      </c>
      <c r="P433" s="167">
        <f>C410+C429+C436</f>
        <v>81.727000000000004</v>
      </c>
      <c r="Q433" s="167">
        <f>D410+D429+D436</f>
        <v>94.783000000000001</v>
      </c>
      <c r="R433" s="167">
        <f>E410+E429+E436</f>
        <v>103.47200000000001</v>
      </c>
      <c r="T433" s="167">
        <f>F410+F429+F436</f>
        <v>109.331</v>
      </c>
      <c r="U433" s="167">
        <f>G410+G429+G436</f>
        <v>113.604</v>
      </c>
      <c r="V433" s="167">
        <f>H410+H429+H436</f>
        <v>113.46899999999999</v>
      </c>
      <c r="W433" s="168">
        <f>(V433/O433)^(1/19)-1</f>
        <v>2.2963054820135831E-2</v>
      </c>
      <c r="X433" s="168"/>
      <c r="Y433" s="168">
        <f>V433/U433-1</f>
        <v>-1.1883384387874063E-3</v>
      </c>
    </row>
    <row r="434" spans="1:27" x14ac:dyDescent="0.2">
      <c r="A434" s="133" t="s">
        <v>63</v>
      </c>
      <c r="B434" s="157">
        <f t="shared" si="35"/>
        <v>3.7210000000000001</v>
      </c>
      <c r="C434" s="157">
        <f t="shared" si="36"/>
        <v>4.0640000000000001</v>
      </c>
      <c r="D434" s="157">
        <f t="shared" si="37"/>
        <v>4.4320000000000004</v>
      </c>
      <c r="E434" s="157">
        <f t="shared" si="38"/>
        <v>4.8719999999999999</v>
      </c>
      <c r="F434" s="157">
        <f t="shared" si="38"/>
        <v>4.944</v>
      </c>
      <c r="G434" s="157">
        <f t="shared" si="38"/>
        <v>4.8840000000000003</v>
      </c>
      <c r="H434" s="157">
        <f t="shared" si="38"/>
        <v>5.2530000000000001</v>
      </c>
      <c r="I434" s="157">
        <f t="shared" si="38"/>
        <v>4.6719999999999997</v>
      </c>
      <c r="J434" s="158" t="e">
        <f t="shared" si="39"/>
        <v>#DIV/0!</v>
      </c>
      <c r="K434" s="132">
        <f t="shared" si="32"/>
        <v>-0.11060346468684568</v>
      </c>
      <c r="L434" s="132">
        <f t="shared" si="33"/>
        <v>0.25557645794141348</v>
      </c>
      <c r="M434" s="132">
        <f t="shared" si="31"/>
        <v>-4.1050903119868677E-2</v>
      </c>
    </row>
    <row r="435" spans="1:27" x14ac:dyDescent="0.2">
      <c r="A435" s="160" t="s">
        <v>62</v>
      </c>
      <c r="B435" s="157">
        <f t="shared" si="35"/>
        <v>15.576000000000001</v>
      </c>
      <c r="C435" s="157">
        <f t="shared" si="36"/>
        <v>11.036</v>
      </c>
      <c r="D435" s="157">
        <f t="shared" si="37"/>
        <v>10.984999999999999</v>
      </c>
      <c r="E435" s="157">
        <f t="shared" si="38"/>
        <v>11.542</v>
      </c>
      <c r="F435" s="157">
        <f t="shared" si="38"/>
        <v>11.372</v>
      </c>
      <c r="G435" s="157">
        <f t="shared" si="38"/>
        <v>11.182</v>
      </c>
      <c r="H435" s="157">
        <f t="shared" si="38"/>
        <v>11.484999999999999</v>
      </c>
      <c r="I435" s="157">
        <f t="shared" si="38"/>
        <v>10.651999999999999</v>
      </c>
      <c r="J435" s="158" t="e">
        <f t="shared" si="39"/>
        <v>#DIV/0!</v>
      </c>
      <c r="K435" s="132">
        <f t="shared" si="32"/>
        <v>-7.2529386155855469E-2</v>
      </c>
      <c r="L435" s="132">
        <f t="shared" si="33"/>
        <v>-0.31612737544940944</v>
      </c>
      <c r="M435" s="132">
        <f t="shared" si="31"/>
        <v>-7.7109686362848776E-2</v>
      </c>
    </row>
    <row r="436" spans="1:27" x14ac:dyDescent="0.2">
      <c r="A436" s="161" t="s">
        <v>67</v>
      </c>
      <c r="B436" s="157">
        <f t="shared" si="35"/>
        <v>38.527000000000001</v>
      </c>
      <c r="C436" s="157">
        <f t="shared" si="36"/>
        <v>45.061</v>
      </c>
      <c r="D436" s="157">
        <f t="shared" si="37"/>
        <v>56.088999999999999</v>
      </c>
      <c r="E436" s="157">
        <f t="shared" si="38"/>
        <v>63.576000000000001</v>
      </c>
      <c r="F436" s="157">
        <f t="shared" si="38"/>
        <v>69.62</v>
      </c>
      <c r="G436" s="157">
        <f t="shared" si="38"/>
        <v>74.081000000000003</v>
      </c>
      <c r="H436" s="157">
        <f t="shared" si="38"/>
        <v>73.057000000000002</v>
      </c>
      <c r="I436" s="157">
        <f t="shared" si="38"/>
        <v>68.665999999999997</v>
      </c>
      <c r="J436" s="158" t="e">
        <f t="shared" si="39"/>
        <v>#DIV/0!</v>
      </c>
      <c r="K436" s="132">
        <f t="shared" si="32"/>
        <v>-6.0103754602570669E-2</v>
      </c>
      <c r="L436" s="132">
        <f t="shared" si="33"/>
        <v>0.78228255509123457</v>
      </c>
      <c r="M436" s="132">
        <f t="shared" si="31"/>
        <v>8.0061658487479495E-2</v>
      </c>
    </row>
    <row r="437" spans="1:27" ht="13.5" thickBot="1" x14ac:dyDescent="0.25">
      <c r="A437" s="162" t="s">
        <v>68</v>
      </c>
      <c r="B437" s="157">
        <f t="shared" si="35"/>
        <v>136.239</v>
      </c>
      <c r="C437" s="157">
        <f t="shared" si="36"/>
        <v>142.03399999999999</v>
      </c>
      <c r="D437" s="157">
        <f t="shared" si="37"/>
        <v>152.36799999999999</v>
      </c>
      <c r="E437" s="157">
        <f t="shared" si="38"/>
        <v>153.25800000000001</v>
      </c>
      <c r="F437" s="157">
        <f t="shared" si="38"/>
        <v>151.22900000000001</v>
      </c>
      <c r="G437" s="157">
        <f t="shared" si="38"/>
        <v>148.65199999999999</v>
      </c>
      <c r="H437" s="157">
        <f t="shared" si="38"/>
        <v>148.21799999999999</v>
      </c>
      <c r="I437" s="157">
        <f t="shared" si="38"/>
        <v>137.49799999999999</v>
      </c>
      <c r="J437" s="158" t="e">
        <f t="shared" si="39"/>
        <v>#DIV/0!</v>
      </c>
      <c r="K437" s="132">
        <f t="shared" si="32"/>
        <v>-7.2325898338933214E-2</v>
      </c>
      <c r="L437" s="132">
        <f t="shared" si="33"/>
        <v>9.2411130439887697E-3</v>
      </c>
      <c r="M437" s="132">
        <f t="shared" si="31"/>
        <v>-0.10283313106004266</v>
      </c>
    </row>
    <row r="438" spans="1:27" x14ac:dyDescent="0.2">
      <c r="F438" s="118"/>
      <c r="G438" s="169"/>
      <c r="H438" s="170"/>
    </row>
    <row r="439" spans="1:27" x14ac:dyDescent="0.2">
      <c r="A439" t="s">
        <v>129</v>
      </c>
      <c r="B439" t="s">
        <v>130</v>
      </c>
      <c r="H439" s="171"/>
    </row>
    <row r="440" spans="1:27" x14ac:dyDescent="0.2">
      <c r="A440" t="s">
        <v>131</v>
      </c>
      <c r="H440" s="20"/>
    </row>
    <row r="441" spans="1:27" x14ac:dyDescent="0.2">
      <c r="H441" s="118"/>
    </row>
    <row r="442" spans="1:27" x14ac:dyDescent="0.2">
      <c r="AA442"/>
    </row>
    <row r="443" spans="1:27" x14ac:dyDescent="0.2">
      <c r="AA443"/>
    </row>
    <row r="444" spans="1:27" x14ac:dyDescent="0.2">
      <c r="AA444"/>
    </row>
    <row r="445" spans="1:27" x14ac:dyDescent="0.2">
      <c r="AA445"/>
    </row>
    <row r="446" spans="1:27" x14ac:dyDescent="0.2">
      <c r="AA446"/>
    </row>
    <row r="447" spans="1:27" ht="42" customHeight="1" x14ac:dyDescent="0.2">
      <c r="AA447"/>
    </row>
    <row r="448" spans="1:27" x14ac:dyDescent="0.2">
      <c r="AA448"/>
    </row>
    <row r="449" spans="27:27" x14ac:dyDescent="0.2">
      <c r="AA449"/>
    </row>
    <row r="450" spans="27:27" x14ac:dyDescent="0.2">
      <c r="AA450"/>
    </row>
    <row r="451" spans="27:27" x14ac:dyDescent="0.2">
      <c r="AA451"/>
    </row>
    <row r="452" spans="27:27" x14ac:dyDescent="0.2">
      <c r="AA452"/>
    </row>
    <row r="453" spans="27:27" x14ac:dyDescent="0.2">
      <c r="AA453"/>
    </row>
    <row r="454" spans="27:27" x14ac:dyDescent="0.2">
      <c r="AA454"/>
    </row>
    <row r="455" spans="27:27" x14ac:dyDescent="0.2">
      <c r="AA455"/>
    </row>
    <row r="456" spans="27:27" x14ac:dyDescent="0.2">
      <c r="AA456"/>
    </row>
    <row r="457" spans="27:27" x14ac:dyDescent="0.2">
      <c r="AA457"/>
    </row>
    <row r="458" spans="27:27" x14ac:dyDescent="0.2">
      <c r="AA458"/>
    </row>
    <row r="459" spans="27:27" x14ac:dyDescent="0.2">
      <c r="AA459"/>
    </row>
    <row r="460" spans="27:27" x14ac:dyDescent="0.2">
      <c r="AA460"/>
    </row>
    <row r="461" spans="27:27" x14ac:dyDescent="0.2">
      <c r="AA461"/>
    </row>
    <row r="462" spans="27:27" x14ac:dyDescent="0.2">
      <c r="AA462"/>
    </row>
    <row r="463" spans="27:27" x14ac:dyDescent="0.2">
      <c r="AA463"/>
    </row>
    <row r="464" spans="27:27" x14ac:dyDescent="0.2">
      <c r="AA464"/>
    </row>
    <row r="465" spans="27:27" x14ac:dyDescent="0.2">
      <c r="AA465"/>
    </row>
    <row r="466" spans="27:27" x14ac:dyDescent="0.2">
      <c r="AA466"/>
    </row>
    <row r="467" spans="27:27" x14ac:dyDescent="0.2">
      <c r="AA467"/>
    </row>
    <row r="468" spans="27:27" x14ac:dyDescent="0.2">
      <c r="AA468"/>
    </row>
    <row r="469" spans="27:27" x14ac:dyDescent="0.2">
      <c r="AA469"/>
    </row>
    <row r="470" spans="27:27" x14ac:dyDescent="0.2">
      <c r="AA470"/>
    </row>
    <row r="471" spans="27:27" x14ac:dyDescent="0.2">
      <c r="AA471"/>
    </row>
    <row r="472" spans="27:27" x14ac:dyDescent="0.2">
      <c r="AA472"/>
    </row>
    <row r="473" spans="27:27" x14ac:dyDescent="0.2">
      <c r="AA473"/>
    </row>
    <row r="474" spans="27:27" x14ac:dyDescent="0.2">
      <c r="AA474"/>
    </row>
    <row r="475" spans="27:27" x14ac:dyDescent="0.2">
      <c r="AA475"/>
    </row>
    <row r="476" spans="27:27" x14ac:dyDescent="0.2">
      <c r="AA476"/>
    </row>
    <row r="477" spans="27:27" x14ac:dyDescent="0.2">
      <c r="AA477"/>
    </row>
    <row r="478" spans="27:27" x14ac:dyDescent="0.2">
      <c r="AA478"/>
    </row>
    <row r="479" spans="27:27" x14ac:dyDescent="0.2">
      <c r="AA479"/>
    </row>
    <row r="480" spans="27:27" x14ac:dyDescent="0.2">
      <c r="AA480"/>
    </row>
    <row r="481" spans="27:27" x14ac:dyDescent="0.2">
      <c r="AA481"/>
    </row>
    <row r="482" spans="27:27" x14ac:dyDescent="0.2">
      <c r="AA482"/>
    </row>
    <row r="483" spans="27:27" x14ac:dyDescent="0.2">
      <c r="AA483"/>
    </row>
    <row r="484" spans="27:27" x14ac:dyDescent="0.2">
      <c r="AA484"/>
    </row>
    <row r="485" spans="27:27" x14ac:dyDescent="0.2">
      <c r="AA485"/>
    </row>
    <row r="486" spans="27:27" x14ac:dyDescent="0.2">
      <c r="AA486"/>
    </row>
    <row r="487" spans="27:27" x14ac:dyDescent="0.2">
      <c r="AA487"/>
    </row>
    <row r="488" spans="27:27" x14ac:dyDescent="0.2">
      <c r="AA488"/>
    </row>
    <row r="489" spans="27:27" x14ac:dyDescent="0.2">
      <c r="AA489"/>
    </row>
    <row r="490" spans="27:27" x14ac:dyDescent="0.2">
      <c r="AA490"/>
    </row>
    <row r="491" spans="27:27" x14ac:dyDescent="0.2">
      <c r="AA491"/>
    </row>
    <row r="492" spans="27:27" x14ac:dyDescent="0.2">
      <c r="AA492"/>
    </row>
    <row r="493" spans="27:27" x14ac:dyDescent="0.2">
      <c r="AA493"/>
    </row>
    <row r="494" spans="27:27" x14ac:dyDescent="0.2">
      <c r="AA494"/>
    </row>
    <row r="495" spans="27:27" x14ac:dyDescent="0.2">
      <c r="AA495"/>
    </row>
    <row r="496" spans="27:27" x14ac:dyDescent="0.2">
      <c r="AA496"/>
    </row>
    <row r="497" spans="27:27" x14ac:dyDescent="0.2">
      <c r="AA497"/>
    </row>
    <row r="498" spans="27:27" x14ac:dyDescent="0.2">
      <c r="AA498"/>
    </row>
    <row r="499" spans="27:27" x14ac:dyDescent="0.2">
      <c r="AA499"/>
    </row>
    <row r="500" spans="27:27" x14ac:dyDescent="0.2">
      <c r="AA500"/>
    </row>
    <row r="501" spans="27:27" x14ac:dyDescent="0.2">
      <c r="AA501"/>
    </row>
    <row r="502" spans="27:27" x14ac:dyDescent="0.2">
      <c r="AA502"/>
    </row>
    <row r="503" spans="27:27" x14ac:dyDescent="0.2">
      <c r="AA503"/>
    </row>
    <row r="504" spans="27:27" x14ac:dyDescent="0.2">
      <c r="AA504"/>
    </row>
    <row r="505" spans="27:27" x14ac:dyDescent="0.2">
      <c r="AA505"/>
    </row>
    <row r="506" spans="27:27" x14ac:dyDescent="0.2">
      <c r="AA506"/>
    </row>
    <row r="507" spans="27:27" x14ac:dyDescent="0.2">
      <c r="AA507"/>
    </row>
    <row r="508" spans="27:27" x14ac:dyDescent="0.2">
      <c r="AA508"/>
    </row>
    <row r="509" spans="27:27" x14ac:dyDescent="0.2">
      <c r="AA509"/>
    </row>
    <row r="510" spans="27:27" x14ac:dyDescent="0.2">
      <c r="AA510"/>
    </row>
    <row r="511" spans="27:27" x14ac:dyDescent="0.2">
      <c r="AA511"/>
    </row>
    <row r="512" spans="27:27" x14ac:dyDescent="0.2">
      <c r="AA512"/>
    </row>
    <row r="513" spans="27:27" x14ac:dyDescent="0.2">
      <c r="AA513"/>
    </row>
    <row r="514" spans="27:27" x14ac:dyDescent="0.2">
      <c r="AA514"/>
    </row>
    <row r="515" spans="27:27" x14ac:dyDescent="0.2">
      <c r="AA515"/>
    </row>
    <row r="516" spans="27:27" x14ac:dyDescent="0.2">
      <c r="AA516"/>
    </row>
    <row r="517" spans="27:27" x14ac:dyDescent="0.2">
      <c r="AA517"/>
    </row>
    <row r="518" spans="27:27" x14ac:dyDescent="0.2">
      <c r="AA518"/>
    </row>
    <row r="519" spans="27:27" x14ac:dyDescent="0.2">
      <c r="AA519"/>
    </row>
    <row r="520" spans="27:27" x14ac:dyDescent="0.2">
      <c r="AA520"/>
    </row>
    <row r="521" spans="27:27" x14ac:dyDescent="0.2">
      <c r="AA521"/>
    </row>
    <row r="522" spans="27:27" x14ac:dyDescent="0.2">
      <c r="AA522"/>
    </row>
    <row r="523" spans="27:27" x14ac:dyDescent="0.2">
      <c r="AA523"/>
    </row>
    <row r="524" spans="27:27" x14ac:dyDescent="0.2">
      <c r="AA524"/>
    </row>
    <row r="525" spans="27:27" x14ac:dyDescent="0.2">
      <c r="AA525"/>
    </row>
    <row r="526" spans="27:27" x14ac:dyDescent="0.2">
      <c r="AA526"/>
    </row>
    <row r="527" spans="27:27" x14ac:dyDescent="0.2">
      <c r="AA527"/>
    </row>
    <row r="528" spans="27:27" x14ac:dyDescent="0.2">
      <c r="AA528"/>
    </row>
    <row r="529" spans="27:27" x14ac:dyDescent="0.2">
      <c r="AA529"/>
    </row>
    <row r="530" spans="27:27" x14ac:dyDescent="0.2">
      <c r="AA530"/>
    </row>
    <row r="531" spans="27:27" x14ac:dyDescent="0.2">
      <c r="AA531"/>
    </row>
    <row r="532" spans="27:27" x14ac:dyDescent="0.2">
      <c r="AA532"/>
    </row>
    <row r="533" spans="27:27" x14ac:dyDescent="0.2">
      <c r="AA533"/>
    </row>
    <row r="534" spans="27:27" x14ac:dyDescent="0.2">
      <c r="AA534"/>
    </row>
    <row r="535" spans="27:27" x14ac:dyDescent="0.2">
      <c r="AA535"/>
    </row>
    <row r="536" spans="27:27" x14ac:dyDescent="0.2">
      <c r="AA536"/>
    </row>
    <row r="537" spans="27:27" x14ac:dyDescent="0.2">
      <c r="AA537"/>
    </row>
    <row r="538" spans="27:27" x14ac:dyDescent="0.2">
      <c r="AA538"/>
    </row>
    <row r="539" spans="27:27" x14ac:dyDescent="0.2">
      <c r="AA539"/>
    </row>
    <row r="540" spans="27:27" x14ac:dyDescent="0.2">
      <c r="AA540"/>
    </row>
    <row r="541" spans="27:27" x14ac:dyDescent="0.2">
      <c r="AA541"/>
    </row>
    <row r="542" spans="27:27" x14ac:dyDescent="0.2">
      <c r="AA542"/>
    </row>
    <row r="543" spans="27:27" x14ac:dyDescent="0.2">
      <c r="AA543"/>
    </row>
    <row r="544" spans="27:27" x14ac:dyDescent="0.2">
      <c r="AA544"/>
    </row>
    <row r="545" spans="27:27" x14ac:dyDescent="0.2">
      <c r="AA545"/>
    </row>
    <row r="546" spans="27:27" x14ac:dyDescent="0.2">
      <c r="AA546"/>
    </row>
    <row r="547" spans="27:27" x14ac:dyDescent="0.2">
      <c r="AA547"/>
    </row>
    <row r="548" spans="27:27" x14ac:dyDescent="0.2">
      <c r="AA548"/>
    </row>
    <row r="549" spans="27:27" x14ac:dyDescent="0.2">
      <c r="AA549"/>
    </row>
    <row r="550" spans="27:27" x14ac:dyDescent="0.2">
      <c r="AA550"/>
    </row>
    <row r="551" spans="27:27" x14ac:dyDescent="0.2">
      <c r="AA551"/>
    </row>
    <row r="552" spans="27:27" x14ac:dyDescent="0.2">
      <c r="AA552"/>
    </row>
    <row r="553" spans="27:27" x14ac:dyDescent="0.2">
      <c r="AA553"/>
    </row>
    <row r="554" spans="27:27" x14ac:dyDescent="0.2">
      <c r="AA554"/>
    </row>
    <row r="555" spans="27:27" x14ac:dyDescent="0.2">
      <c r="AA555"/>
    </row>
  </sheetData>
  <mergeCells count="22">
    <mergeCell ref="H395:H396"/>
    <mergeCell ref="I395:I396"/>
    <mergeCell ref="J395:J396"/>
    <mergeCell ref="K395:K396"/>
    <mergeCell ref="L395:L396"/>
    <mergeCell ref="M395:M396"/>
    <mergeCell ref="A328:S328"/>
    <mergeCell ref="Z364:AC366"/>
    <mergeCell ref="B393:H393"/>
    <mergeCell ref="J393:T393"/>
    <mergeCell ref="B395:B396"/>
    <mergeCell ref="C395:C396"/>
    <mergeCell ref="D395:D396"/>
    <mergeCell ref="E395:E396"/>
    <mergeCell ref="F395:F396"/>
    <mergeCell ref="G395:G396"/>
    <mergeCell ref="W8:Z8"/>
    <mergeCell ref="A127:S127"/>
    <mergeCell ref="A167:S167"/>
    <mergeCell ref="A207:S207"/>
    <mergeCell ref="A247:S247"/>
    <mergeCell ref="A287:S287"/>
  </mergeCells>
  <conditionalFormatting sqref="V439:V65536 V387:V422 V1:V165 V202:V221 V244:V270 V285:V312 V326:V366">
    <cfRule type="cellIs" dxfId="0" priority="1" stopIfTrue="1" operator="greaterThan">
      <formula>0.5</formula>
    </cfRule>
  </conditionalFormatting>
  <pageMargins left="0.25" right="0.2" top="1" bottom="1" header="0.5" footer="0.5"/>
  <pageSetup paperSize="9" scale="6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O5:P10"/>
  <sheetViews>
    <sheetView workbookViewId="0">
      <selection activeCell="X370" sqref="X370:Y370"/>
    </sheetView>
  </sheetViews>
  <sheetFormatPr defaultRowHeight="12.75" x14ac:dyDescent="0.2"/>
  <cols>
    <col min="15" max="15" width="24.7109375" customWidth="1"/>
  </cols>
  <sheetData>
    <row r="5" spans="15:16" x14ac:dyDescent="0.2">
      <c r="O5" t="s">
        <v>102</v>
      </c>
      <c r="P5" s="167">
        <v>71.097172900428916</v>
      </c>
    </row>
    <row r="6" spans="15:16" x14ac:dyDescent="0.2">
      <c r="O6" t="s">
        <v>103</v>
      </c>
      <c r="P6" s="167">
        <v>1.3835723838952175E-2</v>
      </c>
    </row>
    <row r="7" spans="15:16" x14ac:dyDescent="0.2">
      <c r="O7" t="s">
        <v>105</v>
      </c>
      <c r="P7" s="167">
        <v>22.079509292994508</v>
      </c>
    </row>
    <row r="8" spans="15:16" x14ac:dyDescent="0.2">
      <c r="O8" t="s">
        <v>106</v>
      </c>
      <c r="P8" s="167">
        <v>3.9224277083429415</v>
      </c>
    </row>
    <row r="9" spans="15:16" x14ac:dyDescent="0.2">
      <c r="O9" t="s">
        <v>107</v>
      </c>
      <c r="P9" s="167">
        <v>2.8870543743946899</v>
      </c>
    </row>
    <row r="10" spans="15:16" x14ac:dyDescent="0.2">
      <c r="P10" s="20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O4:P12"/>
  <sheetViews>
    <sheetView workbookViewId="0">
      <selection activeCell="X370" sqref="X370:Y370"/>
    </sheetView>
  </sheetViews>
  <sheetFormatPr defaultRowHeight="12.75" x14ac:dyDescent="0.2"/>
  <sheetData>
    <row r="4" spans="15:16" x14ac:dyDescent="0.2">
      <c r="P4" s="172"/>
    </row>
    <row r="5" spans="15:16" x14ac:dyDescent="0.2">
      <c r="O5" t="s">
        <v>102</v>
      </c>
      <c r="P5" s="172">
        <v>24.195206663368264</v>
      </c>
    </row>
    <row r="6" spans="15:16" x14ac:dyDescent="0.2">
      <c r="O6" t="s">
        <v>103</v>
      </c>
      <c r="P6" s="172">
        <v>33.011185529658228</v>
      </c>
    </row>
    <row r="7" spans="15:16" x14ac:dyDescent="0.2">
      <c r="O7" t="s">
        <v>105</v>
      </c>
      <c r="P7" s="172">
        <v>26.507469441154527</v>
      </c>
    </row>
    <row r="8" spans="15:16" x14ac:dyDescent="0.2">
      <c r="O8" t="s">
        <v>106</v>
      </c>
      <c r="P8" s="172">
        <v>12.639280361974047</v>
      </c>
    </row>
    <row r="9" spans="15:16" x14ac:dyDescent="0.2">
      <c r="O9" t="s">
        <v>107</v>
      </c>
      <c r="P9" s="172">
        <v>3.6468580038449394</v>
      </c>
    </row>
    <row r="10" spans="15:16" x14ac:dyDescent="0.2">
      <c r="P10" s="172"/>
    </row>
    <row r="11" spans="15:16" x14ac:dyDescent="0.2">
      <c r="P11" s="172"/>
    </row>
    <row r="12" spans="15:16" x14ac:dyDescent="0.2">
      <c r="P12" s="17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AG550"/>
  <sheetViews>
    <sheetView topLeftCell="A366" zoomScale="80" zoomScaleNormal="80" workbookViewId="0">
      <selection activeCell="X370" sqref="X370:Y370"/>
    </sheetView>
  </sheetViews>
  <sheetFormatPr defaultRowHeight="12.75" x14ac:dyDescent="0.2"/>
  <cols>
    <col min="1" max="1" width="38.140625" customWidth="1"/>
    <col min="2" max="2" width="23.5703125" customWidth="1"/>
    <col min="3" max="21" width="10" customWidth="1"/>
    <col min="22" max="22" width="13.140625" customWidth="1"/>
    <col min="23" max="24" width="10.7109375" customWidth="1"/>
    <col min="25" max="25" width="16.28515625" customWidth="1"/>
    <col min="26" max="26" width="10.7109375" customWidth="1"/>
    <col min="27" max="27" width="10.7109375" style="7" customWidth="1"/>
    <col min="28" max="28" width="10.7109375" customWidth="1"/>
    <col min="29" max="29" width="12.85546875" customWidth="1"/>
    <col min="32" max="32" width="14" customWidth="1"/>
  </cols>
  <sheetData>
    <row r="1" spans="1:32" ht="18.75" thickTop="1" x14ac:dyDescent="0.25">
      <c r="A1" s="1" t="s">
        <v>132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W1" s="4" t="s">
        <v>1</v>
      </c>
      <c r="X1" s="4"/>
      <c r="Y1" s="5"/>
      <c r="Z1" s="6"/>
    </row>
    <row r="2" spans="1:32" x14ac:dyDescent="0.2">
      <c r="A2" s="8" t="s">
        <v>2</v>
      </c>
      <c r="B2" s="9">
        <v>40721.491226851853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W2" s="11" t="s">
        <v>2</v>
      </c>
      <c r="X2" s="11"/>
      <c r="Y2" s="12">
        <v>40703.770914351851</v>
      </c>
      <c r="Z2" s="6"/>
    </row>
    <row r="3" spans="1:32" x14ac:dyDescent="0.2">
      <c r="A3" s="13" t="s">
        <v>3</v>
      </c>
      <c r="B3" s="14">
        <v>40840.720412731484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W3" s="11" t="s">
        <v>3</v>
      </c>
      <c r="X3" s="11"/>
      <c r="Y3" s="12">
        <v>40766.983473587963</v>
      </c>
      <c r="Z3" s="6"/>
    </row>
    <row r="4" spans="1:32" x14ac:dyDescent="0.2">
      <c r="A4" s="8" t="s">
        <v>4</v>
      </c>
      <c r="B4" s="8" t="s">
        <v>5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W4" s="11" t="s">
        <v>4</v>
      </c>
      <c r="X4" s="11"/>
      <c r="Y4" s="11" t="s">
        <v>5</v>
      </c>
      <c r="Z4" s="6"/>
    </row>
    <row r="5" spans="1:32" ht="13.5" thickBo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3"/>
      <c r="U5" s="3"/>
      <c r="Z5" s="6"/>
    </row>
    <row r="6" spans="1:32" ht="15.75" thickTop="1" x14ac:dyDescent="0.2">
      <c r="A6" s="16"/>
      <c r="B6" s="173" t="s">
        <v>6</v>
      </c>
      <c r="C6" s="174" t="s">
        <v>7</v>
      </c>
      <c r="D6" s="175"/>
      <c r="E6" s="175"/>
      <c r="F6" s="175"/>
      <c r="G6" s="175"/>
      <c r="H6" s="17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/>
      <c r="U6" s="3"/>
      <c r="W6" s="19" t="s">
        <v>8</v>
      </c>
      <c r="X6" s="19"/>
      <c r="Y6" s="19" t="s">
        <v>9</v>
      </c>
      <c r="Z6" s="20"/>
    </row>
    <row r="7" spans="1:32" ht="15" x14ac:dyDescent="0.2">
      <c r="A7" s="16"/>
      <c r="B7" s="173" t="s">
        <v>10</v>
      </c>
      <c r="C7" s="174" t="s">
        <v>133</v>
      </c>
      <c r="D7" s="176"/>
      <c r="E7" s="176"/>
      <c r="F7" s="176"/>
      <c r="G7" s="176"/>
      <c r="H7" s="176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19" t="s">
        <v>12</v>
      </c>
      <c r="X7" s="19"/>
      <c r="Y7" s="19" t="s">
        <v>9</v>
      </c>
      <c r="Z7" s="20"/>
    </row>
    <row r="8" spans="1:32" ht="15" x14ac:dyDescent="0.2">
      <c r="A8" s="16"/>
      <c r="B8" s="173" t="s">
        <v>13</v>
      </c>
      <c r="C8" s="174" t="s">
        <v>134</v>
      </c>
      <c r="D8" s="176"/>
      <c r="E8" s="176"/>
      <c r="F8" s="176"/>
      <c r="G8" s="176"/>
      <c r="H8" s="176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W8" s="21"/>
      <c r="X8" s="22"/>
      <c r="Y8" s="22"/>
      <c r="Z8" s="23"/>
    </row>
    <row r="9" spans="1:32" s="26" customFormat="1" x14ac:dyDescent="0.2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W9"/>
      <c r="X9"/>
      <c r="Y9"/>
      <c r="Z9" s="27"/>
      <c r="AA9" s="28"/>
      <c r="AE9"/>
      <c r="AF9"/>
    </row>
    <row r="10" spans="1:32" s="26" customFormat="1" x14ac:dyDescent="0.2">
      <c r="A10" s="24"/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  <c r="M10" s="25">
        <v>13</v>
      </c>
      <c r="N10" s="25">
        <v>14</v>
      </c>
      <c r="O10" s="25">
        <v>15</v>
      </c>
      <c r="P10" s="25">
        <v>16</v>
      </c>
      <c r="Q10" s="25">
        <v>17</v>
      </c>
      <c r="R10" s="25">
        <v>18</v>
      </c>
      <c r="S10" s="25">
        <v>19</v>
      </c>
      <c r="T10" s="25">
        <v>20</v>
      </c>
      <c r="U10" s="25">
        <v>21</v>
      </c>
      <c r="W10"/>
      <c r="X10"/>
      <c r="Y10"/>
      <c r="Z10" s="29"/>
      <c r="AA10" s="28"/>
    </row>
    <row r="11" spans="1:32" x14ac:dyDescent="0.2">
      <c r="A11" s="30" t="s">
        <v>15</v>
      </c>
      <c r="B11" s="30" t="s">
        <v>16</v>
      </c>
      <c r="C11" s="30" t="s">
        <v>17</v>
      </c>
      <c r="D11" s="30" t="s">
        <v>18</v>
      </c>
      <c r="E11" s="30" t="s">
        <v>19</v>
      </c>
      <c r="F11" s="30" t="s">
        <v>20</v>
      </c>
      <c r="G11" s="30" t="s">
        <v>21</v>
      </c>
      <c r="H11" s="30" t="s">
        <v>22</v>
      </c>
      <c r="I11" s="30" t="s">
        <v>23</v>
      </c>
      <c r="J11" s="30" t="s">
        <v>24</v>
      </c>
      <c r="K11" s="30" t="s">
        <v>25</v>
      </c>
      <c r="L11" s="30" t="s">
        <v>26</v>
      </c>
      <c r="M11" s="30" t="s">
        <v>27</v>
      </c>
      <c r="N11" s="30" t="s">
        <v>28</v>
      </c>
      <c r="O11" s="30" t="s">
        <v>29</v>
      </c>
      <c r="P11" s="30" t="s">
        <v>30</v>
      </c>
      <c r="Q11" s="30" t="s">
        <v>31</v>
      </c>
      <c r="R11" s="30" t="s">
        <v>32</v>
      </c>
      <c r="S11" s="30" t="s">
        <v>33</v>
      </c>
      <c r="T11" s="30" t="s">
        <v>34</v>
      </c>
      <c r="U11" s="30" t="s">
        <v>35</v>
      </c>
      <c r="W11" s="30" t="s">
        <v>15</v>
      </c>
      <c r="X11" s="30"/>
      <c r="Y11" s="30" t="s">
        <v>35</v>
      </c>
      <c r="Z11" s="31"/>
      <c r="AA11" s="32"/>
      <c r="AB11" s="20"/>
      <c r="AC11" s="20"/>
    </row>
    <row r="12" spans="1:32" ht="15" customHeight="1" x14ac:dyDescent="0.2">
      <c r="A12" s="30" t="s">
        <v>36</v>
      </c>
      <c r="B12" s="33">
        <v>8049</v>
      </c>
      <c r="C12" s="33">
        <v>8776</v>
      </c>
      <c r="D12" s="33">
        <v>8559</v>
      </c>
      <c r="E12" s="33">
        <v>8821</v>
      </c>
      <c r="F12" s="33">
        <v>8662</v>
      </c>
      <c r="G12" s="33">
        <v>8921</v>
      </c>
      <c r="H12" s="33">
        <v>9842</v>
      </c>
      <c r="I12" s="33">
        <v>9495</v>
      </c>
      <c r="J12" s="33">
        <v>10126</v>
      </c>
      <c r="K12" s="33">
        <v>9746</v>
      </c>
      <c r="L12" s="33">
        <v>9832</v>
      </c>
      <c r="M12" s="33">
        <v>10404</v>
      </c>
      <c r="N12" s="33">
        <v>10874</v>
      </c>
      <c r="O12" s="33">
        <v>11629</v>
      </c>
      <c r="P12" s="33">
        <v>11783</v>
      </c>
      <c r="Q12" s="33">
        <v>12093</v>
      </c>
      <c r="R12" s="33">
        <v>11526</v>
      </c>
      <c r="S12" s="33">
        <v>11235</v>
      </c>
      <c r="T12" s="33">
        <v>10901</v>
      </c>
      <c r="U12" s="33">
        <v>10365</v>
      </c>
      <c r="V12" s="34">
        <f>(U12-T12)/T12</f>
        <v>-4.9169800935693973E-2</v>
      </c>
      <c r="W12" s="30" t="s">
        <v>36</v>
      </c>
      <c r="X12" s="30"/>
      <c r="Y12" s="33">
        <v>8355260</v>
      </c>
      <c r="Z12" s="30" t="s">
        <v>36</v>
      </c>
      <c r="AA12" s="32"/>
      <c r="AB12" s="30" t="s">
        <v>37</v>
      </c>
      <c r="AC12" s="33">
        <v>35589</v>
      </c>
    </row>
    <row r="13" spans="1:32" ht="15" customHeight="1" x14ac:dyDescent="0.2">
      <c r="A13" s="30" t="s">
        <v>38</v>
      </c>
      <c r="B13" s="33">
        <v>14362</v>
      </c>
      <c r="C13" s="33">
        <v>15515</v>
      </c>
      <c r="D13" s="33">
        <v>16196</v>
      </c>
      <c r="E13" s="33">
        <v>15734</v>
      </c>
      <c r="F13" s="33">
        <v>15903</v>
      </c>
      <c r="G13" s="33">
        <v>15957</v>
      </c>
      <c r="H13" s="33">
        <v>17241</v>
      </c>
      <c r="I13" s="33">
        <v>17323</v>
      </c>
      <c r="J13" s="33">
        <v>17516</v>
      </c>
      <c r="K13" s="33">
        <v>16966</v>
      </c>
      <c r="L13" s="33">
        <v>16312</v>
      </c>
      <c r="M13" s="33">
        <v>16562</v>
      </c>
      <c r="N13" s="33">
        <v>15654</v>
      </c>
      <c r="O13" s="33">
        <v>17612</v>
      </c>
      <c r="P13" s="33">
        <v>16762</v>
      </c>
      <c r="Q13" s="33">
        <v>16523</v>
      </c>
      <c r="R13" s="33">
        <v>15358</v>
      </c>
      <c r="S13" s="33">
        <v>14451</v>
      </c>
      <c r="T13" s="33">
        <v>16758</v>
      </c>
      <c r="U13" s="33">
        <v>15544</v>
      </c>
      <c r="V13" s="34">
        <f t="shared" ref="V13:V44" si="0">(U13-T13)/T13</f>
        <v>-7.2443012292636347E-2</v>
      </c>
      <c r="W13" s="30" t="s">
        <v>38</v>
      </c>
      <c r="X13" s="30"/>
      <c r="Y13" s="33">
        <v>10753080</v>
      </c>
      <c r="Z13" s="30" t="s">
        <v>38</v>
      </c>
      <c r="AA13" s="32"/>
      <c r="AB13" s="30" t="s">
        <v>39</v>
      </c>
      <c r="AC13" s="33">
        <v>319368</v>
      </c>
    </row>
    <row r="14" spans="1:32" ht="15" customHeight="1" x14ac:dyDescent="0.2">
      <c r="A14" s="30" t="s">
        <v>40</v>
      </c>
      <c r="B14" s="33">
        <v>4983</v>
      </c>
      <c r="C14" s="33">
        <v>3086</v>
      </c>
      <c r="D14" s="33">
        <v>2807</v>
      </c>
      <c r="E14" s="33">
        <v>3141</v>
      </c>
      <c r="F14" s="33">
        <v>3081</v>
      </c>
      <c r="G14" s="33">
        <v>2901</v>
      </c>
      <c r="H14" s="33">
        <v>2825</v>
      </c>
      <c r="I14" s="33">
        <v>3166</v>
      </c>
      <c r="J14" s="33">
        <v>3438</v>
      </c>
      <c r="K14" s="33">
        <v>3312</v>
      </c>
      <c r="L14" s="33">
        <v>3004</v>
      </c>
      <c r="M14" s="33">
        <v>3108</v>
      </c>
      <c r="N14" s="33">
        <v>3171</v>
      </c>
      <c r="O14" s="33">
        <v>3454</v>
      </c>
      <c r="P14" s="33">
        <v>3486</v>
      </c>
      <c r="Q14" s="33">
        <v>3667</v>
      </c>
      <c r="R14" s="33">
        <v>3899</v>
      </c>
      <c r="S14" s="33">
        <v>3715</v>
      </c>
      <c r="T14" s="33">
        <v>3578</v>
      </c>
      <c r="U14" s="33">
        <v>3279</v>
      </c>
      <c r="V14" s="34">
        <f t="shared" si="0"/>
        <v>-8.356623812185579E-2</v>
      </c>
      <c r="W14" s="30" t="s">
        <v>40</v>
      </c>
      <c r="X14" s="30"/>
      <c r="Y14" s="33">
        <v>7606551</v>
      </c>
      <c r="Z14" s="30" t="s">
        <v>40</v>
      </c>
      <c r="AA14" s="32"/>
      <c r="AB14" s="35" t="s">
        <v>41</v>
      </c>
      <c r="AC14" s="20"/>
    </row>
    <row r="15" spans="1:32" ht="15" customHeight="1" x14ac:dyDescent="0.2">
      <c r="A15" s="30" t="s">
        <v>42</v>
      </c>
      <c r="B15" s="33">
        <v>867</v>
      </c>
      <c r="C15" s="33">
        <v>1043</v>
      </c>
      <c r="D15" s="33">
        <v>1100</v>
      </c>
      <c r="E15" s="33">
        <v>1070</v>
      </c>
      <c r="F15" s="33">
        <v>1105</v>
      </c>
      <c r="G15" s="33">
        <v>1168</v>
      </c>
      <c r="H15" s="33">
        <v>1212</v>
      </c>
      <c r="I15" s="33">
        <v>1207</v>
      </c>
      <c r="J15" s="33">
        <v>1249</v>
      </c>
      <c r="K15" s="33">
        <v>1277</v>
      </c>
      <c r="L15" s="33">
        <v>1300</v>
      </c>
      <c r="M15" s="33">
        <v>1347</v>
      </c>
      <c r="N15" s="33">
        <v>1335</v>
      </c>
      <c r="O15" s="33">
        <v>1407</v>
      </c>
      <c r="P15" s="33">
        <v>1402</v>
      </c>
      <c r="Q15" s="33">
        <v>1386</v>
      </c>
      <c r="R15" s="33">
        <v>1394</v>
      </c>
      <c r="S15" s="33">
        <v>1418</v>
      </c>
      <c r="T15" s="33">
        <v>1449</v>
      </c>
      <c r="U15" s="33">
        <v>1401</v>
      </c>
      <c r="V15" s="34">
        <f t="shared" si="0"/>
        <v>-3.3126293995859216E-2</v>
      </c>
      <c r="W15" s="30" t="s">
        <v>42</v>
      </c>
      <c r="X15" s="30"/>
      <c r="Y15" s="33">
        <v>796875</v>
      </c>
      <c r="Z15" s="30" t="s">
        <v>42</v>
      </c>
      <c r="AA15" s="32"/>
      <c r="AB15" s="20"/>
      <c r="AC15" s="20"/>
    </row>
    <row r="16" spans="1:32" ht="15" customHeight="1" x14ac:dyDescent="0.2">
      <c r="A16" s="30" t="s">
        <v>43</v>
      </c>
      <c r="B16" s="33">
        <v>6878</v>
      </c>
      <c r="C16" s="33">
        <v>5920</v>
      </c>
      <c r="D16" s="33">
        <v>6323</v>
      </c>
      <c r="E16" s="33">
        <v>6076</v>
      </c>
      <c r="F16" s="33">
        <v>5974</v>
      </c>
      <c r="G16" s="33">
        <v>5493</v>
      </c>
      <c r="H16" s="33">
        <v>5473</v>
      </c>
      <c r="I16" s="33">
        <v>5485</v>
      </c>
      <c r="J16" s="33">
        <v>5876</v>
      </c>
      <c r="K16" s="33">
        <v>5384</v>
      </c>
      <c r="L16" s="33">
        <v>5386</v>
      </c>
      <c r="M16" s="33">
        <v>5759</v>
      </c>
      <c r="N16" s="33">
        <v>5797</v>
      </c>
      <c r="O16" s="33">
        <v>6333</v>
      </c>
      <c r="P16" s="33">
        <v>6783</v>
      </c>
      <c r="Q16" s="33">
        <v>6926</v>
      </c>
      <c r="R16" s="33">
        <v>6943</v>
      </c>
      <c r="S16" s="33">
        <v>7249</v>
      </c>
      <c r="T16" s="33">
        <v>7005</v>
      </c>
      <c r="U16" s="33">
        <v>6963</v>
      </c>
      <c r="V16" s="34">
        <f t="shared" si="0"/>
        <v>-5.9957173447537475E-3</v>
      </c>
      <c r="W16" s="30" t="s">
        <v>43</v>
      </c>
      <c r="X16" s="30"/>
      <c r="Y16" s="33">
        <v>10467542</v>
      </c>
      <c r="Z16" s="30" t="s">
        <v>43</v>
      </c>
      <c r="AA16"/>
    </row>
    <row r="17" spans="1:29" ht="15" customHeight="1" x14ac:dyDescent="0.2">
      <c r="A17" s="30" t="s">
        <v>44</v>
      </c>
      <c r="B17" s="33">
        <v>7133</v>
      </c>
      <c r="C17" s="33">
        <v>7347</v>
      </c>
      <c r="D17" s="33">
        <v>7120</v>
      </c>
      <c r="E17" s="33">
        <v>7218</v>
      </c>
      <c r="F17" s="33">
        <v>7202</v>
      </c>
      <c r="G17" s="33">
        <v>7255</v>
      </c>
      <c r="H17" s="33">
        <v>7440</v>
      </c>
      <c r="I17" s="33">
        <v>7271</v>
      </c>
      <c r="J17" s="33">
        <v>7244</v>
      </c>
      <c r="K17" s="33">
        <v>7255</v>
      </c>
      <c r="L17" s="33">
        <v>7058</v>
      </c>
      <c r="M17" s="33">
        <v>7128</v>
      </c>
      <c r="N17" s="33">
        <v>6988</v>
      </c>
      <c r="O17" s="33">
        <v>7097</v>
      </c>
      <c r="P17" s="33">
        <v>7261</v>
      </c>
      <c r="Q17" s="33">
        <v>7291</v>
      </c>
      <c r="R17" s="33">
        <v>7345</v>
      </c>
      <c r="S17" s="33">
        <v>7406</v>
      </c>
      <c r="T17" s="33">
        <v>7211</v>
      </c>
      <c r="U17" s="33">
        <v>6753</v>
      </c>
      <c r="V17" s="34">
        <f t="shared" si="0"/>
        <v>-6.3514075717653579E-2</v>
      </c>
      <c r="W17" s="30" t="s">
        <v>44</v>
      </c>
      <c r="X17" s="30"/>
      <c r="Y17" s="33">
        <v>5511451</v>
      </c>
      <c r="Z17" s="30" t="s">
        <v>44</v>
      </c>
      <c r="AA17"/>
    </row>
    <row r="18" spans="1:29" ht="15" customHeight="1" x14ac:dyDescent="0.2">
      <c r="A18" s="30" t="s">
        <v>45</v>
      </c>
      <c r="B18" s="33">
        <v>1934</v>
      </c>
      <c r="C18" s="33">
        <v>1672</v>
      </c>
      <c r="D18" s="33">
        <v>921</v>
      </c>
      <c r="E18" s="33">
        <v>988</v>
      </c>
      <c r="F18" s="33">
        <v>971</v>
      </c>
      <c r="G18" s="33">
        <v>861</v>
      </c>
      <c r="H18" s="33">
        <v>915</v>
      </c>
      <c r="I18" s="33">
        <v>888</v>
      </c>
      <c r="J18" s="33">
        <v>859</v>
      </c>
      <c r="K18" s="33">
        <v>763</v>
      </c>
      <c r="L18" s="33">
        <v>763</v>
      </c>
      <c r="M18" s="33">
        <v>924</v>
      </c>
      <c r="N18" s="33">
        <v>931</v>
      </c>
      <c r="O18" s="33">
        <v>921</v>
      </c>
      <c r="P18" s="33">
        <v>929</v>
      </c>
      <c r="Q18" s="33">
        <v>971</v>
      </c>
      <c r="R18" s="33">
        <v>985</v>
      </c>
      <c r="S18" s="33">
        <v>1041</v>
      </c>
      <c r="T18" s="33">
        <v>988</v>
      </c>
      <c r="U18" s="33">
        <v>900</v>
      </c>
      <c r="V18" s="34">
        <f t="shared" si="0"/>
        <v>-8.9068825910931168E-2</v>
      </c>
      <c r="W18" s="30" t="s">
        <v>45</v>
      </c>
      <c r="X18" s="30"/>
      <c r="Y18" s="33">
        <v>1340415</v>
      </c>
      <c r="Z18" s="30" t="s">
        <v>45</v>
      </c>
      <c r="AA18"/>
    </row>
    <row r="19" spans="1:29" ht="15" customHeight="1" x14ac:dyDescent="0.2">
      <c r="A19" s="30" t="s">
        <v>46</v>
      </c>
      <c r="B19" s="33">
        <v>8232</v>
      </c>
      <c r="C19" s="33">
        <v>8078</v>
      </c>
      <c r="D19" s="33">
        <v>7869</v>
      </c>
      <c r="E19" s="33">
        <v>7396</v>
      </c>
      <c r="F19" s="33">
        <v>7669</v>
      </c>
      <c r="G19" s="33">
        <v>7550</v>
      </c>
      <c r="H19" s="33">
        <v>7506</v>
      </c>
      <c r="I19" s="33">
        <v>7577</v>
      </c>
      <c r="J19" s="33">
        <v>7760</v>
      </c>
      <c r="K19" s="33">
        <v>7736</v>
      </c>
      <c r="L19" s="33">
        <v>7263</v>
      </c>
      <c r="M19" s="33">
        <v>7370</v>
      </c>
      <c r="N19" s="33">
        <v>7848</v>
      </c>
      <c r="O19" s="33">
        <v>8233</v>
      </c>
      <c r="P19" s="33">
        <v>8301</v>
      </c>
      <c r="Q19" s="33">
        <v>8115</v>
      </c>
      <c r="R19" s="33">
        <v>8179</v>
      </c>
      <c r="S19" s="33">
        <v>8085</v>
      </c>
      <c r="T19" s="33">
        <v>7807</v>
      </c>
      <c r="U19" s="33">
        <v>7453</v>
      </c>
      <c r="V19" s="34">
        <f t="shared" si="0"/>
        <v>-4.5343922121173309E-2</v>
      </c>
      <c r="W19" s="30" t="s">
        <v>46</v>
      </c>
      <c r="X19" s="30"/>
      <c r="Y19" s="33">
        <v>5326314</v>
      </c>
      <c r="Z19" s="30" t="s">
        <v>46</v>
      </c>
      <c r="AA19" s="32"/>
      <c r="AB19" s="20"/>
      <c r="AC19" s="20"/>
    </row>
    <row r="20" spans="1:29" ht="15" customHeight="1" x14ac:dyDescent="0.2">
      <c r="A20" s="30" t="s">
        <v>47</v>
      </c>
      <c r="B20" s="33">
        <v>66989</v>
      </c>
      <c r="C20" s="33">
        <v>69298</v>
      </c>
      <c r="D20" s="33">
        <v>69950</v>
      </c>
      <c r="E20" s="33">
        <v>70023</v>
      </c>
      <c r="F20" s="33">
        <v>68596</v>
      </c>
      <c r="G20" s="33">
        <v>69109</v>
      </c>
      <c r="H20" s="33">
        <v>70875</v>
      </c>
      <c r="I20" s="33">
        <v>70102</v>
      </c>
      <c r="J20" s="33">
        <v>73229</v>
      </c>
      <c r="K20" s="33">
        <v>72926</v>
      </c>
      <c r="L20" s="33">
        <v>72354</v>
      </c>
      <c r="M20" s="33">
        <v>76748</v>
      </c>
      <c r="N20" s="33">
        <v>74214</v>
      </c>
      <c r="O20" s="33">
        <v>74558</v>
      </c>
      <c r="P20" s="33">
        <v>74468</v>
      </c>
      <c r="Q20" s="33">
        <v>73226</v>
      </c>
      <c r="R20" s="33">
        <v>72816</v>
      </c>
      <c r="S20" s="33">
        <v>70861</v>
      </c>
      <c r="T20" s="33">
        <v>70017</v>
      </c>
      <c r="U20" s="33">
        <v>68143</v>
      </c>
      <c r="V20" s="34">
        <f t="shared" si="0"/>
        <v>-2.6764928517360068E-2</v>
      </c>
      <c r="W20" s="30" t="s">
        <v>47</v>
      </c>
      <c r="X20" s="30"/>
      <c r="Y20" s="33">
        <v>64369147</v>
      </c>
      <c r="Z20" s="30" t="s">
        <v>47</v>
      </c>
      <c r="AA20" s="32"/>
      <c r="AB20" s="20"/>
      <c r="AC20" s="20"/>
    </row>
    <row r="21" spans="1:29" ht="15" customHeight="1" x14ac:dyDescent="0.2">
      <c r="A21" s="30" t="s">
        <v>48</v>
      </c>
      <c r="B21" s="33">
        <v>98559</v>
      </c>
      <c r="C21" s="33">
        <v>104760</v>
      </c>
      <c r="D21" s="33">
        <v>105455</v>
      </c>
      <c r="E21" s="33">
        <v>108303</v>
      </c>
      <c r="F21" s="33">
        <v>105101</v>
      </c>
      <c r="G21" s="33">
        <v>104966</v>
      </c>
      <c r="H21" s="33">
        <v>108219</v>
      </c>
      <c r="I21" s="33">
        <v>106656</v>
      </c>
      <c r="J21" s="33">
        <v>105940</v>
      </c>
      <c r="K21" s="33">
        <v>101818</v>
      </c>
      <c r="L21" s="33">
        <v>98722</v>
      </c>
      <c r="M21" s="33">
        <v>100848</v>
      </c>
      <c r="N21" s="33">
        <v>96342</v>
      </c>
      <c r="O21" s="33">
        <v>92929</v>
      </c>
      <c r="P21" s="33">
        <v>91342</v>
      </c>
      <c r="Q21" s="33">
        <v>88926</v>
      </c>
      <c r="R21" s="33">
        <v>90091</v>
      </c>
      <c r="S21" s="33">
        <v>79280</v>
      </c>
      <c r="T21" s="33">
        <v>86789</v>
      </c>
      <c r="U21" s="33">
        <v>82773</v>
      </c>
      <c r="V21" s="34">
        <f t="shared" si="0"/>
        <v>-4.6273145214255261E-2</v>
      </c>
      <c r="W21" s="30" t="s">
        <v>48</v>
      </c>
      <c r="X21" s="30"/>
      <c r="Y21" s="33">
        <v>82002356</v>
      </c>
      <c r="Z21" s="30" t="s">
        <v>48</v>
      </c>
      <c r="AA21" s="32"/>
      <c r="AB21" s="20"/>
      <c r="AC21" s="20"/>
    </row>
    <row r="22" spans="1:29" ht="15" customHeight="1" x14ac:dyDescent="0.2">
      <c r="A22" s="30" t="s">
        <v>49</v>
      </c>
      <c r="B22" s="33">
        <v>10082</v>
      </c>
      <c r="C22" s="33">
        <v>10272</v>
      </c>
      <c r="D22" s="33">
        <v>10328</v>
      </c>
      <c r="E22" s="33">
        <v>10284</v>
      </c>
      <c r="F22" s="33">
        <v>10490</v>
      </c>
      <c r="G22" s="33">
        <v>10745</v>
      </c>
      <c r="H22" s="33">
        <v>11726</v>
      </c>
      <c r="I22" s="33">
        <v>12066</v>
      </c>
      <c r="J22" s="33">
        <v>12677</v>
      </c>
      <c r="K22" s="33">
        <v>12630</v>
      </c>
      <c r="L22" s="33">
        <v>12631</v>
      </c>
      <c r="M22" s="33">
        <v>13042</v>
      </c>
      <c r="N22" s="33">
        <v>13374</v>
      </c>
      <c r="O22" s="33">
        <v>14303</v>
      </c>
      <c r="P22" s="33">
        <v>13933</v>
      </c>
      <c r="Q22" s="33">
        <v>14278</v>
      </c>
      <c r="R22" s="33">
        <v>14646</v>
      </c>
      <c r="S22" s="33">
        <v>14582</v>
      </c>
      <c r="T22" s="33">
        <v>13929</v>
      </c>
      <c r="U22" s="33">
        <v>13664</v>
      </c>
      <c r="V22" s="34">
        <f t="shared" si="0"/>
        <v>-1.9025055639313664E-2</v>
      </c>
      <c r="W22" s="30" t="s">
        <v>49</v>
      </c>
      <c r="X22" s="30"/>
      <c r="Y22" s="33">
        <v>11260402</v>
      </c>
      <c r="Z22" s="30" t="s">
        <v>49</v>
      </c>
      <c r="AA22" s="32"/>
      <c r="AB22" s="20"/>
      <c r="AC22" s="20"/>
    </row>
    <row r="23" spans="1:29" ht="15" customHeight="1" x14ac:dyDescent="0.2">
      <c r="A23" s="30" t="s">
        <v>50</v>
      </c>
      <c r="B23" s="33">
        <v>6095</v>
      </c>
      <c r="C23" s="33">
        <v>5178</v>
      </c>
      <c r="D23" s="33">
        <v>4992</v>
      </c>
      <c r="E23" s="33">
        <v>4492</v>
      </c>
      <c r="F23" s="33">
        <v>4507</v>
      </c>
      <c r="G23" s="33">
        <v>4160</v>
      </c>
      <c r="H23" s="33">
        <v>4020</v>
      </c>
      <c r="I23" s="33">
        <v>3879</v>
      </c>
      <c r="J23" s="33">
        <v>4089</v>
      </c>
      <c r="K23" s="33">
        <v>4259</v>
      </c>
      <c r="L23" s="33">
        <v>4176</v>
      </c>
      <c r="M23" s="33">
        <v>4168</v>
      </c>
      <c r="N23" s="33">
        <v>4346</v>
      </c>
      <c r="O23" s="33">
        <v>4472</v>
      </c>
      <c r="P23" s="33">
        <v>4558</v>
      </c>
      <c r="Q23" s="33">
        <v>4859</v>
      </c>
      <c r="R23" s="33">
        <v>5085</v>
      </c>
      <c r="S23" s="33">
        <v>5135</v>
      </c>
      <c r="T23" s="33">
        <v>5150</v>
      </c>
      <c r="U23" s="33">
        <v>5067</v>
      </c>
      <c r="V23" s="34">
        <f t="shared" si="0"/>
        <v>-1.6116504854368933E-2</v>
      </c>
      <c r="W23" s="30" t="s">
        <v>50</v>
      </c>
      <c r="X23" s="30"/>
      <c r="Y23" s="33">
        <v>10030975</v>
      </c>
      <c r="Z23" s="30" t="s">
        <v>50</v>
      </c>
      <c r="AA23" s="32"/>
      <c r="AB23" s="20"/>
      <c r="AC23" s="20"/>
    </row>
    <row r="24" spans="1:29" ht="15" customHeight="1" x14ac:dyDescent="0.2">
      <c r="A24" s="30" t="s">
        <v>51</v>
      </c>
      <c r="B24" s="33">
        <v>3895</v>
      </c>
      <c r="C24" s="33">
        <v>3998</v>
      </c>
      <c r="D24" s="33">
        <v>4138</v>
      </c>
      <c r="E24" s="33">
        <v>4275</v>
      </c>
      <c r="F24" s="33">
        <v>4706</v>
      </c>
      <c r="G24" s="33">
        <v>4818</v>
      </c>
      <c r="H24" s="33">
        <v>4971</v>
      </c>
      <c r="I24" s="33">
        <v>5354</v>
      </c>
      <c r="J24" s="33">
        <v>5852</v>
      </c>
      <c r="K24" s="33">
        <v>6497</v>
      </c>
      <c r="L24" s="33">
        <v>6918</v>
      </c>
      <c r="M24" s="33">
        <v>7265</v>
      </c>
      <c r="N24" s="33">
        <v>7350</v>
      </c>
      <c r="O24" s="33">
        <v>7418</v>
      </c>
      <c r="P24" s="33">
        <v>7563</v>
      </c>
      <c r="Q24" s="33">
        <v>8019</v>
      </c>
      <c r="R24" s="33">
        <v>8497</v>
      </c>
      <c r="S24" s="33">
        <v>8565</v>
      </c>
      <c r="T24" s="33">
        <v>8382</v>
      </c>
      <c r="U24" s="33">
        <v>7192</v>
      </c>
      <c r="V24" s="34">
        <f t="shared" si="0"/>
        <v>-0.14197089000238605</v>
      </c>
      <c r="W24" s="30" t="s">
        <v>51</v>
      </c>
      <c r="X24" s="30"/>
      <c r="Y24" s="33">
        <v>4450030</v>
      </c>
      <c r="Z24" s="30" t="s">
        <v>51</v>
      </c>
      <c r="AA24" s="32"/>
      <c r="AB24" s="20"/>
      <c r="AC24" s="20"/>
    </row>
    <row r="25" spans="1:29" ht="15" customHeight="1" x14ac:dyDescent="0.2">
      <c r="A25" s="30" t="s">
        <v>52</v>
      </c>
      <c r="B25" s="33">
        <v>54221</v>
      </c>
      <c r="C25" s="33">
        <v>54006</v>
      </c>
      <c r="D25" s="33">
        <v>53995</v>
      </c>
      <c r="E25" s="33">
        <v>53856</v>
      </c>
      <c r="F25" s="33">
        <v>52306</v>
      </c>
      <c r="G25" s="33">
        <v>54060</v>
      </c>
      <c r="H25" s="33">
        <v>54306</v>
      </c>
      <c r="I25" s="33">
        <v>54811</v>
      </c>
      <c r="J25" s="33">
        <v>56223</v>
      </c>
      <c r="K25" s="33">
        <v>58754</v>
      </c>
      <c r="L25" s="33">
        <v>57838</v>
      </c>
      <c r="M25" s="33">
        <v>57561</v>
      </c>
      <c r="N25" s="33">
        <v>58184</v>
      </c>
      <c r="O25" s="33">
        <v>59369</v>
      </c>
      <c r="P25" s="33">
        <v>59179</v>
      </c>
      <c r="Q25" s="33">
        <v>58798</v>
      </c>
      <c r="R25" s="33">
        <v>58030</v>
      </c>
      <c r="S25" s="33">
        <v>57534</v>
      </c>
      <c r="T25" s="33">
        <v>55792</v>
      </c>
      <c r="U25" s="33">
        <v>50874</v>
      </c>
      <c r="V25" s="34">
        <f t="shared" si="0"/>
        <v>-8.8148838543160316E-2</v>
      </c>
      <c r="W25" s="30" t="s">
        <v>52</v>
      </c>
      <c r="X25" s="30"/>
      <c r="Y25" s="33">
        <v>60045068</v>
      </c>
      <c r="Z25" s="30" t="s">
        <v>52</v>
      </c>
      <c r="AA25" s="32"/>
      <c r="AB25" s="20"/>
      <c r="AC25" s="20"/>
    </row>
    <row r="26" spans="1:29" ht="15" customHeight="1" x14ac:dyDescent="0.2">
      <c r="A26" s="30" t="s">
        <v>53</v>
      </c>
      <c r="B26" s="33">
        <v>2063</v>
      </c>
      <c r="C26" s="33">
        <v>1956</v>
      </c>
      <c r="D26" s="33">
        <v>1552</v>
      </c>
      <c r="E26" s="33">
        <v>1540</v>
      </c>
      <c r="F26" s="33">
        <v>1306</v>
      </c>
      <c r="G26" s="33">
        <v>1157</v>
      </c>
      <c r="H26" s="33">
        <v>1110</v>
      </c>
      <c r="I26" s="33">
        <v>1133</v>
      </c>
      <c r="J26" s="33">
        <v>1072</v>
      </c>
      <c r="K26" s="33">
        <v>1047</v>
      </c>
      <c r="L26" s="33">
        <v>1057</v>
      </c>
      <c r="M26" s="33">
        <v>1151</v>
      </c>
      <c r="N26" s="33">
        <v>1163</v>
      </c>
      <c r="O26" s="33">
        <v>1246</v>
      </c>
      <c r="P26" s="33">
        <v>1300</v>
      </c>
      <c r="Q26" s="33">
        <v>1325</v>
      </c>
      <c r="R26" s="33">
        <v>1468</v>
      </c>
      <c r="S26" s="33">
        <v>1607</v>
      </c>
      <c r="T26" s="33">
        <v>1517</v>
      </c>
      <c r="U26" s="33">
        <v>1251</v>
      </c>
      <c r="V26" s="34">
        <f t="shared" si="0"/>
        <v>-0.17534607778510217</v>
      </c>
      <c r="W26" s="30" t="s">
        <v>53</v>
      </c>
      <c r="X26" s="30"/>
      <c r="Y26" s="33">
        <v>2261294</v>
      </c>
      <c r="Z26" s="30" t="s">
        <v>53</v>
      </c>
      <c r="AA26" s="32"/>
      <c r="AB26" s="20"/>
      <c r="AC26" s="20"/>
    </row>
    <row r="27" spans="1:29" ht="15" customHeight="1" x14ac:dyDescent="0.2">
      <c r="A27" s="30" t="s">
        <v>54</v>
      </c>
      <c r="B27" s="33">
        <v>4064</v>
      </c>
      <c r="C27" s="33">
        <v>4152</v>
      </c>
      <c r="D27" s="33">
        <v>2282</v>
      </c>
      <c r="E27" s="33">
        <v>1834</v>
      </c>
      <c r="F27" s="33">
        <v>1611</v>
      </c>
      <c r="G27" s="33">
        <v>1670</v>
      </c>
      <c r="H27" s="33">
        <v>1658</v>
      </c>
      <c r="I27" s="33">
        <v>1746</v>
      </c>
      <c r="J27" s="33">
        <v>1762</v>
      </c>
      <c r="K27" s="33">
        <v>1538</v>
      </c>
      <c r="L27" s="33">
        <v>1355</v>
      </c>
      <c r="M27" s="33">
        <v>1414</v>
      </c>
      <c r="N27" s="33">
        <v>1406</v>
      </c>
      <c r="O27" s="33">
        <v>1390</v>
      </c>
      <c r="P27" s="33">
        <v>1513</v>
      </c>
      <c r="Q27" s="33">
        <v>1614</v>
      </c>
      <c r="R27" s="33">
        <v>1686</v>
      </c>
      <c r="S27" s="33">
        <v>1912</v>
      </c>
      <c r="T27" s="33">
        <v>1903</v>
      </c>
      <c r="U27" s="33">
        <v>1558</v>
      </c>
      <c r="V27" s="34">
        <f t="shared" si="0"/>
        <v>-0.1812926957435628</v>
      </c>
      <c r="W27" s="30" t="s">
        <v>54</v>
      </c>
      <c r="X27" s="30"/>
      <c r="Y27" s="33">
        <v>3349872</v>
      </c>
      <c r="Z27" s="30" t="s">
        <v>54</v>
      </c>
      <c r="AA27" s="32"/>
      <c r="AB27" s="20"/>
      <c r="AC27" s="20"/>
    </row>
    <row r="28" spans="1:29" ht="15" customHeight="1" x14ac:dyDescent="0.2">
      <c r="A28" s="30" t="s">
        <v>55</v>
      </c>
      <c r="B28" s="33">
        <v>1589</v>
      </c>
      <c r="C28" s="33">
        <v>1852</v>
      </c>
      <c r="D28" s="33">
        <v>1899</v>
      </c>
      <c r="E28" s="33">
        <v>1903</v>
      </c>
      <c r="F28" s="33">
        <v>1910</v>
      </c>
      <c r="G28" s="33">
        <v>1760</v>
      </c>
      <c r="H28" s="33">
        <v>1825</v>
      </c>
      <c r="I28" s="33">
        <v>1915</v>
      </c>
      <c r="J28" s="33">
        <v>1999</v>
      </c>
      <c r="K28" s="33">
        <v>2134</v>
      </c>
      <c r="L28" s="33">
        <v>2278</v>
      </c>
      <c r="M28" s="33">
        <v>2423</v>
      </c>
      <c r="N28" s="33">
        <v>2477</v>
      </c>
      <c r="O28" s="33">
        <v>2663</v>
      </c>
      <c r="P28" s="33">
        <v>3022</v>
      </c>
      <c r="Q28" s="33">
        <v>3122</v>
      </c>
      <c r="R28" s="33">
        <v>2967</v>
      </c>
      <c r="S28" s="33">
        <v>2909</v>
      </c>
      <c r="T28" s="33">
        <v>2928</v>
      </c>
      <c r="U28" s="33">
        <v>2728</v>
      </c>
      <c r="V28" s="34">
        <f t="shared" si="0"/>
        <v>-6.8306010928961755E-2</v>
      </c>
      <c r="W28" s="30" t="s">
        <v>55</v>
      </c>
      <c r="X28" s="30"/>
      <c r="Y28" s="33">
        <v>493500</v>
      </c>
      <c r="Z28" s="30" t="s">
        <v>55</v>
      </c>
      <c r="AA28" s="32"/>
      <c r="AB28" s="20"/>
      <c r="AC28" s="20"/>
    </row>
    <row r="29" spans="1:29" ht="15" customHeight="1" x14ac:dyDescent="0.2">
      <c r="A29" s="30" t="s">
        <v>56</v>
      </c>
      <c r="B29" s="33">
        <v>255</v>
      </c>
      <c r="C29" s="33">
        <v>284</v>
      </c>
      <c r="D29" s="33">
        <v>292</v>
      </c>
      <c r="E29" s="33">
        <v>315</v>
      </c>
      <c r="F29" s="33">
        <v>315</v>
      </c>
      <c r="G29" s="33">
        <v>238</v>
      </c>
      <c r="H29" s="33">
        <v>171</v>
      </c>
      <c r="I29" s="33">
        <v>284</v>
      </c>
      <c r="J29" s="33">
        <v>180</v>
      </c>
      <c r="K29" s="33">
        <v>179</v>
      </c>
      <c r="L29" s="33">
        <v>229</v>
      </c>
      <c r="M29" s="33">
        <v>308</v>
      </c>
      <c r="N29" s="33">
        <v>260</v>
      </c>
      <c r="O29" s="33">
        <v>302</v>
      </c>
      <c r="P29" s="33">
        <v>341</v>
      </c>
      <c r="Q29" s="33">
        <v>282</v>
      </c>
      <c r="R29" s="33">
        <v>275</v>
      </c>
      <c r="S29" s="33">
        <v>282</v>
      </c>
      <c r="T29" s="33">
        <v>331</v>
      </c>
      <c r="U29" s="33">
        <v>296</v>
      </c>
      <c r="V29" s="34">
        <f t="shared" si="0"/>
        <v>-0.10574018126888217</v>
      </c>
      <c r="W29" s="30" t="s">
        <v>56</v>
      </c>
      <c r="X29" s="30"/>
      <c r="Y29" s="33">
        <v>413609</v>
      </c>
      <c r="Z29" s="30" t="s">
        <v>56</v>
      </c>
      <c r="AA29" s="32"/>
      <c r="AB29" s="20"/>
      <c r="AC29" s="20"/>
    </row>
    <row r="30" spans="1:29" ht="15" customHeight="1" x14ac:dyDescent="0.2">
      <c r="A30" s="30" t="s">
        <v>57</v>
      </c>
      <c r="B30" s="33">
        <v>12101</v>
      </c>
      <c r="C30" s="33">
        <v>13136</v>
      </c>
      <c r="D30" s="33">
        <v>13858</v>
      </c>
      <c r="E30" s="33">
        <v>14369</v>
      </c>
      <c r="F30" s="33">
        <v>14527</v>
      </c>
      <c r="G30" s="33">
        <v>14103</v>
      </c>
      <c r="H30" s="33">
        <v>14741</v>
      </c>
      <c r="I30" s="33">
        <v>14817</v>
      </c>
      <c r="J30" s="33">
        <v>15522</v>
      </c>
      <c r="K30" s="33">
        <v>15678</v>
      </c>
      <c r="L30" s="33">
        <v>16482</v>
      </c>
      <c r="M30" s="33">
        <v>16551</v>
      </c>
      <c r="N30" s="33">
        <v>16835</v>
      </c>
      <c r="O30" s="33">
        <v>17055</v>
      </c>
      <c r="P30" s="33">
        <v>17348</v>
      </c>
      <c r="Q30" s="33">
        <v>18021</v>
      </c>
      <c r="R30" s="33">
        <v>17306</v>
      </c>
      <c r="S30" s="33">
        <v>16724</v>
      </c>
      <c r="T30" s="33">
        <v>16991</v>
      </c>
      <c r="U30" s="33">
        <v>17855</v>
      </c>
      <c r="V30" s="34">
        <f t="shared" si="0"/>
        <v>5.0850450238361489E-2</v>
      </c>
      <c r="W30" s="30" t="s">
        <v>57</v>
      </c>
      <c r="X30" s="30"/>
      <c r="Y30" s="33">
        <v>16485787</v>
      </c>
      <c r="Z30" s="30" t="s">
        <v>57</v>
      </c>
      <c r="AA30" s="32"/>
      <c r="AB30" s="20"/>
      <c r="AC30" s="20"/>
    </row>
    <row r="31" spans="1:29" ht="15" customHeight="1" x14ac:dyDescent="0.2">
      <c r="A31" s="30" t="s">
        <v>58</v>
      </c>
      <c r="B31" s="33">
        <v>5941</v>
      </c>
      <c r="C31" s="33">
        <v>5681</v>
      </c>
      <c r="D31" s="33">
        <v>5554</v>
      </c>
      <c r="E31" s="33">
        <v>5728</v>
      </c>
      <c r="F31" s="33">
        <v>5973</v>
      </c>
      <c r="G31" s="33">
        <v>5997</v>
      </c>
      <c r="H31" s="33">
        <v>6544</v>
      </c>
      <c r="I31" s="33">
        <v>6386</v>
      </c>
      <c r="J31" s="33">
        <v>6528</v>
      </c>
      <c r="K31" s="33">
        <v>6752</v>
      </c>
      <c r="L31" s="33">
        <v>6196</v>
      </c>
      <c r="M31" s="33">
        <v>6454</v>
      </c>
      <c r="N31" s="33">
        <v>6568</v>
      </c>
      <c r="O31" s="33">
        <v>6945</v>
      </c>
      <c r="P31" s="33">
        <v>6922</v>
      </c>
      <c r="Q31" s="33">
        <v>6803</v>
      </c>
      <c r="R31" s="33">
        <v>7146</v>
      </c>
      <c r="S31" s="33">
        <v>7089</v>
      </c>
      <c r="T31" s="33">
        <v>6873</v>
      </c>
      <c r="U31" s="33">
        <v>6798</v>
      </c>
      <c r="V31" s="34">
        <f t="shared" si="0"/>
        <v>-1.0912265386294195E-2</v>
      </c>
      <c r="W31" s="30" t="s">
        <v>58</v>
      </c>
      <c r="X31" s="30"/>
      <c r="Y31" s="33">
        <v>4799252</v>
      </c>
      <c r="Z31" s="30" t="s">
        <v>58</v>
      </c>
      <c r="AA31" s="32"/>
      <c r="AB31" s="20"/>
      <c r="AC31" s="20"/>
    </row>
    <row r="32" spans="1:29" ht="15" customHeight="1" x14ac:dyDescent="0.2">
      <c r="A32" s="30" t="s">
        <v>59</v>
      </c>
      <c r="B32" s="33">
        <v>9196</v>
      </c>
      <c r="C32" s="33">
        <v>9246</v>
      </c>
      <c r="D32" s="33">
        <v>9629</v>
      </c>
      <c r="E32" s="33">
        <v>10264</v>
      </c>
      <c r="F32" s="33">
        <v>10883</v>
      </c>
      <c r="G32" s="33">
        <v>11519</v>
      </c>
      <c r="H32" s="33">
        <v>13149</v>
      </c>
      <c r="I32" s="33">
        <v>14563</v>
      </c>
      <c r="J32" s="33">
        <v>15221</v>
      </c>
      <c r="K32" s="33">
        <v>16300</v>
      </c>
      <c r="L32" s="33">
        <v>15341</v>
      </c>
      <c r="M32" s="33">
        <v>15117</v>
      </c>
      <c r="N32" s="33">
        <v>14872</v>
      </c>
      <c r="O32" s="33">
        <v>16016</v>
      </c>
      <c r="P32" s="33">
        <v>17290</v>
      </c>
      <c r="Q32" s="33">
        <v>17711</v>
      </c>
      <c r="R32" s="33">
        <v>18328</v>
      </c>
      <c r="S32" s="33">
        <v>19284</v>
      </c>
      <c r="T32" s="33">
        <v>19771</v>
      </c>
      <c r="U32" s="33">
        <v>19755</v>
      </c>
      <c r="V32" s="34">
        <f t="shared" si="0"/>
        <v>-8.0926609680845687E-4</v>
      </c>
      <c r="W32" s="30" t="s">
        <v>59</v>
      </c>
      <c r="X32" s="30"/>
      <c r="Y32" s="33">
        <v>38135876</v>
      </c>
      <c r="Z32" s="30" t="s">
        <v>59</v>
      </c>
      <c r="AA32" s="32"/>
      <c r="AB32" s="20"/>
      <c r="AC32" s="20"/>
    </row>
    <row r="33" spans="1:29" ht="15" customHeight="1" x14ac:dyDescent="0.2">
      <c r="A33" s="30" t="s">
        <v>60</v>
      </c>
      <c r="B33" s="33">
        <v>6707</v>
      </c>
      <c r="C33" s="33">
        <v>7070</v>
      </c>
      <c r="D33" s="33">
        <v>7446</v>
      </c>
      <c r="E33" s="33">
        <v>7569</v>
      </c>
      <c r="F33" s="33">
        <v>8023</v>
      </c>
      <c r="G33" s="33">
        <v>8159</v>
      </c>
      <c r="H33" s="33">
        <v>8838</v>
      </c>
      <c r="I33" s="33">
        <v>9216</v>
      </c>
      <c r="J33" s="33">
        <v>9914</v>
      </c>
      <c r="K33" s="33">
        <v>10171</v>
      </c>
      <c r="L33" s="33">
        <v>10539</v>
      </c>
      <c r="M33" s="33">
        <v>10691</v>
      </c>
      <c r="N33" s="33">
        <v>10807</v>
      </c>
      <c r="O33" s="33">
        <v>10598</v>
      </c>
      <c r="P33" s="33">
        <v>10910</v>
      </c>
      <c r="Q33" s="33">
        <v>10762</v>
      </c>
      <c r="R33" s="33">
        <v>10278</v>
      </c>
      <c r="S33" s="33">
        <v>10062</v>
      </c>
      <c r="T33" s="33">
        <v>9717</v>
      </c>
      <c r="U33" s="33">
        <v>9512</v>
      </c>
      <c r="V33" s="34">
        <f t="shared" si="0"/>
        <v>-2.1097046413502109E-2</v>
      </c>
      <c r="W33" s="30" t="s">
        <v>60</v>
      </c>
      <c r="X33" s="30"/>
      <c r="Y33" s="33">
        <v>10627250</v>
      </c>
      <c r="Z33" s="30" t="s">
        <v>60</v>
      </c>
      <c r="AA33" s="32"/>
      <c r="AB33" s="20"/>
      <c r="AC33" s="20"/>
    </row>
    <row r="34" spans="1:29" ht="15" customHeight="1" x14ac:dyDescent="0.2">
      <c r="A34" s="30" t="s">
        <v>61</v>
      </c>
      <c r="B34" s="33">
        <v>8055</v>
      </c>
      <c r="C34" s="33">
        <v>7574</v>
      </c>
      <c r="D34" s="33">
        <v>6207</v>
      </c>
      <c r="E34" s="33">
        <v>4954</v>
      </c>
      <c r="F34" s="33">
        <v>5546</v>
      </c>
      <c r="G34" s="33">
        <v>5559</v>
      </c>
      <c r="H34" s="33">
        <v>6700</v>
      </c>
      <c r="I34" s="33">
        <v>7086</v>
      </c>
      <c r="J34" s="33">
        <v>6519</v>
      </c>
      <c r="K34" s="33">
        <v>4944</v>
      </c>
      <c r="L34" s="33">
        <v>5295</v>
      </c>
      <c r="M34" s="33">
        <v>6048</v>
      </c>
      <c r="N34" s="33">
        <v>6127</v>
      </c>
      <c r="O34" s="33">
        <v>6027</v>
      </c>
      <c r="P34" s="33">
        <v>6225</v>
      </c>
      <c r="Q34" s="33">
        <v>6589</v>
      </c>
      <c r="R34" s="33">
        <v>6414</v>
      </c>
      <c r="S34" s="33">
        <v>6919</v>
      </c>
      <c r="T34" s="33">
        <v>6745</v>
      </c>
      <c r="U34" s="33">
        <v>6423</v>
      </c>
      <c r="V34" s="34">
        <f t="shared" si="0"/>
        <v>-4.7739065974796144E-2</v>
      </c>
      <c r="W34" s="30" t="s">
        <v>61</v>
      </c>
      <c r="X34" s="30"/>
      <c r="Y34" s="33">
        <v>21498616</v>
      </c>
      <c r="Z34" s="30" t="s">
        <v>61</v>
      </c>
      <c r="AA34" s="32"/>
      <c r="AB34" s="20"/>
      <c r="AC34" s="20"/>
    </row>
    <row r="35" spans="1:29" ht="15" customHeight="1" x14ac:dyDescent="0.2">
      <c r="A35" s="30" t="s">
        <v>62</v>
      </c>
      <c r="B35" s="33">
        <v>3653</v>
      </c>
      <c r="C35" s="33">
        <v>2607</v>
      </c>
      <c r="D35" s="33">
        <v>2356</v>
      </c>
      <c r="E35" s="33">
        <v>1373</v>
      </c>
      <c r="F35" s="33">
        <v>1686</v>
      </c>
      <c r="G35" s="33">
        <v>1610</v>
      </c>
      <c r="H35" s="33">
        <v>1500</v>
      </c>
      <c r="I35" s="33">
        <v>1843</v>
      </c>
      <c r="J35" s="33">
        <v>1845</v>
      </c>
      <c r="K35" s="33">
        <v>1814</v>
      </c>
      <c r="L35" s="33">
        <v>1707</v>
      </c>
      <c r="M35" s="33">
        <v>1913</v>
      </c>
      <c r="N35" s="33">
        <v>2307</v>
      </c>
      <c r="O35" s="33">
        <v>2033</v>
      </c>
      <c r="P35" s="33">
        <v>1971</v>
      </c>
      <c r="Q35" s="33">
        <v>2165</v>
      </c>
      <c r="R35" s="33">
        <v>2119</v>
      </c>
      <c r="S35" s="33">
        <v>2219</v>
      </c>
      <c r="T35" s="33">
        <v>2373</v>
      </c>
      <c r="U35" s="33">
        <v>1989</v>
      </c>
      <c r="V35" s="34">
        <f t="shared" si="0"/>
        <v>-0.16182048040455121</v>
      </c>
      <c r="W35" s="30" t="s">
        <v>62</v>
      </c>
      <c r="X35" s="30"/>
      <c r="Y35" s="33">
        <v>5412254</v>
      </c>
      <c r="Z35" s="30" t="s">
        <v>62</v>
      </c>
      <c r="AA35" s="32"/>
      <c r="AB35" s="20"/>
      <c r="AC35" s="20"/>
    </row>
    <row r="36" spans="1:29" ht="15" customHeight="1" x14ac:dyDescent="0.2">
      <c r="A36" s="30" t="s">
        <v>63</v>
      </c>
      <c r="B36" s="33">
        <v>1513</v>
      </c>
      <c r="C36" s="33">
        <v>1538</v>
      </c>
      <c r="D36" s="33">
        <v>1451</v>
      </c>
      <c r="E36" s="33">
        <v>1777</v>
      </c>
      <c r="F36" s="33">
        <v>1917</v>
      </c>
      <c r="G36" s="33">
        <v>2106</v>
      </c>
      <c r="H36" s="33">
        <v>2438</v>
      </c>
      <c r="I36" s="33">
        <v>2507</v>
      </c>
      <c r="J36" s="33">
        <v>2322</v>
      </c>
      <c r="K36" s="33">
        <v>2351</v>
      </c>
      <c r="L36" s="33">
        <v>2238</v>
      </c>
      <c r="M36" s="33">
        <v>2331</v>
      </c>
      <c r="N36" s="33">
        <v>2282</v>
      </c>
      <c r="O36" s="33">
        <v>2314</v>
      </c>
      <c r="P36" s="33">
        <v>2353</v>
      </c>
      <c r="Q36" s="33">
        <v>2384</v>
      </c>
      <c r="R36" s="33">
        <v>2449</v>
      </c>
      <c r="S36" s="33">
        <v>2413</v>
      </c>
      <c r="T36" s="33">
        <v>2807</v>
      </c>
      <c r="U36" s="33">
        <v>2458</v>
      </c>
      <c r="V36" s="34">
        <f t="shared" si="0"/>
        <v>-0.12433202707516922</v>
      </c>
      <c r="W36" s="30" t="s">
        <v>63</v>
      </c>
      <c r="X36" s="30"/>
      <c r="Y36" s="33">
        <v>2032362</v>
      </c>
      <c r="Z36" s="30" t="s">
        <v>63</v>
      </c>
      <c r="AA36" s="32"/>
      <c r="AB36" s="20"/>
      <c r="AC36" s="20"/>
    </row>
    <row r="37" spans="1:29" ht="15" customHeight="1" x14ac:dyDescent="0.2">
      <c r="A37" s="30" t="s">
        <v>64</v>
      </c>
      <c r="B37" s="33">
        <v>33806</v>
      </c>
      <c r="C37" s="33">
        <v>35630</v>
      </c>
      <c r="D37" s="33">
        <v>36636</v>
      </c>
      <c r="E37" s="33">
        <v>36454</v>
      </c>
      <c r="F37" s="33">
        <v>39026</v>
      </c>
      <c r="G37" s="33">
        <v>39196</v>
      </c>
      <c r="H37" s="33">
        <v>40015</v>
      </c>
      <c r="I37" s="33">
        <v>40989</v>
      </c>
      <c r="J37" s="33">
        <v>43213</v>
      </c>
      <c r="K37" s="33">
        <v>44065</v>
      </c>
      <c r="L37" s="33">
        <v>45959</v>
      </c>
      <c r="M37" s="33">
        <v>47409</v>
      </c>
      <c r="N37" s="33">
        <v>47596</v>
      </c>
      <c r="O37" s="33">
        <v>50226</v>
      </c>
      <c r="P37" s="33">
        <v>52310</v>
      </c>
      <c r="Q37" s="33">
        <v>53158</v>
      </c>
      <c r="R37" s="33">
        <v>52952</v>
      </c>
      <c r="S37" s="33">
        <v>54236</v>
      </c>
      <c r="T37" s="33">
        <v>51490</v>
      </c>
      <c r="U37" s="33">
        <v>47628</v>
      </c>
      <c r="V37" s="34">
        <f t="shared" si="0"/>
        <v>-7.5004855311711013E-2</v>
      </c>
      <c r="W37" s="30" t="s">
        <v>64</v>
      </c>
      <c r="X37" s="30"/>
      <c r="Y37" s="33">
        <v>45828172</v>
      </c>
      <c r="Z37" s="30" t="s">
        <v>64</v>
      </c>
      <c r="AA37" s="32"/>
      <c r="AB37" s="20"/>
      <c r="AC37" s="20"/>
    </row>
    <row r="38" spans="1:29" ht="15" customHeight="1" x14ac:dyDescent="0.2">
      <c r="A38" s="30" t="s">
        <v>65</v>
      </c>
      <c r="B38" s="33">
        <v>12490</v>
      </c>
      <c r="C38" s="33">
        <v>12440</v>
      </c>
      <c r="D38" s="33">
        <v>13365</v>
      </c>
      <c r="E38" s="33">
        <v>13259</v>
      </c>
      <c r="F38" s="33">
        <v>13775</v>
      </c>
      <c r="G38" s="33">
        <v>13799</v>
      </c>
      <c r="H38" s="33">
        <v>14113</v>
      </c>
      <c r="I38" s="33">
        <v>13716</v>
      </c>
      <c r="J38" s="33">
        <v>13829</v>
      </c>
      <c r="K38" s="33">
        <v>14016</v>
      </c>
      <c r="L38" s="33">
        <v>13151</v>
      </c>
      <c r="M38" s="33">
        <v>12639</v>
      </c>
      <c r="N38" s="33">
        <v>12391</v>
      </c>
      <c r="O38" s="33">
        <v>12227</v>
      </c>
      <c r="P38" s="33">
        <v>11939</v>
      </c>
      <c r="Q38" s="33">
        <v>11388</v>
      </c>
      <c r="R38" s="33">
        <v>10755</v>
      </c>
      <c r="S38" s="33">
        <v>10620</v>
      </c>
      <c r="T38" s="33">
        <v>10165</v>
      </c>
      <c r="U38" s="33">
        <v>9827</v>
      </c>
      <c r="V38" s="34">
        <f t="shared" si="0"/>
        <v>-3.3251352680767336E-2</v>
      </c>
      <c r="W38" s="30" t="s">
        <v>65</v>
      </c>
      <c r="X38" s="30"/>
      <c r="Y38" s="33">
        <v>9256347</v>
      </c>
      <c r="Z38" s="30" t="s">
        <v>65</v>
      </c>
      <c r="AA38" s="32"/>
      <c r="AB38" s="20"/>
      <c r="AC38" s="20"/>
    </row>
    <row r="39" spans="1:29" ht="15" customHeight="1" x14ac:dyDescent="0.2">
      <c r="A39" s="30" t="s">
        <v>66</v>
      </c>
      <c r="B39" s="33">
        <v>12057</v>
      </c>
      <c r="C39" s="33">
        <v>12499</v>
      </c>
      <c r="D39" s="33">
        <v>12676</v>
      </c>
      <c r="E39" s="33">
        <v>12033</v>
      </c>
      <c r="F39" s="33">
        <v>11798</v>
      </c>
      <c r="G39" s="33">
        <v>11971</v>
      </c>
      <c r="H39" s="33">
        <v>12236</v>
      </c>
      <c r="I39" s="33">
        <v>12014</v>
      </c>
      <c r="J39" s="33">
        <v>12513</v>
      </c>
      <c r="K39" s="33">
        <v>12619</v>
      </c>
      <c r="L39" s="33">
        <v>12296</v>
      </c>
      <c r="M39" s="33">
        <v>12412</v>
      </c>
      <c r="N39" s="33">
        <v>11960</v>
      </c>
      <c r="O39" s="33">
        <v>12126</v>
      </c>
      <c r="P39" s="33">
        <v>12042</v>
      </c>
      <c r="Q39" s="33">
        <v>12098</v>
      </c>
      <c r="R39" s="33">
        <v>11968</v>
      </c>
      <c r="S39" s="33">
        <v>11487</v>
      </c>
      <c r="T39" s="33">
        <v>11948</v>
      </c>
      <c r="U39" s="33">
        <v>11616</v>
      </c>
      <c r="V39" s="34">
        <f t="shared" si="0"/>
        <v>-2.778707733511885E-2</v>
      </c>
      <c r="W39" s="30" t="s">
        <v>66</v>
      </c>
      <c r="X39" s="30"/>
      <c r="Y39" s="33">
        <v>7701856</v>
      </c>
      <c r="Z39" s="30" t="s">
        <v>66</v>
      </c>
      <c r="AA39" s="32"/>
      <c r="AB39" s="20"/>
      <c r="AC39" s="20"/>
    </row>
    <row r="40" spans="1:29" ht="15" customHeight="1" x14ac:dyDescent="0.2">
      <c r="A40" s="30" t="s">
        <v>67</v>
      </c>
      <c r="B40" s="33">
        <v>17919</v>
      </c>
      <c r="C40" s="33">
        <v>17501</v>
      </c>
      <c r="D40" s="33">
        <v>18199</v>
      </c>
      <c r="E40" s="33">
        <v>20992</v>
      </c>
      <c r="F40" s="33">
        <v>20042</v>
      </c>
      <c r="G40" s="33">
        <v>22530</v>
      </c>
      <c r="H40" s="33">
        <v>23591</v>
      </c>
      <c r="I40" s="33">
        <v>22655</v>
      </c>
      <c r="J40" s="33">
        <v>21390</v>
      </c>
      <c r="K40" s="33">
        <v>21915</v>
      </c>
      <c r="L40" s="33">
        <v>23281</v>
      </c>
      <c r="M40" s="33">
        <v>21368</v>
      </c>
      <c r="N40" s="33">
        <v>23007</v>
      </c>
      <c r="O40" s="33">
        <v>23023</v>
      </c>
      <c r="P40" s="33">
        <v>23101</v>
      </c>
      <c r="Q40" s="33">
        <v>23504</v>
      </c>
      <c r="R40" s="33">
        <v>23704</v>
      </c>
      <c r="S40" s="33">
        <v>24411</v>
      </c>
      <c r="T40" s="33">
        <v>24722</v>
      </c>
      <c r="U40" s="33">
        <v>23354</v>
      </c>
      <c r="V40" s="34">
        <f t="shared" si="0"/>
        <v>-5.5335328856888598E-2</v>
      </c>
      <c r="W40" s="30" t="s">
        <v>67</v>
      </c>
      <c r="X40" s="30"/>
      <c r="Y40" s="33">
        <v>71517100</v>
      </c>
      <c r="Z40" s="30" t="s">
        <v>67</v>
      </c>
      <c r="AA40" s="32"/>
      <c r="AB40" s="20"/>
      <c r="AC40" s="20"/>
    </row>
    <row r="41" spans="1:29" ht="15" customHeight="1" x14ac:dyDescent="0.2">
      <c r="A41" s="30" t="s">
        <v>68</v>
      </c>
      <c r="B41" s="33">
        <v>58903</v>
      </c>
      <c r="C41" s="33">
        <v>59442</v>
      </c>
      <c r="D41" s="33">
        <v>59124</v>
      </c>
      <c r="E41" s="33">
        <v>60733</v>
      </c>
      <c r="F41" s="33">
        <v>61212</v>
      </c>
      <c r="G41" s="33">
        <v>60401</v>
      </c>
      <c r="H41" s="33">
        <v>62410</v>
      </c>
      <c r="I41" s="33">
        <v>61810</v>
      </c>
      <c r="J41" s="33">
        <v>61894</v>
      </c>
      <c r="K41" s="33">
        <v>63085</v>
      </c>
      <c r="L41" s="33">
        <v>63047</v>
      </c>
      <c r="M41" s="33">
        <v>63425</v>
      </c>
      <c r="N41" s="33">
        <v>62327</v>
      </c>
      <c r="O41" s="33">
        <v>62737</v>
      </c>
      <c r="P41" s="33">
        <v>64672</v>
      </c>
      <c r="Q41" s="33">
        <v>66512</v>
      </c>
      <c r="R41" s="33">
        <v>66884</v>
      </c>
      <c r="S41" s="33">
        <v>66397</v>
      </c>
      <c r="T41" s="33">
        <v>64339</v>
      </c>
      <c r="U41" s="33">
        <v>60966</v>
      </c>
      <c r="V41" s="34">
        <f t="shared" si="0"/>
        <v>-5.2425434029126965E-2</v>
      </c>
      <c r="W41" s="30" t="s">
        <v>68</v>
      </c>
      <c r="X41" s="30"/>
      <c r="Y41" s="33">
        <v>61595091</v>
      </c>
      <c r="Z41" s="30" t="s">
        <v>68</v>
      </c>
      <c r="AA41" s="32"/>
      <c r="AB41" s="20"/>
      <c r="AC41" s="20"/>
    </row>
    <row r="42" spans="1:29" ht="15" customHeight="1" x14ac:dyDescent="0.2">
      <c r="A42" s="30" t="s">
        <v>69</v>
      </c>
      <c r="B42" s="36">
        <v>446674</v>
      </c>
      <c r="C42" s="36">
        <v>455877</v>
      </c>
      <c r="D42" s="36">
        <v>455850</v>
      </c>
      <c r="E42" s="36">
        <v>458018</v>
      </c>
      <c r="F42" s="36">
        <v>458010</v>
      </c>
      <c r="G42" s="36">
        <v>459240</v>
      </c>
      <c r="H42" s="36">
        <v>475239</v>
      </c>
      <c r="I42" s="36">
        <v>476904</v>
      </c>
      <c r="J42" s="36">
        <v>487369</v>
      </c>
      <c r="K42" s="36">
        <v>486646</v>
      </c>
      <c r="L42" s="36">
        <v>482235</v>
      </c>
      <c r="M42" s="36">
        <v>493655</v>
      </c>
      <c r="N42" s="36">
        <v>487259</v>
      </c>
      <c r="O42" s="36">
        <v>494569</v>
      </c>
      <c r="P42" s="36">
        <v>498943</v>
      </c>
      <c r="Q42" s="36">
        <v>500114</v>
      </c>
      <c r="R42" s="36">
        <v>498674</v>
      </c>
      <c r="S42" s="36">
        <v>486143</v>
      </c>
      <c r="T42" s="36">
        <v>486832</v>
      </c>
      <c r="U42" s="36">
        <v>462618</v>
      </c>
      <c r="V42" s="34">
        <f t="shared" si="0"/>
        <v>-4.9737897262299928E-2</v>
      </c>
      <c r="W42" s="30" t="s">
        <v>69</v>
      </c>
      <c r="X42" s="30"/>
      <c r="Y42" s="33">
        <v>499705496</v>
      </c>
      <c r="Z42" s="31"/>
      <c r="AA42" s="32"/>
      <c r="AB42" s="20"/>
      <c r="AC42" s="20"/>
    </row>
    <row r="43" spans="1:29" ht="15" customHeight="1" x14ac:dyDescent="0.2">
      <c r="A43" s="37" t="s">
        <v>70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Z43" s="31"/>
      <c r="AA43" s="32"/>
      <c r="AB43" s="20"/>
      <c r="AC43" s="20"/>
    </row>
    <row r="44" spans="1:29" x14ac:dyDescent="0.2">
      <c r="A44" s="39" t="s">
        <v>71</v>
      </c>
      <c r="B44" s="40">
        <f>SUM(B12:B41)</f>
        <v>482591</v>
      </c>
      <c r="C44" s="40">
        <f t="shared" ref="C44:U44" si="1">SUM(C12:C41)</f>
        <v>491557</v>
      </c>
      <c r="D44" s="40">
        <f t="shared" si="1"/>
        <v>492279</v>
      </c>
      <c r="E44" s="40">
        <f t="shared" si="1"/>
        <v>496774</v>
      </c>
      <c r="F44" s="40">
        <f t="shared" si="1"/>
        <v>495823</v>
      </c>
      <c r="G44" s="40">
        <f t="shared" si="1"/>
        <v>499739</v>
      </c>
      <c r="H44" s="40">
        <f t="shared" si="1"/>
        <v>517610</v>
      </c>
      <c r="I44" s="40">
        <f t="shared" si="1"/>
        <v>517960</v>
      </c>
      <c r="J44" s="40">
        <f t="shared" si="1"/>
        <v>527801</v>
      </c>
      <c r="K44" s="40">
        <f t="shared" si="1"/>
        <v>527931</v>
      </c>
      <c r="L44" s="40">
        <f t="shared" si="1"/>
        <v>524008</v>
      </c>
      <c r="M44" s="40">
        <f t="shared" si="1"/>
        <v>533888</v>
      </c>
      <c r="N44" s="40">
        <f t="shared" si="1"/>
        <v>528793</v>
      </c>
      <c r="O44" s="40">
        <f t="shared" si="1"/>
        <v>536663</v>
      </c>
      <c r="P44" s="40">
        <f t="shared" si="1"/>
        <v>541009</v>
      </c>
      <c r="Q44" s="40">
        <f t="shared" si="1"/>
        <v>542516</v>
      </c>
      <c r="R44" s="40">
        <f t="shared" si="1"/>
        <v>541493</v>
      </c>
      <c r="S44" s="40">
        <f t="shared" si="1"/>
        <v>529128</v>
      </c>
      <c r="T44" s="40">
        <f t="shared" si="1"/>
        <v>530376</v>
      </c>
      <c r="U44" s="40">
        <f t="shared" si="1"/>
        <v>504385</v>
      </c>
      <c r="V44" s="34">
        <f t="shared" si="0"/>
        <v>-4.90048569316862E-2</v>
      </c>
      <c r="W44" s="30" t="s">
        <v>71</v>
      </c>
      <c r="X44" s="41"/>
      <c r="Y44" s="42">
        <f>SUM(Y12:Y41)</f>
        <v>583723704</v>
      </c>
    </row>
    <row r="45" spans="1:29" x14ac:dyDescent="0.2">
      <c r="AA45"/>
    </row>
    <row r="46" spans="1:29" ht="15" x14ac:dyDescent="0.2">
      <c r="A46" s="45"/>
      <c r="B46" s="173" t="s">
        <v>6</v>
      </c>
      <c r="C46" s="174" t="s">
        <v>7</v>
      </c>
      <c r="D46" s="177"/>
      <c r="E46" s="178"/>
      <c r="F46" s="178"/>
      <c r="G46" s="179"/>
      <c r="H46" s="179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</row>
    <row r="47" spans="1:29" ht="15" x14ac:dyDescent="0.2">
      <c r="A47" s="45"/>
      <c r="B47" s="173" t="s">
        <v>10</v>
      </c>
      <c r="C47" s="174" t="s">
        <v>133</v>
      </c>
      <c r="D47" s="177"/>
      <c r="E47" s="178"/>
      <c r="F47" s="178"/>
      <c r="G47" s="179"/>
      <c r="H47" s="179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</row>
    <row r="48" spans="1:29" ht="15" x14ac:dyDescent="0.2">
      <c r="A48" s="45"/>
      <c r="B48" s="173" t="s">
        <v>13</v>
      </c>
      <c r="C48" s="174" t="s">
        <v>135</v>
      </c>
      <c r="D48" s="177"/>
      <c r="E48" s="178"/>
      <c r="F48" s="178"/>
      <c r="G48" s="179"/>
      <c r="H48" s="179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</row>
    <row r="49" spans="1:27" x14ac:dyDescent="0.2">
      <c r="AA49"/>
    </row>
    <row r="50" spans="1:27" x14ac:dyDescent="0.2">
      <c r="A50" s="30" t="s">
        <v>15</v>
      </c>
      <c r="B50" s="30" t="s">
        <v>16</v>
      </c>
      <c r="C50" s="30" t="s">
        <v>17</v>
      </c>
      <c r="D50" s="30" t="s">
        <v>18</v>
      </c>
      <c r="E50" s="30" t="s">
        <v>19</v>
      </c>
      <c r="F50" s="30" t="s">
        <v>20</v>
      </c>
      <c r="G50" s="30" t="s">
        <v>21</v>
      </c>
      <c r="H50" s="30" t="s">
        <v>22</v>
      </c>
      <c r="I50" s="30" t="s">
        <v>23</v>
      </c>
      <c r="J50" s="30" t="s">
        <v>24</v>
      </c>
      <c r="K50" s="30" t="s">
        <v>25</v>
      </c>
      <c r="L50" s="30" t="s">
        <v>26</v>
      </c>
      <c r="M50" s="30" t="s">
        <v>27</v>
      </c>
      <c r="N50" s="30" t="s">
        <v>28</v>
      </c>
      <c r="O50" s="30" t="s">
        <v>29</v>
      </c>
      <c r="P50" s="30" t="s">
        <v>30</v>
      </c>
      <c r="Q50" s="30" t="s">
        <v>31</v>
      </c>
      <c r="R50" s="30" t="s">
        <v>32</v>
      </c>
      <c r="S50" s="30" t="s">
        <v>33</v>
      </c>
      <c r="T50" s="30" t="s">
        <v>34</v>
      </c>
      <c r="U50" s="30" t="s">
        <v>35</v>
      </c>
    </row>
    <row r="51" spans="1:27" x14ac:dyDescent="0.2">
      <c r="A51" s="30" t="s">
        <v>36</v>
      </c>
      <c r="B51" s="33">
        <v>781</v>
      </c>
      <c r="C51" s="33">
        <v>833</v>
      </c>
      <c r="D51" s="33">
        <v>740</v>
      </c>
      <c r="E51" s="33">
        <v>933</v>
      </c>
      <c r="F51" s="33">
        <v>917</v>
      </c>
      <c r="G51" s="33">
        <v>863</v>
      </c>
      <c r="H51" s="33">
        <v>874</v>
      </c>
      <c r="I51" s="33">
        <v>1094</v>
      </c>
      <c r="J51" s="33">
        <v>1040</v>
      </c>
      <c r="K51" s="33">
        <v>764</v>
      </c>
      <c r="L51" s="33">
        <v>785</v>
      </c>
      <c r="M51" s="33">
        <v>831</v>
      </c>
      <c r="N51" s="33">
        <v>674</v>
      </c>
      <c r="O51" s="33">
        <v>830</v>
      </c>
      <c r="P51" s="33">
        <v>1016</v>
      </c>
      <c r="Q51" s="33">
        <v>1017</v>
      </c>
      <c r="R51" s="33">
        <v>984</v>
      </c>
      <c r="S51" s="33">
        <v>964</v>
      </c>
      <c r="T51" s="33">
        <v>914</v>
      </c>
      <c r="U51" s="33">
        <v>836</v>
      </c>
    </row>
    <row r="52" spans="1:27" x14ac:dyDescent="0.2">
      <c r="A52" s="30" t="s">
        <v>38</v>
      </c>
      <c r="B52" s="33">
        <v>1609</v>
      </c>
      <c r="C52" s="33">
        <v>2210</v>
      </c>
      <c r="D52" s="33">
        <v>2110</v>
      </c>
      <c r="E52" s="33">
        <v>1935</v>
      </c>
      <c r="F52" s="33">
        <v>1774</v>
      </c>
      <c r="G52" s="33">
        <v>1490</v>
      </c>
      <c r="H52" s="33">
        <v>1421</v>
      </c>
      <c r="I52" s="33">
        <v>1621</v>
      </c>
      <c r="J52" s="33">
        <v>1695</v>
      </c>
      <c r="K52" s="33">
        <v>1563</v>
      </c>
      <c r="L52" s="33">
        <v>1507</v>
      </c>
      <c r="M52" s="33">
        <v>1825</v>
      </c>
      <c r="N52" s="33">
        <v>1122</v>
      </c>
      <c r="O52" s="33">
        <v>1346</v>
      </c>
      <c r="P52" s="33">
        <v>1075</v>
      </c>
      <c r="Q52" s="33">
        <v>1058</v>
      </c>
      <c r="R52" s="33">
        <v>1008</v>
      </c>
      <c r="S52" s="33">
        <v>1003</v>
      </c>
      <c r="T52" s="33">
        <v>715</v>
      </c>
      <c r="U52" s="33">
        <v>675</v>
      </c>
    </row>
    <row r="53" spans="1:27" x14ac:dyDescent="0.2">
      <c r="A53" s="30" t="s">
        <v>40</v>
      </c>
      <c r="B53" s="33">
        <v>1071</v>
      </c>
      <c r="C53" s="33">
        <v>758</v>
      </c>
      <c r="D53" s="33">
        <v>576</v>
      </c>
      <c r="E53" s="33">
        <v>511</v>
      </c>
      <c r="F53" s="33">
        <v>504</v>
      </c>
      <c r="G53" s="33">
        <v>515</v>
      </c>
      <c r="H53" s="33">
        <v>603</v>
      </c>
      <c r="I53" s="33">
        <v>1297</v>
      </c>
      <c r="J53" s="33">
        <v>1195</v>
      </c>
      <c r="K53" s="33">
        <v>1000</v>
      </c>
      <c r="L53" s="33">
        <v>843</v>
      </c>
      <c r="M53" s="33">
        <v>789</v>
      </c>
      <c r="N53" s="33">
        <v>811</v>
      </c>
      <c r="O53" s="33">
        <v>866</v>
      </c>
      <c r="P53" s="33">
        <v>807</v>
      </c>
      <c r="Q53" s="33">
        <v>780</v>
      </c>
      <c r="R53" s="33">
        <v>801</v>
      </c>
      <c r="S53" s="33">
        <v>818</v>
      </c>
      <c r="T53" s="33">
        <v>601</v>
      </c>
      <c r="U53" s="33">
        <v>365</v>
      </c>
    </row>
    <row r="54" spans="1:27" x14ac:dyDescent="0.2">
      <c r="A54" s="30" t="s">
        <v>66</v>
      </c>
      <c r="B54" s="33">
        <v>750</v>
      </c>
      <c r="C54" s="33">
        <v>726</v>
      </c>
      <c r="D54" s="33">
        <v>839</v>
      </c>
      <c r="E54" s="33">
        <v>650</v>
      </c>
      <c r="F54" s="33">
        <v>782</v>
      </c>
      <c r="G54" s="33">
        <v>769</v>
      </c>
      <c r="H54" s="33">
        <v>788</v>
      </c>
      <c r="I54" s="33">
        <v>793</v>
      </c>
      <c r="J54" s="33">
        <v>762</v>
      </c>
      <c r="K54" s="33">
        <v>1252</v>
      </c>
      <c r="L54" s="33">
        <v>869</v>
      </c>
      <c r="M54" s="33">
        <v>954</v>
      </c>
      <c r="N54" s="33">
        <v>858</v>
      </c>
      <c r="O54" s="33">
        <v>875</v>
      </c>
      <c r="P54" s="33">
        <v>878</v>
      </c>
      <c r="Q54" s="33">
        <v>852</v>
      </c>
      <c r="R54" s="33">
        <v>846</v>
      </c>
      <c r="S54" s="33">
        <v>762</v>
      </c>
      <c r="T54" s="33">
        <v>759</v>
      </c>
      <c r="U54" s="33">
        <v>705</v>
      </c>
    </row>
    <row r="55" spans="1:27" x14ac:dyDescent="0.2">
      <c r="A55" s="30" t="s">
        <v>42</v>
      </c>
      <c r="B55" s="33">
        <v>173</v>
      </c>
      <c r="C55" s="33">
        <v>305</v>
      </c>
      <c r="D55" s="33">
        <v>312</v>
      </c>
      <c r="E55" s="33">
        <v>323</v>
      </c>
      <c r="F55" s="33">
        <v>334</v>
      </c>
      <c r="G55" s="33">
        <v>345</v>
      </c>
      <c r="H55" s="33">
        <v>383</v>
      </c>
      <c r="I55" s="33">
        <v>357</v>
      </c>
      <c r="J55" s="33">
        <v>363</v>
      </c>
      <c r="K55" s="33">
        <v>372</v>
      </c>
      <c r="L55" s="33">
        <v>369</v>
      </c>
      <c r="M55" s="33">
        <v>351</v>
      </c>
      <c r="N55" s="33">
        <v>347</v>
      </c>
      <c r="O55" s="33">
        <v>357</v>
      </c>
      <c r="P55" s="33">
        <v>356</v>
      </c>
      <c r="Q55" s="33">
        <v>233</v>
      </c>
      <c r="R55" s="33">
        <v>189</v>
      </c>
      <c r="S55" s="33">
        <v>188</v>
      </c>
      <c r="T55" s="33">
        <v>211</v>
      </c>
      <c r="U55" s="33">
        <v>181</v>
      </c>
    </row>
    <row r="56" spans="1:27" x14ac:dyDescent="0.2">
      <c r="A56" s="30" t="s">
        <v>43</v>
      </c>
      <c r="B56" s="33">
        <v>3082</v>
      </c>
      <c r="C56" s="33">
        <v>2470</v>
      </c>
      <c r="D56" s="33">
        <v>2591</v>
      </c>
      <c r="E56" s="33">
        <v>2326</v>
      </c>
      <c r="F56" s="33">
        <v>2053</v>
      </c>
      <c r="G56" s="33">
        <v>1871</v>
      </c>
      <c r="H56" s="33">
        <v>1371</v>
      </c>
      <c r="I56" s="33">
        <v>1419</v>
      </c>
      <c r="J56" s="33">
        <v>1690</v>
      </c>
      <c r="K56" s="33">
        <v>809</v>
      </c>
      <c r="L56" s="33">
        <v>711</v>
      </c>
      <c r="M56" s="33">
        <v>748</v>
      </c>
      <c r="N56" s="33">
        <v>673</v>
      </c>
      <c r="O56" s="33">
        <v>587</v>
      </c>
      <c r="P56" s="33">
        <v>817</v>
      </c>
      <c r="Q56" s="33">
        <v>551</v>
      </c>
      <c r="R56" s="33">
        <v>452</v>
      </c>
      <c r="S56" s="33">
        <v>464</v>
      </c>
      <c r="T56" s="33">
        <v>415</v>
      </c>
      <c r="U56" s="33">
        <v>425</v>
      </c>
    </row>
    <row r="57" spans="1:27" x14ac:dyDescent="0.2">
      <c r="A57" s="30" t="s">
        <v>48</v>
      </c>
      <c r="B57" s="33">
        <v>9809</v>
      </c>
      <c r="C57" s="33">
        <v>10033</v>
      </c>
      <c r="D57" s="33">
        <v>10005</v>
      </c>
      <c r="E57" s="33">
        <v>10179</v>
      </c>
      <c r="F57" s="33">
        <v>9411</v>
      </c>
      <c r="G57" s="33">
        <v>9037</v>
      </c>
      <c r="H57" s="33">
        <v>8284</v>
      </c>
      <c r="I57" s="33">
        <v>8075</v>
      </c>
      <c r="J57" s="33">
        <v>7647</v>
      </c>
      <c r="K57" s="33">
        <v>6414</v>
      </c>
      <c r="L57" s="33">
        <v>5973</v>
      </c>
      <c r="M57" s="33">
        <v>5688</v>
      </c>
      <c r="N57" s="33">
        <v>5623</v>
      </c>
      <c r="O57" s="33">
        <v>4935</v>
      </c>
      <c r="P57" s="33">
        <v>4752</v>
      </c>
      <c r="Q57" s="33">
        <v>4496</v>
      </c>
      <c r="R57" s="33">
        <v>4596</v>
      </c>
      <c r="S57" s="33">
        <v>4427</v>
      </c>
      <c r="T57" s="33">
        <v>4223</v>
      </c>
      <c r="U57" s="33">
        <v>3327</v>
      </c>
    </row>
    <row r="58" spans="1:27" x14ac:dyDescent="0.2">
      <c r="A58" s="30" t="s">
        <v>44</v>
      </c>
      <c r="B58" s="33">
        <v>919</v>
      </c>
      <c r="C58" s="33">
        <v>978</v>
      </c>
      <c r="D58" s="33">
        <v>964</v>
      </c>
      <c r="E58" s="33">
        <v>869</v>
      </c>
      <c r="F58" s="33">
        <v>855</v>
      </c>
      <c r="G58" s="33">
        <v>876</v>
      </c>
      <c r="H58" s="33">
        <v>878</v>
      </c>
      <c r="I58" s="33">
        <v>810</v>
      </c>
      <c r="J58" s="33">
        <v>792</v>
      </c>
      <c r="K58" s="33">
        <v>786</v>
      </c>
      <c r="L58" s="33">
        <v>750</v>
      </c>
      <c r="M58" s="33">
        <v>796</v>
      </c>
      <c r="N58" s="33">
        <v>779</v>
      </c>
      <c r="O58" s="33">
        <v>781</v>
      </c>
      <c r="P58" s="33">
        <v>804</v>
      </c>
      <c r="Q58" s="33">
        <v>765</v>
      </c>
      <c r="R58" s="33">
        <v>814</v>
      </c>
      <c r="S58" s="33">
        <v>748</v>
      </c>
      <c r="T58" s="33">
        <v>645</v>
      </c>
      <c r="U58" s="33">
        <v>550</v>
      </c>
    </row>
    <row r="59" spans="1:27" x14ac:dyDescent="0.2">
      <c r="A59" s="30" t="s">
        <v>45</v>
      </c>
      <c r="B59" s="33">
        <v>699</v>
      </c>
      <c r="C59" s="33">
        <v>635</v>
      </c>
      <c r="D59" s="33">
        <v>352</v>
      </c>
      <c r="E59" s="33">
        <v>410</v>
      </c>
      <c r="F59" s="33">
        <v>312</v>
      </c>
      <c r="G59" s="33">
        <v>239</v>
      </c>
      <c r="H59" s="33">
        <v>249</v>
      </c>
      <c r="I59" s="33">
        <v>196</v>
      </c>
      <c r="J59" s="33">
        <v>148</v>
      </c>
      <c r="K59" s="33">
        <v>106</v>
      </c>
      <c r="L59" s="33">
        <v>89</v>
      </c>
      <c r="M59" s="33">
        <v>94</v>
      </c>
      <c r="N59" s="33">
        <v>87</v>
      </c>
      <c r="O59" s="33">
        <v>102</v>
      </c>
      <c r="P59" s="33">
        <v>100</v>
      </c>
      <c r="Q59" s="33">
        <v>90</v>
      </c>
      <c r="R59" s="33">
        <v>87</v>
      </c>
      <c r="S59" s="33">
        <v>85</v>
      </c>
      <c r="T59" s="33">
        <v>65</v>
      </c>
      <c r="U59" s="33">
        <v>54</v>
      </c>
    </row>
    <row r="60" spans="1:27" x14ac:dyDescent="0.2">
      <c r="A60" s="30" t="s">
        <v>64</v>
      </c>
      <c r="B60" s="33">
        <v>5758</v>
      </c>
      <c r="C60" s="33">
        <v>6014</v>
      </c>
      <c r="D60" s="33">
        <v>5522</v>
      </c>
      <c r="E60" s="33">
        <v>5712</v>
      </c>
      <c r="F60" s="33">
        <v>6821</v>
      </c>
      <c r="G60" s="33">
        <v>6471</v>
      </c>
      <c r="H60" s="33">
        <v>5354</v>
      </c>
      <c r="I60" s="33">
        <v>6334</v>
      </c>
      <c r="J60" s="33">
        <v>6217</v>
      </c>
      <c r="K60" s="33">
        <v>5226</v>
      </c>
      <c r="L60" s="33">
        <v>5712</v>
      </c>
      <c r="M60" s="33">
        <v>5958</v>
      </c>
      <c r="N60" s="33">
        <v>5776</v>
      </c>
      <c r="O60" s="33">
        <v>6095</v>
      </c>
      <c r="P60" s="33">
        <v>5770</v>
      </c>
      <c r="Q60" s="33">
        <v>5533</v>
      </c>
      <c r="R60" s="33">
        <v>5334</v>
      </c>
      <c r="S60" s="33">
        <v>5562</v>
      </c>
      <c r="T60" s="33">
        <v>5275</v>
      </c>
      <c r="U60" s="33">
        <v>4723</v>
      </c>
    </row>
    <row r="61" spans="1:27" x14ac:dyDescent="0.2">
      <c r="A61" s="30" t="s">
        <v>46</v>
      </c>
      <c r="B61" s="33">
        <v>1283</v>
      </c>
      <c r="C61" s="33">
        <v>1286</v>
      </c>
      <c r="D61" s="33">
        <v>1141</v>
      </c>
      <c r="E61" s="33">
        <v>1070</v>
      </c>
      <c r="F61" s="33">
        <v>1178</v>
      </c>
      <c r="G61" s="33">
        <v>1063</v>
      </c>
      <c r="H61" s="33">
        <v>1121</v>
      </c>
      <c r="I61" s="33">
        <v>1105</v>
      </c>
      <c r="J61" s="33">
        <v>1172</v>
      </c>
      <c r="K61" s="33">
        <v>1246</v>
      </c>
      <c r="L61" s="33">
        <v>1196</v>
      </c>
      <c r="M61" s="33">
        <v>1148</v>
      </c>
      <c r="N61" s="33">
        <v>1585</v>
      </c>
      <c r="O61" s="33">
        <v>1924</v>
      </c>
      <c r="P61" s="33">
        <v>1879</v>
      </c>
      <c r="Q61" s="33">
        <v>1734</v>
      </c>
      <c r="R61" s="33">
        <v>1765</v>
      </c>
      <c r="S61" s="33">
        <v>1515</v>
      </c>
      <c r="T61" s="33">
        <v>1451</v>
      </c>
      <c r="U61" s="33">
        <v>1253</v>
      </c>
    </row>
    <row r="62" spans="1:27" x14ac:dyDescent="0.2">
      <c r="A62" s="30" t="s">
        <v>47</v>
      </c>
      <c r="B62" s="33">
        <v>6553</v>
      </c>
      <c r="C62" s="33">
        <v>6875</v>
      </c>
      <c r="D62" s="33">
        <v>6722</v>
      </c>
      <c r="E62" s="33">
        <v>7310</v>
      </c>
      <c r="F62" s="33">
        <v>6805</v>
      </c>
      <c r="G62" s="33">
        <v>6788</v>
      </c>
      <c r="H62" s="33">
        <v>7294</v>
      </c>
      <c r="I62" s="33">
        <v>6663</v>
      </c>
      <c r="J62" s="33">
        <v>6243</v>
      </c>
      <c r="K62" s="33">
        <v>5703</v>
      </c>
      <c r="L62" s="33">
        <v>5446</v>
      </c>
      <c r="M62" s="33">
        <v>8022</v>
      </c>
      <c r="N62" s="33">
        <v>7125</v>
      </c>
      <c r="O62" s="33">
        <v>7291</v>
      </c>
      <c r="P62" s="33">
        <v>6833</v>
      </c>
      <c r="Q62" s="33">
        <v>6587</v>
      </c>
      <c r="R62" s="33">
        <v>7381</v>
      </c>
      <c r="S62" s="33">
        <v>6740</v>
      </c>
      <c r="T62" s="33">
        <v>6533</v>
      </c>
      <c r="U62" s="33">
        <v>5862</v>
      </c>
    </row>
    <row r="63" spans="1:27" x14ac:dyDescent="0.2">
      <c r="A63" s="30" t="s">
        <v>49</v>
      </c>
      <c r="B63" s="33">
        <v>1683</v>
      </c>
      <c r="C63" s="33">
        <v>1621</v>
      </c>
      <c r="D63" s="33">
        <v>1624</v>
      </c>
      <c r="E63" s="33">
        <v>1503</v>
      </c>
      <c r="F63" s="33">
        <v>1517</v>
      </c>
      <c r="G63" s="33">
        <v>1758</v>
      </c>
      <c r="H63" s="33">
        <v>2006</v>
      </c>
      <c r="I63" s="33">
        <v>2099</v>
      </c>
      <c r="J63" s="33">
        <v>2030</v>
      </c>
      <c r="K63" s="33">
        <v>1871</v>
      </c>
      <c r="L63" s="33">
        <v>1943</v>
      </c>
      <c r="M63" s="33">
        <v>1922</v>
      </c>
      <c r="N63" s="33">
        <v>1976</v>
      </c>
      <c r="O63" s="33">
        <v>1970</v>
      </c>
      <c r="P63" s="33">
        <v>1718</v>
      </c>
      <c r="Q63" s="33">
        <v>1798</v>
      </c>
      <c r="R63" s="33">
        <v>1938</v>
      </c>
      <c r="S63" s="33">
        <v>2094</v>
      </c>
      <c r="T63" s="33">
        <v>1767</v>
      </c>
      <c r="U63" s="33">
        <v>1433</v>
      </c>
    </row>
    <row r="64" spans="1:27" x14ac:dyDescent="0.2">
      <c r="A64" s="30" t="s">
        <v>50</v>
      </c>
      <c r="B64" s="33">
        <v>897</v>
      </c>
      <c r="C64" s="33">
        <v>776</v>
      </c>
      <c r="D64" s="33">
        <v>565</v>
      </c>
      <c r="E64" s="33">
        <v>480</v>
      </c>
      <c r="F64" s="33">
        <v>414</v>
      </c>
      <c r="G64" s="33">
        <v>401</v>
      </c>
      <c r="H64" s="33">
        <v>455</v>
      </c>
      <c r="I64" s="33">
        <v>327</v>
      </c>
      <c r="J64" s="33">
        <v>317</v>
      </c>
      <c r="K64" s="33">
        <v>332</v>
      </c>
      <c r="L64" s="33">
        <v>267</v>
      </c>
      <c r="M64" s="33">
        <v>211</v>
      </c>
      <c r="N64" s="33">
        <v>213</v>
      </c>
      <c r="O64" s="33">
        <v>261</v>
      </c>
      <c r="P64" s="33">
        <v>264</v>
      </c>
      <c r="Q64" s="33">
        <v>244</v>
      </c>
      <c r="R64" s="33">
        <v>201</v>
      </c>
      <c r="S64" s="33">
        <v>204</v>
      </c>
      <c r="T64" s="33">
        <v>193</v>
      </c>
      <c r="U64" s="33">
        <v>158</v>
      </c>
    </row>
    <row r="65" spans="1:21" x14ac:dyDescent="0.2">
      <c r="A65" s="30" t="s">
        <v>51</v>
      </c>
      <c r="B65" s="33">
        <v>686</v>
      </c>
      <c r="C65" s="33">
        <v>694</v>
      </c>
      <c r="D65" s="33">
        <v>753</v>
      </c>
      <c r="E65" s="33">
        <v>757</v>
      </c>
      <c r="F65" s="33">
        <v>951</v>
      </c>
      <c r="G65" s="33">
        <v>952</v>
      </c>
      <c r="H65" s="33">
        <v>839</v>
      </c>
      <c r="I65" s="33">
        <v>966</v>
      </c>
      <c r="J65" s="33">
        <v>960</v>
      </c>
      <c r="K65" s="33">
        <v>1037</v>
      </c>
      <c r="L65" s="33">
        <v>1150</v>
      </c>
      <c r="M65" s="33">
        <v>1119</v>
      </c>
      <c r="N65" s="33">
        <v>1076</v>
      </c>
      <c r="O65" s="33">
        <v>1059</v>
      </c>
      <c r="P65" s="33">
        <v>1046</v>
      </c>
      <c r="Q65" s="33">
        <v>1056</v>
      </c>
      <c r="R65" s="33">
        <v>1089</v>
      </c>
      <c r="S65" s="33">
        <v>900</v>
      </c>
      <c r="T65" s="33">
        <v>935</v>
      </c>
      <c r="U65" s="33">
        <v>651</v>
      </c>
    </row>
    <row r="66" spans="1:21" x14ac:dyDescent="0.2">
      <c r="A66" s="30" t="s">
        <v>52</v>
      </c>
      <c r="B66" s="33">
        <v>8077</v>
      </c>
      <c r="C66" s="33">
        <v>7097</v>
      </c>
      <c r="D66" s="33">
        <v>6376</v>
      </c>
      <c r="E66" s="33">
        <v>5976</v>
      </c>
      <c r="F66" s="33">
        <v>6099</v>
      </c>
      <c r="G66" s="33">
        <v>6089</v>
      </c>
      <c r="H66" s="33">
        <v>5784</v>
      </c>
      <c r="I66" s="33">
        <v>6234</v>
      </c>
      <c r="J66" s="33">
        <v>6258</v>
      </c>
      <c r="K66" s="33">
        <v>6988</v>
      </c>
      <c r="L66" s="33">
        <v>6697</v>
      </c>
      <c r="M66" s="33">
        <v>5663</v>
      </c>
      <c r="N66" s="33">
        <v>6175</v>
      </c>
      <c r="O66" s="33">
        <v>7235</v>
      </c>
      <c r="P66" s="33">
        <v>6265</v>
      </c>
      <c r="Q66" s="33">
        <v>6196</v>
      </c>
      <c r="R66" s="33">
        <v>5565</v>
      </c>
      <c r="S66" s="33">
        <v>5820</v>
      </c>
      <c r="T66" s="33">
        <v>6444</v>
      </c>
      <c r="U66" s="33">
        <v>4115</v>
      </c>
    </row>
    <row r="67" spans="1:21" x14ac:dyDescent="0.2">
      <c r="A67" s="30" t="s">
        <v>54</v>
      </c>
      <c r="B67" s="33">
        <v>1197</v>
      </c>
      <c r="C67" s="33">
        <v>1150</v>
      </c>
      <c r="D67" s="33">
        <v>466</v>
      </c>
      <c r="E67" s="33">
        <v>415</v>
      </c>
      <c r="F67" s="33">
        <v>418</v>
      </c>
      <c r="G67" s="33">
        <v>353</v>
      </c>
      <c r="H67" s="33">
        <v>294</v>
      </c>
      <c r="I67" s="33">
        <v>293</v>
      </c>
      <c r="J67" s="33">
        <v>268</v>
      </c>
      <c r="K67" s="33">
        <v>215</v>
      </c>
      <c r="L67" s="33">
        <v>170</v>
      </c>
      <c r="M67" s="33">
        <v>152</v>
      </c>
      <c r="N67" s="33">
        <v>105</v>
      </c>
      <c r="O67" s="33">
        <v>67</v>
      </c>
      <c r="P67" s="33">
        <v>79</v>
      </c>
      <c r="Q67" s="33">
        <v>94</v>
      </c>
      <c r="R67" s="33">
        <v>83</v>
      </c>
      <c r="S67" s="33">
        <v>74</v>
      </c>
      <c r="T67" s="33">
        <v>59</v>
      </c>
      <c r="U67" s="33">
        <v>52</v>
      </c>
    </row>
    <row r="68" spans="1:21" x14ac:dyDescent="0.2">
      <c r="A68" s="30" t="s">
        <v>55</v>
      </c>
      <c r="B68" s="33">
        <v>274</v>
      </c>
      <c r="C68" s="33">
        <v>287</v>
      </c>
      <c r="D68" s="33">
        <v>266</v>
      </c>
      <c r="E68" s="33">
        <v>275</v>
      </c>
      <c r="F68" s="33">
        <v>245</v>
      </c>
      <c r="G68" s="33">
        <v>145</v>
      </c>
      <c r="H68" s="33">
        <v>128</v>
      </c>
      <c r="I68" s="33">
        <v>102</v>
      </c>
      <c r="J68" s="33">
        <v>81</v>
      </c>
      <c r="K68" s="33">
        <v>21</v>
      </c>
      <c r="L68" s="33">
        <v>45</v>
      </c>
      <c r="M68" s="33">
        <v>49</v>
      </c>
      <c r="N68" s="33">
        <v>40</v>
      </c>
      <c r="O68" s="33">
        <v>36</v>
      </c>
      <c r="P68" s="33">
        <v>37</v>
      </c>
      <c r="Q68" s="33">
        <v>27</v>
      </c>
      <c r="R68" s="33">
        <v>19</v>
      </c>
      <c r="S68" s="33">
        <v>18</v>
      </c>
      <c r="T68" s="33">
        <v>11</v>
      </c>
      <c r="U68" s="33">
        <v>4</v>
      </c>
    </row>
    <row r="69" spans="1:21" x14ac:dyDescent="0.2">
      <c r="A69" s="30" t="s">
        <v>53</v>
      </c>
      <c r="B69" s="33">
        <v>443</v>
      </c>
      <c r="C69" s="33">
        <v>277</v>
      </c>
      <c r="D69" s="33">
        <v>232</v>
      </c>
      <c r="E69" s="33">
        <v>281</v>
      </c>
      <c r="F69" s="33">
        <v>264</v>
      </c>
      <c r="G69" s="33">
        <v>257</v>
      </c>
      <c r="H69" s="33">
        <v>214</v>
      </c>
      <c r="I69" s="33">
        <v>270</v>
      </c>
      <c r="J69" s="33">
        <v>234</v>
      </c>
      <c r="K69" s="33">
        <v>207</v>
      </c>
      <c r="L69" s="33">
        <v>158</v>
      </c>
      <c r="M69" s="33">
        <v>113</v>
      </c>
      <c r="N69" s="33">
        <v>108</v>
      </c>
      <c r="O69" s="33">
        <v>110</v>
      </c>
      <c r="P69" s="33">
        <v>106</v>
      </c>
      <c r="Q69" s="33">
        <v>86</v>
      </c>
      <c r="R69" s="33">
        <v>101</v>
      </c>
      <c r="S69" s="33">
        <v>96</v>
      </c>
      <c r="T69" s="33">
        <v>79</v>
      </c>
      <c r="U69" s="33">
        <v>70</v>
      </c>
    </row>
    <row r="70" spans="1:21" x14ac:dyDescent="0.2">
      <c r="A70" s="30" t="s">
        <v>56</v>
      </c>
      <c r="B70" s="33">
        <v>0</v>
      </c>
      <c r="C70" s="33">
        <v>0</v>
      </c>
      <c r="D70" s="33">
        <v>0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v>2</v>
      </c>
      <c r="K70" s="33">
        <v>2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>
        <v>31</v>
      </c>
    </row>
    <row r="71" spans="1:21" x14ac:dyDescent="0.2">
      <c r="A71" s="30" t="s">
        <v>57</v>
      </c>
      <c r="B71" s="33">
        <v>691</v>
      </c>
      <c r="C71" s="33">
        <v>934</v>
      </c>
      <c r="D71" s="33">
        <v>1174</v>
      </c>
      <c r="E71" s="33">
        <v>1179</v>
      </c>
      <c r="F71" s="33">
        <v>1238</v>
      </c>
      <c r="G71" s="33">
        <v>1014</v>
      </c>
      <c r="H71" s="33">
        <v>1099</v>
      </c>
      <c r="I71" s="33">
        <v>1018</v>
      </c>
      <c r="J71" s="33">
        <v>1039</v>
      </c>
      <c r="K71" s="33">
        <v>788</v>
      </c>
      <c r="L71" s="33">
        <v>1519</v>
      </c>
      <c r="M71" s="33">
        <v>1505</v>
      </c>
      <c r="N71" s="33">
        <v>1487</v>
      </c>
      <c r="O71" s="33">
        <v>1581</v>
      </c>
      <c r="P71" s="33">
        <v>1511</v>
      </c>
      <c r="Q71" s="33">
        <v>2067</v>
      </c>
      <c r="R71" s="33">
        <v>898</v>
      </c>
      <c r="S71" s="33">
        <v>300</v>
      </c>
      <c r="T71" s="33">
        <v>305</v>
      </c>
      <c r="U71" s="33">
        <v>2229</v>
      </c>
    </row>
    <row r="72" spans="1:21" x14ac:dyDescent="0.2">
      <c r="A72" s="30" t="s">
        <v>58</v>
      </c>
      <c r="B72" s="33">
        <v>928</v>
      </c>
      <c r="C72" s="33">
        <v>649</v>
      </c>
      <c r="D72" s="33">
        <v>499</v>
      </c>
      <c r="E72" s="33">
        <v>536</v>
      </c>
      <c r="F72" s="33">
        <v>710</v>
      </c>
      <c r="G72" s="33">
        <v>639</v>
      </c>
      <c r="H72" s="33">
        <v>789</v>
      </c>
      <c r="I72" s="33">
        <v>669</v>
      </c>
      <c r="J72" s="33">
        <v>688</v>
      </c>
      <c r="K72" s="33">
        <v>764</v>
      </c>
      <c r="L72" s="33">
        <v>766</v>
      </c>
      <c r="M72" s="33">
        <v>807</v>
      </c>
      <c r="N72" s="33">
        <v>765</v>
      </c>
      <c r="O72" s="33">
        <v>1156</v>
      </c>
      <c r="P72" s="33">
        <v>1072</v>
      </c>
      <c r="Q72" s="33">
        <v>991</v>
      </c>
      <c r="R72" s="33">
        <v>1095</v>
      </c>
      <c r="S72" s="33">
        <v>987</v>
      </c>
      <c r="T72" s="33">
        <v>969</v>
      </c>
      <c r="U72" s="33">
        <v>895</v>
      </c>
    </row>
    <row r="73" spans="1:21" x14ac:dyDescent="0.2">
      <c r="A73" s="30" t="s">
        <v>59</v>
      </c>
      <c r="B73" s="33">
        <v>940</v>
      </c>
      <c r="C73" s="33">
        <v>825</v>
      </c>
      <c r="D73" s="33">
        <v>818</v>
      </c>
      <c r="E73" s="33">
        <v>873</v>
      </c>
      <c r="F73" s="33">
        <v>782</v>
      </c>
      <c r="G73" s="33">
        <v>1126</v>
      </c>
      <c r="H73" s="33">
        <v>1465</v>
      </c>
      <c r="I73" s="33">
        <v>1685</v>
      </c>
      <c r="J73" s="33">
        <v>2034</v>
      </c>
      <c r="K73" s="33">
        <v>1899</v>
      </c>
      <c r="L73" s="33">
        <v>1822</v>
      </c>
      <c r="M73" s="33">
        <v>1652</v>
      </c>
      <c r="N73" s="33">
        <v>1660</v>
      </c>
      <c r="O73" s="33">
        <v>1786</v>
      </c>
      <c r="P73" s="33">
        <v>1767</v>
      </c>
      <c r="Q73" s="33">
        <v>1622</v>
      </c>
      <c r="R73" s="33">
        <v>1550</v>
      </c>
      <c r="S73" s="33">
        <v>1409</v>
      </c>
      <c r="T73" s="33">
        <v>1241</v>
      </c>
      <c r="U73" s="33">
        <v>1311</v>
      </c>
    </row>
    <row r="74" spans="1:21" x14ac:dyDescent="0.2">
      <c r="A74" s="30" t="s">
        <v>60</v>
      </c>
      <c r="B74" s="33">
        <v>1804</v>
      </c>
      <c r="C74" s="33">
        <v>1883</v>
      </c>
      <c r="D74" s="33">
        <v>1854</v>
      </c>
      <c r="E74" s="33">
        <v>1776</v>
      </c>
      <c r="F74" s="33">
        <v>2004</v>
      </c>
      <c r="G74" s="33">
        <v>1906</v>
      </c>
      <c r="H74" s="33">
        <v>2011</v>
      </c>
      <c r="I74" s="33">
        <v>2308</v>
      </c>
      <c r="J74" s="33">
        <v>2600</v>
      </c>
      <c r="K74" s="33">
        <v>2528</v>
      </c>
      <c r="L74" s="33">
        <v>2365</v>
      </c>
      <c r="M74" s="33">
        <v>2336</v>
      </c>
      <c r="N74" s="33">
        <v>2259</v>
      </c>
      <c r="O74" s="33">
        <v>1811</v>
      </c>
      <c r="P74" s="33">
        <v>1804</v>
      </c>
      <c r="Q74" s="33">
        <v>1731</v>
      </c>
      <c r="R74" s="33">
        <v>1602</v>
      </c>
      <c r="S74" s="33">
        <v>1389</v>
      </c>
      <c r="T74" s="33">
        <v>1232</v>
      </c>
      <c r="U74" s="33">
        <v>1133</v>
      </c>
    </row>
    <row r="75" spans="1:21" x14ac:dyDescent="0.2">
      <c r="A75" s="30" t="s">
        <v>61</v>
      </c>
      <c r="B75" s="33">
        <v>2038</v>
      </c>
      <c r="C75" s="33">
        <v>2422</v>
      </c>
      <c r="D75" s="33">
        <v>1229</v>
      </c>
      <c r="E75" s="33">
        <v>872</v>
      </c>
      <c r="F75" s="33">
        <v>1692</v>
      </c>
      <c r="G75" s="33">
        <v>1720</v>
      </c>
      <c r="H75" s="33">
        <v>2067</v>
      </c>
      <c r="I75" s="33">
        <v>1805</v>
      </c>
      <c r="J75" s="33">
        <v>1546</v>
      </c>
      <c r="K75" s="33">
        <v>1065</v>
      </c>
      <c r="L75" s="33">
        <v>1216</v>
      </c>
      <c r="M75" s="33">
        <v>1464</v>
      </c>
      <c r="N75" s="33">
        <v>1399</v>
      </c>
      <c r="O75" s="33">
        <v>962</v>
      </c>
      <c r="P75" s="33">
        <v>861</v>
      </c>
      <c r="Q75" s="33">
        <v>1059</v>
      </c>
      <c r="R75" s="33">
        <v>1187</v>
      </c>
      <c r="S75" s="33">
        <v>1150</v>
      </c>
      <c r="T75" s="33">
        <v>875</v>
      </c>
      <c r="U75" s="33">
        <v>692</v>
      </c>
    </row>
    <row r="76" spans="1:21" x14ac:dyDescent="0.2">
      <c r="A76" s="30" t="s">
        <v>65</v>
      </c>
      <c r="B76" s="33">
        <v>2161</v>
      </c>
      <c r="C76" s="33">
        <v>2298</v>
      </c>
      <c r="D76" s="33">
        <v>2876</v>
      </c>
      <c r="E76" s="33">
        <v>3134</v>
      </c>
      <c r="F76" s="33">
        <v>3254</v>
      </c>
      <c r="G76" s="33">
        <v>3221</v>
      </c>
      <c r="H76" s="33">
        <v>3366</v>
      </c>
      <c r="I76" s="33">
        <v>3204</v>
      </c>
      <c r="J76" s="33">
        <v>3319</v>
      </c>
      <c r="K76" s="33">
        <v>3454</v>
      </c>
      <c r="L76" s="33">
        <v>3073</v>
      </c>
      <c r="M76" s="33">
        <v>2594</v>
      </c>
      <c r="N76" s="33">
        <v>2490</v>
      </c>
      <c r="O76" s="33">
        <v>2246</v>
      </c>
      <c r="P76" s="33">
        <v>2196</v>
      </c>
      <c r="Q76" s="33">
        <v>1842</v>
      </c>
      <c r="R76" s="33">
        <v>1657</v>
      </c>
      <c r="S76" s="33">
        <v>1513</v>
      </c>
      <c r="T76" s="33">
        <v>1301</v>
      </c>
      <c r="U76" s="33">
        <v>1063</v>
      </c>
    </row>
    <row r="77" spans="1:21" x14ac:dyDescent="0.2">
      <c r="A77" s="30" t="s">
        <v>63</v>
      </c>
      <c r="B77" s="33">
        <v>225</v>
      </c>
      <c r="C77" s="33">
        <v>205</v>
      </c>
      <c r="D77" s="33">
        <v>174</v>
      </c>
      <c r="E77" s="33">
        <v>171</v>
      </c>
      <c r="F77" s="33">
        <v>198</v>
      </c>
      <c r="G77" s="33">
        <v>179</v>
      </c>
      <c r="H77" s="33">
        <v>132</v>
      </c>
      <c r="I77" s="33">
        <v>147</v>
      </c>
      <c r="J77" s="33">
        <v>136</v>
      </c>
      <c r="K77" s="33">
        <v>181</v>
      </c>
      <c r="L77" s="33">
        <v>270</v>
      </c>
      <c r="M77" s="33">
        <v>214</v>
      </c>
      <c r="N77" s="33">
        <v>140</v>
      </c>
      <c r="O77" s="33">
        <v>191</v>
      </c>
      <c r="P77" s="33">
        <v>214</v>
      </c>
      <c r="Q77" s="33">
        <v>218</v>
      </c>
      <c r="R77" s="33">
        <v>261</v>
      </c>
      <c r="S77" s="33">
        <v>178</v>
      </c>
      <c r="T77" s="33">
        <v>177</v>
      </c>
      <c r="U77" s="33">
        <v>153</v>
      </c>
    </row>
    <row r="78" spans="1:21" x14ac:dyDescent="0.2">
      <c r="A78" s="30" t="s">
        <v>62</v>
      </c>
      <c r="B78" s="33">
        <v>1709</v>
      </c>
      <c r="C78" s="33">
        <v>1105</v>
      </c>
      <c r="D78" s="33">
        <v>896</v>
      </c>
      <c r="E78" s="33">
        <v>158</v>
      </c>
      <c r="F78" s="33">
        <v>323</v>
      </c>
      <c r="G78" s="33">
        <v>139</v>
      </c>
      <c r="H78" s="33">
        <v>123</v>
      </c>
      <c r="I78" s="33">
        <v>240</v>
      </c>
      <c r="J78" s="33">
        <v>275</v>
      </c>
      <c r="K78" s="33">
        <v>249</v>
      </c>
      <c r="L78" s="33">
        <v>219</v>
      </c>
      <c r="M78" s="33">
        <v>376</v>
      </c>
      <c r="N78" s="33">
        <v>421</v>
      </c>
      <c r="O78" s="33">
        <v>358</v>
      </c>
      <c r="P78" s="33">
        <v>287</v>
      </c>
      <c r="Q78" s="33">
        <v>296</v>
      </c>
      <c r="R78" s="33">
        <v>247</v>
      </c>
      <c r="S78" s="33">
        <v>242</v>
      </c>
      <c r="T78" s="33">
        <v>257</v>
      </c>
      <c r="U78" s="33">
        <v>132</v>
      </c>
    </row>
    <row r="79" spans="1:21" x14ac:dyDescent="0.2">
      <c r="A79" s="30" t="s">
        <v>67</v>
      </c>
      <c r="B79" s="33">
        <v>3545</v>
      </c>
      <c r="C79" s="33">
        <v>3512</v>
      </c>
      <c r="D79" s="33">
        <v>3740</v>
      </c>
      <c r="E79" s="33">
        <v>4175</v>
      </c>
      <c r="F79" s="33">
        <v>3816</v>
      </c>
      <c r="G79" s="33">
        <v>4215</v>
      </c>
      <c r="H79" s="33">
        <v>4415</v>
      </c>
      <c r="I79" s="33">
        <v>4470</v>
      </c>
      <c r="J79" s="33">
        <v>4293</v>
      </c>
      <c r="K79" s="33">
        <v>4128</v>
      </c>
      <c r="L79" s="33">
        <v>4863</v>
      </c>
      <c r="M79" s="33">
        <v>4169</v>
      </c>
      <c r="N79" s="33">
        <v>4693</v>
      </c>
      <c r="O79" s="33">
        <v>5070</v>
      </c>
      <c r="P79" s="33">
        <v>4562</v>
      </c>
      <c r="Q79" s="33">
        <v>4325</v>
      </c>
      <c r="R79" s="33">
        <v>3808</v>
      </c>
      <c r="S79" s="33">
        <v>2362</v>
      </c>
      <c r="T79" s="33">
        <v>2410</v>
      </c>
      <c r="U79" s="33">
        <v>1333</v>
      </c>
    </row>
    <row r="80" spans="1:21" x14ac:dyDescent="0.2">
      <c r="A80" s="30" t="s">
        <v>68</v>
      </c>
      <c r="B80" s="33">
        <v>6893</v>
      </c>
      <c r="C80" s="33">
        <v>7439</v>
      </c>
      <c r="D80" s="33">
        <v>6090</v>
      </c>
      <c r="E80" s="33">
        <v>6967</v>
      </c>
      <c r="F80" s="33">
        <v>7229</v>
      </c>
      <c r="G80" s="33">
        <v>6690</v>
      </c>
      <c r="H80" s="33">
        <v>7213</v>
      </c>
      <c r="I80" s="33">
        <v>6549</v>
      </c>
      <c r="J80" s="33">
        <v>6177</v>
      </c>
      <c r="K80" s="33">
        <v>6293</v>
      </c>
      <c r="L80" s="33">
        <v>6324</v>
      </c>
      <c r="M80" s="33">
        <v>6691</v>
      </c>
      <c r="N80" s="33">
        <v>6456</v>
      </c>
      <c r="O80" s="33">
        <v>6869</v>
      </c>
      <c r="P80" s="33">
        <v>6810</v>
      </c>
      <c r="Q80" s="33">
        <v>7251</v>
      </c>
      <c r="R80" s="33">
        <v>6989</v>
      </c>
      <c r="S80" s="33">
        <v>6745</v>
      </c>
      <c r="T80" s="33">
        <v>6332</v>
      </c>
      <c r="U80" s="33">
        <v>5374</v>
      </c>
    </row>
    <row r="81" spans="1:27" x14ac:dyDescent="0.2">
      <c r="A81" s="30" t="s">
        <v>69</v>
      </c>
      <c r="B81" s="36">
        <v>61456</v>
      </c>
      <c r="C81" s="36">
        <v>61411</v>
      </c>
      <c r="D81" s="36">
        <v>56430</v>
      </c>
      <c r="E81" s="36">
        <v>56397</v>
      </c>
      <c r="F81" s="36">
        <v>57592</v>
      </c>
      <c r="G81" s="36">
        <v>55507</v>
      </c>
      <c r="H81" s="36">
        <v>55028</v>
      </c>
      <c r="I81" s="36">
        <v>56216</v>
      </c>
      <c r="J81" s="36">
        <v>55480</v>
      </c>
      <c r="K81" s="36">
        <v>51118</v>
      </c>
      <c r="L81" s="36">
        <v>50618</v>
      </c>
      <c r="M81" s="36">
        <v>52309</v>
      </c>
      <c r="N81" s="36">
        <v>50608</v>
      </c>
      <c r="O81" s="36">
        <v>51656</v>
      </c>
      <c r="P81" s="36">
        <v>49175</v>
      </c>
      <c r="Q81" s="36">
        <v>48431</v>
      </c>
      <c r="R81" s="36">
        <v>46798</v>
      </c>
      <c r="S81" s="36">
        <v>44646</v>
      </c>
      <c r="T81" s="36">
        <v>42256</v>
      </c>
      <c r="U81" s="36">
        <v>36853</v>
      </c>
    </row>
    <row r="82" spans="1:27" x14ac:dyDescent="0.2">
      <c r="A82" s="37" t="s">
        <v>70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AA82"/>
    </row>
    <row r="83" spans="1:27" x14ac:dyDescent="0.2">
      <c r="A83" s="39" t="s">
        <v>71</v>
      </c>
      <c r="B83" s="40">
        <f>SUM(B51:B80)</f>
        <v>66678</v>
      </c>
      <c r="C83" s="40">
        <f t="shared" ref="C83:U83" si="2">SUM(C51:C80)</f>
        <v>66297</v>
      </c>
      <c r="D83" s="40">
        <f t="shared" si="2"/>
        <v>61506</v>
      </c>
      <c r="E83" s="40">
        <f t="shared" si="2"/>
        <v>61756</v>
      </c>
      <c r="F83" s="40">
        <f t="shared" si="2"/>
        <v>62900</v>
      </c>
      <c r="G83" s="40">
        <f t="shared" si="2"/>
        <v>61131</v>
      </c>
      <c r="H83" s="40">
        <f t="shared" si="2"/>
        <v>61020</v>
      </c>
      <c r="I83" s="40">
        <f t="shared" si="2"/>
        <v>62150</v>
      </c>
      <c r="J83" s="40">
        <f t="shared" si="2"/>
        <v>61221</v>
      </c>
      <c r="K83" s="40">
        <f t="shared" si="2"/>
        <v>57263</v>
      </c>
      <c r="L83" s="40">
        <f t="shared" si="2"/>
        <v>57117</v>
      </c>
      <c r="M83" s="40">
        <f t="shared" si="2"/>
        <v>58241</v>
      </c>
      <c r="N83" s="40">
        <f t="shared" si="2"/>
        <v>56923</v>
      </c>
      <c r="O83" s="40">
        <f t="shared" si="2"/>
        <v>58757</v>
      </c>
      <c r="P83" s="40">
        <f t="shared" si="2"/>
        <v>55686</v>
      </c>
      <c r="Q83" s="40">
        <f t="shared" si="2"/>
        <v>54599</v>
      </c>
      <c r="R83" s="40">
        <f t="shared" si="2"/>
        <v>52547</v>
      </c>
      <c r="S83" s="40">
        <f>SUM(S51:S80)</f>
        <v>48757</v>
      </c>
      <c r="T83" s="40">
        <f t="shared" si="2"/>
        <v>46394</v>
      </c>
      <c r="U83" s="40">
        <f t="shared" si="2"/>
        <v>39785</v>
      </c>
    </row>
    <row r="84" spans="1:27" x14ac:dyDescent="0.2">
      <c r="A84" s="24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</row>
    <row r="85" spans="1:27" ht="15" x14ac:dyDescent="0.2">
      <c r="A85" s="24"/>
      <c r="B85" s="173" t="s">
        <v>6</v>
      </c>
      <c r="C85" s="174" t="s">
        <v>7</v>
      </c>
      <c r="D85" s="178"/>
      <c r="E85" s="180"/>
      <c r="F85" s="180"/>
      <c r="G85" s="181"/>
      <c r="H85" s="181"/>
      <c r="I85" s="181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</row>
    <row r="86" spans="1:27" ht="15" x14ac:dyDescent="0.2">
      <c r="A86" s="45"/>
      <c r="B86" s="173" t="s">
        <v>10</v>
      </c>
      <c r="C86" s="174" t="s">
        <v>133</v>
      </c>
      <c r="D86" s="178"/>
      <c r="E86" s="178"/>
      <c r="F86" s="178"/>
      <c r="G86" s="179"/>
      <c r="H86" s="179"/>
      <c r="I86" s="179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</row>
    <row r="87" spans="1:27" ht="15" x14ac:dyDescent="0.2">
      <c r="A87" s="45"/>
      <c r="B87" s="173" t="s">
        <v>13</v>
      </c>
      <c r="C87" s="174" t="s">
        <v>136</v>
      </c>
      <c r="D87" s="178"/>
      <c r="E87" s="178"/>
      <c r="F87" s="178"/>
      <c r="G87" s="179"/>
      <c r="H87" s="179"/>
      <c r="I87" s="179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</row>
    <row r="88" spans="1:27" x14ac:dyDescent="0.2">
      <c r="AA88"/>
    </row>
    <row r="89" spans="1:27" x14ac:dyDescent="0.2">
      <c r="A89" s="30" t="s">
        <v>15</v>
      </c>
      <c r="B89" s="30">
        <v>1990</v>
      </c>
      <c r="C89" s="30">
        <v>1991</v>
      </c>
      <c r="D89" s="30">
        <v>1992</v>
      </c>
      <c r="E89" s="30">
        <v>1993</v>
      </c>
      <c r="F89" s="30">
        <v>1994</v>
      </c>
      <c r="G89" s="30">
        <v>1995</v>
      </c>
      <c r="H89" s="30">
        <v>1996</v>
      </c>
      <c r="I89" s="30">
        <v>1997</v>
      </c>
      <c r="J89" s="30">
        <v>1998</v>
      </c>
      <c r="K89" s="30">
        <v>1999</v>
      </c>
      <c r="L89" s="30">
        <v>2000</v>
      </c>
      <c r="M89" s="30">
        <v>2001</v>
      </c>
      <c r="N89" s="30">
        <v>2002</v>
      </c>
      <c r="O89" s="30">
        <v>2003</v>
      </c>
      <c r="P89" s="30">
        <v>2004</v>
      </c>
      <c r="Q89" s="30">
        <v>2005</v>
      </c>
      <c r="R89" s="30">
        <v>2006</v>
      </c>
      <c r="S89" s="30">
        <v>2007</v>
      </c>
      <c r="T89" s="30">
        <v>2008</v>
      </c>
      <c r="U89" s="30">
        <v>2009</v>
      </c>
    </row>
    <row r="90" spans="1:27" x14ac:dyDescent="0.2">
      <c r="A90" s="30" t="s">
        <v>36</v>
      </c>
      <c r="B90" s="33">
        <v>4803</v>
      </c>
      <c r="C90" s="33">
        <v>5315</v>
      </c>
      <c r="D90" s="33">
        <v>5342</v>
      </c>
      <c r="E90" s="33">
        <v>5407</v>
      </c>
      <c r="F90" s="33">
        <v>5440</v>
      </c>
      <c r="G90" s="33">
        <v>5543</v>
      </c>
      <c r="H90" s="33">
        <v>6097</v>
      </c>
      <c r="I90" s="33">
        <v>5809</v>
      </c>
      <c r="J90" s="33">
        <v>6484</v>
      </c>
      <c r="K90" s="33">
        <v>6270</v>
      </c>
      <c r="L90" s="33">
        <v>6589</v>
      </c>
      <c r="M90" s="33">
        <v>7004</v>
      </c>
      <c r="N90" s="33">
        <v>7665</v>
      </c>
      <c r="O90" s="33">
        <v>8115</v>
      </c>
      <c r="P90" s="33">
        <v>8311</v>
      </c>
      <c r="Q90" s="33">
        <v>8621</v>
      </c>
      <c r="R90" s="33">
        <v>8229</v>
      </c>
      <c r="S90" s="33">
        <v>8346</v>
      </c>
      <c r="T90" s="33">
        <v>7886</v>
      </c>
      <c r="U90" s="33">
        <v>7669</v>
      </c>
    </row>
    <row r="91" spans="1:27" x14ac:dyDescent="0.2">
      <c r="A91" s="30" t="s">
        <v>38</v>
      </c>
      <c r="B91" s="33">
        <v>7623</v>
      </c>
      <c r="C91" s="33">
        <v>7755</v>
      </c>
      <c r="D91" s="33">
        <v>8216</v>
      </c>
      <c r="E91" s="33">
        <v>8265</v>
      </c>
      <c r="F91" s="33">
        <v>8389</v>
      </c>
      <c r="G91" s="33">
        <v>8392</v>
      </c>
      <c r="H91" s="33">
        <v>8815</v>
      </c>
      <c r="I91" s="33">
        <v>9115</v>
      </c>
      <c r="J91" s="33">
        <v>9490</v>
      </c>
      <c r="K91" s="33">
        <v>9513</v>
      </c>
      <c r="L91" s="33">
        <v>9537</v>
      </c>
      <c r="M91" s="33">
        <v>9418</v>
      </c>
      <c r="N91" s="33">
        <v>9520</v>
      </c>
      <c r="O91" s="33">
        <v>10049</v>
      </c>
      <c r="P91" s="33">
        <v>10118</v>
      </c>
      <c r="Q91" s="33">
        <v>9781</v>
      </c>
      <c r="R91" s="33">
        <v>9477</v>
      </c>
      <c r="S91" s="33">
        <v>9269</v>
      </c>
      <c r="T91" s="33">
        <v>10983</v>
      </c>
      <c r="U91" s="33">
        <v>10694</v>
      </c>
    </row>
    <row r="92" spans="1:27" x14ac:dyDescent="0.2">
      <c r="A92" s="30" t="s">
        <v>40</v>
      </c>
      <c r="B92" s="33">
        <v>2411</v>
      </c>
      <c r="C92" s="33">
        <v>1401</v>
      </c>
      <c r="D92" s="33">
        <v>1591</v>
      </c>
      <c r="E92" s="33">
        <v>1857</v>
      </c>
      <c r="F92" s="33">
        <v>1665</v>
      </c>
      <c r="G92" s="33">
        <v>1751</v>
      </c>
      <c r="H92" s="33">
        <v>1620</v>
      </c>
      <c r="I92" s="33">
        <v>1571</v>
      </c>
      <c r="J92" s="33">
        <v>1875</v>
      </c>
      <c r="K92" s="33">
        <v>1902</v>
      </c>
      <c r="L92" s="33">
        <v>1784</v>
      </c>
      <c r="M92" s="33">
        <v>1888</v>
      </c>
      <c r="N92" s="33">
        <v>1990</v>
      </c>
      <c r="O92" s="33">
        <v>2255</v>
      </c>
      <c r="P92" s="33">
        <v>2381</v>
      </c>
      <c r="Q92" s="33">
        <v>2578</v>
      </c>
      <c r="R92" s="33">
        <v>2763</v>
      </c>
      <c r="S92" s="33">
        <v>2618</v>
      </c>
      <c r="T92" s="33">
        <v>2773</v>
      </c>
      <c r="U92" s="33">
        <v>2694</v>
      </c>
    </row>
    <row r="93" spans="1:27" x14ac:dyDescent="0.2">
      <c r="A93" s="30" t="s">
        <v>66</v>
      </c>
      <c r="B93" s="33">
        <v>5936</v>
      </c>
      <c r="C93" s="33">
        <v>6041</v>
      </c>
      <c r="D93" s="33">
        <v>6236</v>
      </c>
      <c r="E93" s="33">
        <v>5943</v>
      </c>
      <c r="F93" s="33">
        <v>6126</v>
      </c>
      <c r="G93" s="33">
        <v>6096</v>
      </c>
      <c r="H93" s="33">
        <v>6164</v>
      </c>
      <c r="I93" s="33">
        <v>6378</v>
      </c>
      <c r="J93" s="33">
        <v>6488</v>
      </c>
      <c r="K93" s="33">
        <v>6547</v>
      </c>
      <c r="L93" s="33">
        <v>7145</v>
      </c>
      <c r="M93" s="33">
        <v>6989</v>
      </c>
      <c r="N93" s="33">
        <v>6809</v>
      </c>
      <c r="O93" s="33">
        <v>6728</v>
      </c>
      <c r="P93" s="33">
        <v>6699</v>
      </c>
      <c r="Q93" s="33">
        <v>6745</v>
      </c>
      <c r="R93" s="33">
        <v>6833</v>
      </c>
      <c r="S93" s="33">
        <v>7007</v>
      </c>
      <c r="T93" s="33">
        <v>7230</v>
      </c>
      <c r="U93" s="33">
        <v>7105</v>
      </c>
    </row>
    <row r="94" spans="1:27" x14ac:dyDescent="0.2">
      <c r="A94" s="30" t="s">
        <v>42</v>
      </c>
      <c r="B94" s="33">
        <v>627</v>
      </c>
      <c r="C94" s="33">
        <v>672</v>
      </c>
      <c r="D94" s="33">
        <v>710</v>
      </c>
      <c r="E94" s="33">
        <v>674</v>
      </c>
      <c r="F94" s="33">
        <v>698</v>
      </c>
      <c r="G94" s="33">
        <v>749</v>
      </c>
      <c r="H94" s="33">
        <v>754</v>
      </c>
      <c r="I94" s="33">
        <v>772</v>
      </c>
      <c r="J94" s="33">
        <v>810</v>
      </c>
      <c r="K94" s="33">
        <v>830</v>
      </c>
      <c r="L94" s="33">
        <v>848</v>
      </c>
      <c r="M94" s="33">
        <v>914</v>
      </c>
      <c r="N94" s="33">
        <v>897</v>
      </c>
      <c r="O94" s="33">
        <v>954</v>
      </c>
      <c r="P94" s="33">
        <v>960</v>
      </c>
      <c r="Q94" s="33">
        <v>969</v>
      </c>
      <c r="R94" s="33">
        <v>976</v>
      </c>
      <c r="S94" s="33">
        <v>1008</v>
      </c>
      <c r="T94" s="33">
        <v>1024</v>
      </c>
      <c r="U94" s="33">
        <v>1004</v>
      </c>
    </row>
    <row r="95" spans="1:27" x14ac:dyDescent="0.2">
      <c r="A95" s="30" t="s">
        <v>43</v>
      </c>
      <c r="B95" s="33">
        <v>2540</v>
      </c>
      <c r="C95" s="33">
        <v>2219</v>
      </c>
      <c r="D95" s="33">
        <v>2766</v>
      </c>
      <c r="E95" s="33">
        <v>2760</v>
      </c>
      <c r="F95" s="33">
        <v>3033</v>
      </c>
      <c r="G95" s="33">
        <v>2630</v>
      </c>
      <c r="H95" s="33">
        <v>3487</v>
      </c>
      <c r="I95" s="33">
        <v>3594</v>
      </c>
      <c r="J95" s="33">
        <v>3679</v>
      </c>
      <c r="K95" s="33">
        <v>4054</v>
      </c>
      <c r="L95" s="33">
        <v>4111</v>
      </c>
      <c r="M95" s="33">
        <v>4396</v>
      </c>
      <c r="N95" s="33">
        <v>4576</v>
      </c>
      <c r="O95" s="33">
        <v>5214</v>
      </c>
      <c r="P95" s="33">
        <v>5526</v>
      </c>
      <c r="Q95" s="33">
        <v>5962</v>
      </c>
      <c r="R95" s="33">
        <v>6077</v>
      </c>
      <c r="S95" s="33">
        <v>6398</v>
      </c>
      <c r="T95" s="33">
        <v>6194</v>
      </c>
      <c r="U95" s="33">
        <v>6170</v>
      </c>
    </row>
    <row r="96" spans="1:27" x14ac:dyDescent="0.2">
      <c r="A96" s="30" t="s">
        <v>48</v>
      </c>
      <c r="B96" s="33">
        <v>57711</v>
      </c>
      <c r="C96" s="33">
        <v>58398</v>
      </c>
      <c r="D96" s="33">
        <v>59524</v>
      </c>
      <c r="E96" s="33">
        <v>61284</v>
      </c>
      <c r="F96" s="33">
        <v>60780</v>
      </c>
      <c r="G96" s="33">
        <v>61418</v>
      </c>
      <c r="H96" s="33">
        <v>61924</v>
      </c>
      <c r="I96" s="33">
        <v>62387</v>
      </c>
      <c r="J96" s="33">
        <v>63574</v>
      </c>
      <c r="K96" s="33">
        <v>65494</v>
      </c>
      <c r="L96" s="33">
        <v>64336</v>
      </c>
      <c r="M96" s="33">
        <v>62702</v>
      </c>
      <c r="N96" s="33">
        <v>61861</v>
      </c>
      <c r="O96" s="33">
        <v>59680</v>
      </c>
      <c r="P96" s="33">
        <v>60908</v>
      </c>
      <c r="Q96" s="33">
        <v>59004</v>
      </c>
      <c r="R96" s="33">
        <v>58766</v>
      </c>
      <c r="S96" s="33">
        <v>57540</v>
      </c>
      <c r="T96" s="33">
        <v>57392</v>
      </c>
      <c r="U96" s="33">
        <v>57455</v>
      </c>
    </row>
    <row r="97" spans="1:21" x14ac:dyDescent="0.2">
      <c r="A97" s="30" t="s">
        <v>44</v>
      </c>
      <c r="B97" s="33">
        <v>4013</v>
      </c>
      <c r="C97" s="33">
        <v>4174</v>
      </c>
      <c r="D97" s="33">
        <v>4187</v>
      </c>
      <c r="E97" s="33">
        <v>4267</v>
      </c>
      <c r="F97" s="33">
        <v>4469</v>
      </c>
      <c r="G97" s="33">
        <v>4526</v>
      </c>
      <c r="H97" s="33">
        <v>4602</v>
      </c>
      <c r="I97" s="33">
        <v>4660</v>
      </c>
      <c r="J97" s="33">
        <v>4729</v>
      </c>
      <c r="K97" s="33">
        <v>4786</v>
      </c>
      <c r="L97" s="33">
        <v>4790</v>
      </c>
      <c r="M97" s="33">
        <v>4815</v>
      </c>
      <c r="N97" s="33">
        <v>4764</v>
      </c>
      <c r="O97" s="33">
        <v>4944</v>
      </c>
      <c r="P97" s="33">
        <v>5172</v>
      </c>
      <c r="Q97" s="33">
        <v>5294</v>
      </c>
      <c r="R97" s="33">
        <v>5360</v>
      </c>
      <c r="S97" s="33">
        <v>5577</v>
      </c>
      <c r="T97" s="33">
        <v>5500</v>
      </c>
      <c r="U97" s="33">
        <v>5151</v>
      </c>
    </row>
    <row r="98" spans="1:21" x14ac:dyDescent="0.2">
      <c r="A98" s="30" t="s">
        <v>45</v>
      </c>
      <c r="B98" s="33">
        <v>820</v>
      </c>
      <c r="C98" s="33">
        <v>753</v>
      </c>
      <c r="D98" s="33">
        <v>370</v>
      </c>
      <c r="E98" s="33">
        <v>404</v>
      </c>
      <c r="F98" s="33">
        <v>480</v>
      </c>
      <c r="G98" s="33">
        <v>480</v>
      </c>
      <c r="H98" s="33">
        <v>521</v>
      </c>
      <c r="I98" s="33">
        <v>546</v>
      </c>
      <c r="J98" s="33">
        <v>567</v>
      </c>
      <c r="K98" s="33">
        <v>573</v>
      </c>
      <c r="L98" s="33">
        <v>570</v>
      </c>
      <c r="M98" s="33">
        <v>672</v>
      </c>
      <c r="N98" s="33">
        <v>709</v>
      </c>
      <c r="O98" s="33">
        <v>683</v>
      </c>
      <c r="P98" s="33">
        <v>705</v>
      </c>
      <c r="Q98" s="33">
        <v>756</v>
      </c>
      <c r="R98" s="33">
        <v>795</v>
      </c>
      <c r="S98" s="33">
        <v>856</v>
      </c>
      <c r="T98" s="33">
        <v>810</v>
      </c>
      <c r="U98" s="33">
        <v>739</v>
      </c>
    </row>
    <row r="99" spans="1:21" x14ac:dyDescent="0.2">
      <c r="A99" s="30" t="s">
        <v>64</v>
      </c>
      <c r="B99" s="33">
        <v>22086</v>
      </c>
      <c r="C99" s="33">
        <v>23159</v>
      </c>
      <c r="D99" s="33">
        <v>24603</v>
      </c>
      <c r="E99" s="33">
        <v>24345</v>
      </c>
      <c r="F99" s="33">
        <v>25341</v>
      </c>
      <c r="G99" s="33">
        <v>25824</v>
      </c>
      <c r="H99" s="33">
        <v>27551</v>
      </c>
      <c r="I99" s="33">
        <v>27702</v>
      </c>
      <c r="J99" s="33">
        <v>30246</v>
      </c>
      <c r="K99" s="33">
        <v>31699</v>
      </c>
      <c r="L99" s="33">
        <v>32486</v>
      </c>
      <c r="M99" s="33">
        <v>33846</v>
      </c>
      <c r="N99" s="33">
        <v>34309</v>
      </c>
      <c r="O99" s="33">
        <v>36052</v>
      </c>
      <c r="P99" s="33">
        <v>37740</v>
      </c>
      <c r="Q99" s="33">
        <v>38982</v>
      </c>
      <c r="R99" s="33">
        <v>40271</v>
      </c>
      <c r="S99" s="33">
        <v>41411</v>
      </c>
      <c r="T99" s="33">
        <v>39397</v>
      </c>
      <c r="U99" s="33">
        <v>36439</v>
      </c>
    </row>
    <row r="100" spans="1:21" x14ac:dyDescent="0.2">
      <c r="A100" s="30" t="s">
        <v>46</v>
      </c>
      <c r="B100" s="33">
        <v>4242</v>
      </c>
      <c r="C100" s="33">
        <v>4120</v>
      </c>
      <c r="D100" s="33">
        <v>4070</v>
      </c>
      <c r="E100" s="33">
        <v>3971</v>
      </c>
      <c r="F100" s="33">
        <v>4122</v>
      </c>
      <c r="G100" s="33">
        <v>4075</v>
      </c>
      <c r="H100" s="33">
        <v>4002</v>
      </c>
      <c r="I100" s="33">
        <v>4210</v>
      </c>
      <c r="J100" s="33">
        <v>4269</v>
      </c>
      <c r="K100" s="33">
        <v>4404</v>
      </c>
      <c r="L100" s="33">
        <v>4362</v>
      </c>
      <c r="M100" s="33">
        <v>4437</v>
      </c>
      <c r="N100" s="33">
        <v>4514</v>
      </c>
      <c r="O100" s="33">
        <v>4587</v>
      </c>
      <c r="P100" s="33">
        <v>4750</v>
      </c>
      <c r="Q100" s="33">
        <v>4777</v>
      </c>
      <c r="R100" s="33">
        <v>4886</v>
      </c>
      <c r="S100" s="33">
        <v>5077</v>
      </c>
      <c r="T100" s="33">
        <v>4852</v>
      </c>
      <c r="U100" s="33">
        <v>4641</v>
      </c>
    </row>
    <row r="101" spans="1:21" x14ac:dyDescent="0.2">
      <c r="A101" s="30" t="s">
        <v>47</v>
      </c>
      <c r="B101" s="33">
        <v>40840</v>
      </c>
      <c r="C101" s="33">
        <v>41724</v>
      </c>
      <c r="D101" s="33">
        <v>42971</v>
      </c>
      <c r="E101" s="33">
        <v>43382</v>
      </c>
      <c r="F101" s="33">
        <v>43866</v>
      </c>
      <c r="G101" s="33">
        <v>44298</v>
      </c>
      <c r="H101" s="33">
        <v>44464</v>
      </c>
      <c r="I101" s="33">
        <v>45372</v>
      </c>
      <c r="J101" s="33">
        <v>47690</v>
      </c>
      <c r="K101" s="33">
        <v>48219</v>
      </c>
      <c r="L101" s="33">
        <v>49347</v>
      </c>
      <c r="M101" s="33">
        <v>49774</v>
      </c>
      <c r="N101" s="33">
        <v>49679</v>
      </c>
      <c r="O101" s="33">
        <v>49197</v>
      </c>
      <c r="P101" s="33">
        <v>49534</v>
      </c>
      <c r="Q101" s="33">
        <v>49025</v>
      </c>
      <c r="R101" s="33">
        <v>49162</v>
      </c>
      <c r="S101" s="33">
        <v>49232</v>
      </c>
      <c r="T101" s="33">
        <v>47497</v>
      </c>
      <c r="U101" s="33">
        <v>46749</v>
      </c>
    </row>
    <row r="102" spans="1:21" x14ac:dyDescent="0.2">
      <c r="A102" s="30" t="s">
        <v>49</v>
      </c>
      <c r="B102" s="33">
        <v>5818</v>
      </c>
      <c r="C102" s="33">
        <v>5985</v>
      </c>
      <c r="D102" s="33">
        <v>6151</v>
      </c>
      <c r="E102" s="33">
        <v>6273</v>
      </c>
      <c r="F102" s="33">
        <v>6445</v>
      </c>
      <c r="G102" s="33">
        <v>6431</v>
      </c>
      <c r="H102" s="33">
        <v>6561</v>
      </c>
      <c r="I102" s="33">
        <v>6725</v>
      </c>
      <c r="J102" s="33">
        <v>7293</v>
      </c>
      <c r="K102" s="33">
        <v>7452</v>
      </c>
      <c r="L102" s="33">
        <v>7193</v>
      </c>
      <c r="M102" s="33">
        <v>7355</v>
      </c>
      <c r="N102" s="33">
        <v>7447</v>
      </c>
      <c r="O102" s="33">
        <v>7787</v>
      </c>
      <c r="P102" s="33">
        <v>7946</v>
      </c>
      <c r="Q102" s="33">
        <v>8056</v>
      </c>
      <c r="R102" s="33">
        <v>8380</v>
      </c>
      <c r="S102" s="33">
        <v>8604</v>
      </c>
      <c r="T102" s="33">
        <v>8415</v>
      </c>
      <c r="U102" s="33">
        <v>9105</v>
      </c>
    </row>
    <row r="103" spans="1:21" x14ac:dyDescent="0.2">
      <c r="A103" s="30" t="s">
        <v>50</v>
      </c>
      <c r="B103" s="33">
        <v>2994</v>
      </c>
      <c r="C103" s="33">
        <v>2605</v>
      </c>
      <c r="D103" s="33">
        <v>2529</v>
      </c>
      <c r="E103" s="33">
        <v>2513</v>
      </c>
      <c r="F103" s="33">
        <v>2515</v>
      </c>
      <c r="G103" s="33">
        <v>2572</v>
      </c>
      <c r="H103" s="33">
        <v>2576</v>
      </c>
      <c r="I103" s="33">
        <v>2704</v>
      </c>
      <c r="J103" s="33">
        <v>2997</v>
      </c>
      <c r="K103" s="33">
        <v>3181</v>
      </c>
      <c r="L103" s="33">
        <v>3181</v>
      </c>
      <c r="M103" s="33">
        <v>3316</v>
      </c>
      <c r="N103" s="33">
        <v>3502</v>
      </c>
      <c r="O103" s="33">
        <v>3653</v>
      </c>
      <c r="P103" s="33">
        <v>3832</v>
      </c>
      <c r="Q103" s="33">
        <v>4162</v>
      </c>
      <c r="R103" s="33">
        <v>4439</v>
      </c>
      <c r="S103" s="33">
        <v>4549</v>
      </c>
      <c r="T103" s="33">
        <v>4575</v>
      </c>
      <c r="U103" s="33">
        <v>4557</v>
      </c>
    </row>
    <row r="104" spans="1:21" x14ac:dyDescent="0.2">
      <c r="A104" s="30" t="s">
        <v>51</v>
      </c>
      <c r="B104" s="33">
        <v>1988</v>
      </c>
      <c r="C104" s="33">
        <v>2039</v>
      </c>
      <c r="D104" s="33">
        <v>2143</v>
      </c>
      <c r="E104" s="33">
        <v>2275</v>
      </c>
      <c r="F104" s="33">
        <v>2307</v>
      </c>
      <c r="G104" s="33">
        <v>2347</v>
      </c>
      <c r="H104" s="33">
        <v>2649</v>
      </c>
      <c r="I104" s="33">
        <v>2844</v>
      </c>
      <c r="J104" s="33">
        <v>3303</v>
      </c>
      <c r="K104" s="33">
        <v>3688</v>
      </c>
      <c r="L104" s="33">
        <v>4016</v>
      </c>
      <c r="M104" s="33">
        <v>4286</v>
      </c>
      <c r="N104" s="33">
        <v>4396</v>
      </c>
      <c r="O104" s="33">
        <v>4438</v>
      </c>
      <c r="P104" s="33">
        <v>4610</v>
      </c>
      <c r="Q104" s="33">
        <v>4991</v>
      </c>
      <c r="R104" s="33">
        <v>5364</v>
      </c>
      <c r="S104" s="33">
        <v>5721</v>
      </c>
      <c r="T104" s="33">
        <v>5395</v>
      </c>
      <c r="U104" s="33">
        <v>4614</v>
      </c>
    </row>
    <row r="105" spans="1:21" x14ac:dyDescent="0.2">
      <c r="A105" s="30" t="s">
        <v>52</v>
      </c>
      <c r="B105" s="33">
        <v>33437</v>
      </c>
      <c r="C105" s="33">
        <v>34316</v>
      </c>
      <c r="D105" s="33">
        <v>36030</v>
      </c>
      <c r="E105" s="33">
        <v>36748</v>
      </c>
      <c r="F105" s="33">
        <v>36761</v>
      </c>
      <c r="G105" s="33">
        <v>37665</v>
      </c>
      <c r="H105" s="33">
        <v>38389</v>
      </c>
      <c r="I105" s="33">
        <v>38974</v>
      </c>
      <c r="J105" s="33">
        <v>40198</v>
      </c>
      <c r="K105" s="33">
        <v>41299</v>
      </c>
      <c r="L105" s="33">
        <v>41432</v>
      </c>
      <c r="M105" s="33">
        <v>41809</v>
      </c>
      <c r="N105" s="33">
        <v>42504</v>
      </c>
      <c r="O105" s="33">
        <v>43109</v>
      </c>
      <c r="P105" s="33">
        <v>43761</v>
      </c>
      <c r="Q105" s="33">
        <v>43418</v>
      </c>
      <c r="R105" s="33">
        <v>43950</v>
      </c>
      <c r="S105" s="33">
        <v>44201</v>
      </c>
      <c r="T105" s="33">
        <v>41854</v>
      </c>
      <c r="U105" s="33">
        <v>39602</v>
      </c>
    </row>
    <row r="106" spans="1:21" x14ac:dyDescent="0.2">
      <c r="A106" s="30" t="s">
        <v>54</v>
      </c>
      <c r="B106" s="33">
        <v>1978</v>
      </c>
      <c r="C106" s="33">
        <v>2197</v>
      </c>
      <c r="D106" s="33">
        <v>1404</v>
      </c>
      <c r="E106" s="33">
        <v>1062</v>
      </c>
      <c r="F106" s="33">
        <v>844</v>
      </c>
      <c r="G106" s="33">
        <v>1032</v>
      </c>
      <c r="H106" s="33">
        <v>1125</v>
      </c>
      <c r="I106" s="33">
        <v>1249</v>
      </c>
      <c r="J106" s="33">
        <v>1309</v>
      </c>
      <c r="K106" s="33">
        <v>1170</v>
      </c>
      <c r="L106" s="33">
        <v>1048</v>
      </c>
      <c r="M106" s="33">
        <v>1141</v>
      </c>
      <c r="N106" s="33">
        <v>1178</v>
      </c>
      <c r="O106" s="33">
        <v>1203</v>
      </c>
      <c r="P106" s="33">
        <v>1322</v>
      </c>
      <c r="Q106" s="33">
        <v>1403</v>
      </c>
      <c r="R106" s="33">
        <v>1495</v>
      </c>
      <c r="S106" s="33">
        <v>1751</v>
      </c>
      <c r="T106" s="33">
        <v>1750</v>
      </c>
      <c r="U106" s="33">
        <v>1418</v>
      </c>
    </row>
    <row r="107" spans="1:21" x14ac:dyDescent="0.2">
      <c r="A107" s="30" t="s">
        <v>55</v>
      </c>
      <c r="B107" s="33">
        <v>1006</v>
      </c>
      <c r="C107" s="33">
        <v>1185</v>
      </c>
      <c r="D107" s="33">
        <v>1277</v>
      </c>
      <c r="E107" s="33">
        <v>1286</v>
      </c>
      <c r="F107" s="33">
        <v>1339</v>
      </c>
      <c r="G107" s="33">
        <v>1304</v>
      </c>
      <c r="H107" s="33">
        <v>1351</v>
      </c>
      <c r="I107" s="33">
        <v>1465</v>
      </c>
      <c r="J107" s="33">
        <v>1552</v>
      </c>
      <c r="K107" s="33">
        <v>1739</v>
      </c>
      <c r="L107" s="33">
        <v>1924</v>
      </c>
      <c r="M107" s="33">
        <v>2027</v>
      </c>
      <c r="N107" s="33">
        <v>2122</v>
      </c>
      <c r="O107" s="33">
        <v>2316</v>
      </c>
      <c r="P107" s="33">
        <v>2664</v>
      </c>
      <c r="Q107" s="33">
        <v>2787</v>
      </c>
      <c r="R107" s="33">
        <v>2656</v>
      </c>
      <c r="S107" s="33">
        <v>2615</v>
      </c>
      <c r="T107" s="33">
        <v>2644</v>
      </c>
      <c r="U107" s="33">
        <v>2438</v>
      </c>
    </row>
    <row r="108" spans="1:21" x14ac:dyDescent="0.2">
      <c r="A108" s="30" t="s">
        <v>53</v>
      </c>
      <c r="B108" s="33">
        <v>1072</v>
      </c>
      <c r="C108" s="33">
        <v>1012</v>
      </c>
      <c r="D108" s="33">
        <v>838</v>
      </c>
      <c r="E108" s="33">
        <v>775</v>
      </c>
      <c r="F108" s="33">
        <v>734</v>
      </c>
      <c r="G108" s="33">
        <v>700</v>
      </c>
      <c r="H108" s="33">
        <v>696</v>
      </c>
      <c r="I108" s="33">
        <v>692</v>
      </c>
      <c r="J108" s="33">
        <v>680</v>
      </c>
      <c r="K108" s="33">
        <v>669</v>
      </c>
      <c r="L108" s="33">
        <v>735</v>
      </c>
      <c r="M108" s="33">
        <v>862</v>
      </c>
      <c r="N108" s="33">
        <v>888</v>
      </c>
      <c r="O108" s="33">
        <v>947</v>
      </c>
      <c r="P108" s="33">
        <v>1001</v>
      </c>
      <c r="Q108" s="33">
        <v>1052</v>
      </c>
      <c r="R108" s="33">
        <v>1164</v>
      </c>
      <c r="S108" s="33">
        <v>1320</v>
      </c>
      <c r="T108" s="33">
        <v>1268</v>
      </c>
      <c r="U108" s="33">
        <v>1012</v>
      </c>
    </row>
    <row r="109" spans="1:21" x14ac:dyDescent="0.2">
      <c r="A109" s="30" t="s">
        <v>56</v>
      </c>
      <c r="B109" s="33">
        <v>222</v>
      </c>
      <c r="C109" s="33">
        <v>250</v>
      </c>
      <c r="D109" s="33">
        <v>255</v>
      </c>
      <c r="E109" s="33">
        <v>278</v>
      </c>
      <c r="F109" s="33">
        <v>278</v>
      </c>
      <c r="G109" s="33">
        <v>200</v>
      </c>
      <c r="H109" s="33">
        <v>120</v>
      </c>
      <c r="I109" s="33">
        <v>239</v>
      </c>
      <c r="J109" s="33">
        <v>145</v>
      </c>
      <c r="K109" s="33">
        <v>138</v>
      </c>
      <c r="L109" s="33">
        <v>198</v>
      </c>
      <c r="M109" s="33">
        <v>277</v>
      </c>
      <c r="N109" s="33">
        <v>226</v>
      </c>
      <c r="O109" s="33">
        <v>265</v>
      </c>
      <c r="P109" s="33">
        <v>303</v>
      </c>
      <c r="Q109" s="33">
        <v>260</v>
      </c>
      <c r="R109" s="33">
        <v>251</v>
      </c>
      <c r="S109" s="33">
        <v>258</v>
      </c>
      <c r="T109" s="33">
        <v>307</v>
      </c>
      <c r="U109" s="33">
        <v>245</v>
      </c>
    </row>
    <row r="110" spans="1:21" x14ac:dyDescent="0.2">
      <c r="A110" s="30" t="s">
        <v>57</v>
      </c>
      <c r="B110" s="33">
        <v>10231</v>
      </c>
      <c r="C110" s="33">
        <v>10424</v>
      </c>
      <c r="D110" s="33">
        <v>11081</v>
      </c>
      <c r="E110" s="33">
        <v>11463</v>
      </c>
      <c r="F110" s="33">
        <v>11697</v>
      </c>
      <c r="G110" s="33">
        <v>12249</v>
      </c>
      <c r="H110" s="33">
        <v>12696</v>
      </c>
      <c r="I110" s="33">
        <v>12990</v>
      </c>
      <c r="J110" s="33">
        <v>13524</v>
      </c>
      <c r="K110" s="33">
        <v>13983</v>
      </c>
      <c r="L110" s="33">
        <v>14116</v>
      </c>
      <c r="M110" s="33">
        <v>14168</v>
      </c>
      <c r="N110" s="33">
        <v>14517</v>
      </c>
      <c r="O110" s="33">
        <v>14611</v>
      </c>
      <c r="P110" s="33">
        <v>14975</v>
      </c>
      <c r="Q110" s="33">
        <v>15012</v>
      </c>
      <c r="R110" s="33">
        <v>15484</v>
      </c>
      <c r="S110" s="33">
        <v>15362</v>
      </c>
      <c r="T110" s="33">
        <v>15528</v>
      </c>
      <c r="U110" s="33">
        <v>14587</v>
      </c>
    </row>
    <row r="111" spans="1:21" x14ac:dyDescent="0.2">
      <c r="A111" s="30" t="s">
        <v>58</v>
      </c>
      <c r="B111" s="33">
        <v>3773</v>
      </c>
      <c r="C111" s="33">
        <v>3794</v>
      </c>
      <c r="D111" s="33">
        <v>3898</v>
      </c>
      <c r="E111" s="33">
        <v>4072</v>
      </c>
      <c r="F111" s="33">
        <v>4089</v>
      </c>
      <c r="G111" s="33">
        <v>4200</v>
      </c>
      <c r="H111" s="33">
        <v>4387</v>
      </c>
      <c r="I111" s="33">
        <v>4459</v>
      </c>
      <c r="J111" s="33">
        <v>4591</v>
      </c>
      <c r="K111" s="33">
        <v>4723</v>
      </c>
      <c r="L111" s="33">
        <v>4360</v>
      </c>
      <c r="M111" s="33">
        <v>4434</v>
      </c>
      <c r="N111" s="33">
        <v>4469</v>
      </c>
      <c r="O111" s="33">
        <v>4431</v>
      </c>
      <c r="P111" s="33">
        <v>4582</v>
      </c>
      <c r="Q111" s="33">
        <v>4672</v>
      </c>
      <c r="R111" s="33">
        <v>4919</v>
      </c>
      <c r="S111" s="33">
        <v>5058</v>
      </c>
      <c r="T111" s="33">
        <v>4948</v>
      </c>
      <c r="U111" s="33">
        <v>4822</v>
      </c>
    </row>
    <row r="112" spans="1:21" x14ac:dyDescent="0.2">
      <c r="A112" s="30" t="s">
        <v>59</v>
      </c>
      <c r="B112" s="33">
        <v>6851</v>
      </c>
      <c r="C112" s="33">
        <v>7099</v>
      </c>
      <c r="D112" s="33">
        <v>7293</v>
      </c>
      <c r="E112" s="33">
        <v>7132</v>
      </c>
      <c r="F112" s="33">
        <v>7488</v>
      </c>
      <c r="G112" s="33">
        <v>7779</v>
      </c>
      <c r="H112" s="33">
        <v>8805</v>
      </c>
      <c r="I112" s="33">
        <v>9284</v>
      </c>
      <c r="J112" s="33">
        <v>9764</v>
      </c>
      <c r="K112" s="33">
        <v>10810</v>
      </c>
      <c r="L112" s="33">
        <v>9329</v>
      </c>
      <c r="M112" s="33">
        <v>9259</v>
      </c>
      <c r="N112" s="33">
        <v>8967</v>
      </c>
      <c r="O112" s="33">
        <v>9780</v>
      </c>
      <c r="P112" s="33">
        <v>10998</v>
      </c>
      <c r="Q112" s="33">
        <v>11806</v>
      </c>
      <c r="R112" s="33">
        <v>13110</v>
      </c>
      <c r="S112" s="33">
        <v>14473</v>
      </c>
      <c r="T112" s="33">
        <v>15236</v>
      </c>
      <c r="U112" s="33">
        <v>15353</v>
      </c>
    </row>
    <row r="113" spans="1:27" x14ac:dyDescent="0.2">
      <c r="A113" s="30" t="s">
        <v>60</v>
      </c>
      <c r="B113" s="33">
        <v>3719</v>
      </c>
      <c r="C113" s="33">
        <v>3972</v>
      </c>
      <c r="D113" s="33">
        <v>4300</v>
      </c>
      <c r="E113" s="33">
        <v>4461</v>
      </c>
      <c r="F113" s="33">
        <v>4663</v>
      </c>
      <c r="G113" s="33">
        <v>4843</v>
      </c>
      <c r="H113" s="33">
        <v>5101</v>
      </c>
      <c r="I113" s="33">
        <v>5256</v>
      </c>
      <c r="J113" s="33">
        <v>5709</v>
      </c>
      <c r="K113" s="33">
        <v>6034</v>
      </c>
      <c r="L113" s="33">
        <v>6510</v>
      </c>
      <c r="M113" s="33">
        <v>6539</v>
      </c>
      <c r="N113" s="33">
        <v>6725</v>
      </c>
      <c r="O113" s="33">
        <v>7070</v>
      </c>
      <c r="P113" s="33">
        <v>7291</v>
      </c>
      <c r="Q113" s="33">
        <v>7055</v>
      </c>
      <c r="R113" s="33">
        <v>7083</v>
      </c>
      <c r="S113" s="33">
        <v>7159</v>
      </c>
      <c r="T113" s="33">
        <v>7212</v>
      </c>
      <c r="U113" s="33">
        <v>7085</v>
      </c>
    </row>
    <row r="114" spans="1:27" x14ac:dyDescent="0.2">
      <c r="A114" s="30" t="s">
        <v>61</v>
      </c>
      <c r="B114" s="33">
        <v>4134</v>
      </c>
      <c r="C114" s="33">
        <v>3577</v>
      </c>
      <c r="D114" s="33">
        <v>3668</v>
      </c>
      <c r="E114" s="33">
        <v>3005</v>
      </c>
      <c r="F114" s="33">
        <v>3092</v>
      </c>
      <c r="G114" s="33">
        <v>2879</v>
      </c>
      <c r="H114" s="33">
        <v>3867</v>
      </c>
      <c r="I114" s="33">
        <v>3971</v>
      </c>
      <c r="J114" s="33">
        <v>3732</v>
      </c>
      <c r="K114" s="33">
        <v>3139</v>
      </c>
      <c r="L114" s="33">
        <v>3235</v>
      </c>
      <c r="M114" s="33">
        <v>3833</v>
      </c>
      <c r="N114" s="33">
        <v>3957</v>
      </c>
      <c r="O114" s="33">
        <v>4209</v>
      </c>
      <c r="P114" s="33">
        <v>4394</v>
      </c>
      <c r="Q114" s="33">
        <v>4105</v>
      </c>
      <c r="R114" s="33">
        <v>4269</v>
      </c>
      <c r="S114" s="33">
        <v>4509</v>
      </c>
      <c r="T114" s="33">
        <v>5052</v>
      </c>
      <c r="U114" s="33">
        <v>5028</v>
      </c>
    </row>
    <row r="115" spans="1:27" x14ac:dyDescent="0.2">
      <c r="A115" s="30" t="s">
        <v>65</v>
      </c>
      <c r="B115" s="33">
        <v>7063</v>
      </c>
      <c r="C115" s="33">
        <v>6975</v>
      </c>
      <c r="D115" s="33">
        <v>7258</v>
      </c>
      <c r="E115" s="33">
        <v>7114</v>
      </c>
      <c r="F115" s="33">
        <v>7362</v>
      </c>
      <c r="G115" s="33">
        <v>7444</v>
      </c>
      <c r="H115" s="33">
        <v>7366</v>
      </c>
      <c r="I115" s="33">
        <v>7449</v>
      </c>
      <c r="J115" s="33">
        <v>7556</v>
      </c>
      <c r="K115" s="33">
        <v>7755</v>
      </c>
      <c r="L115" s="33">
        <v>7803</v>
      </c>
      <c r="M115" s="33">
        <v>7799</v>
      </c>
      <c r="N115" s="33">
        <v>7697</v>
      </c>
      <c r="O115" s="33">
        <v>7791</v>
      </c>
      <c r="P115" s="33">
        <v>8068</v>
      </c>
      <c r="Q115" s="33">
        <v>8194</v>
      </c>
      <c r="R115" s="33">
        <v>8205</v>
      </c>
      <c r="S115" s="33">
        <v>8315</v>
      </c>
      <c r="T115" s="33">
        <v>8191</v>
      </c>
      <c r="U115" s="33">
        <v>7922</v>
      </c>
    </row>
    <row r="116" spans="1:27" x14ac:dyDescent="0.2">
      <c r="A116" s="30" t="s">
        <v>63</v>
      </c>
      <c r="B116" s="33">
        <v>910</v>
      </c>
      <c r="C116" s="33">
        <v>843</v>
      </c>
      <c r="D116" s="33">
        <v>874</v>
      </c>
      <c r="E116" s="33">
        <v>1058</v>
      </c>
      <c r="F116" s="33">
        <v>1181</v>
      </c>
      <c r="G116" s="33">
        <v>1314</v>
      </c>
      <c r="H116" s="33">
        <v>1484</v>
      </c>
      <c r="I116" s="33">
        <v>1552</v>
      </c>
      <c r="J116" s="33">
        <v>1368</v>
      </c>
      <c r="K116" s="33">
        <v>1302</v>
      </c>
      <c r="L116" s="33">
        <v>1217</v>
      </c>
      <c r="M116" s="33">
        <v>1268</v>
      </c>
      <c r="N116" s="33">
        <v>1304</v>
      </c>
      <c r="O116" s="33">
        <v>1320</v>
      </c>
      <c r="P116" s="33">
        <v>1367</v>
      </c>
      <c r="Q116" s="33">
        <v>1458</v>
      </c>
      <c r="R116" s="33">
        <v>1537</v>
      </c>
      <c r="S116" s="33">
        <v>1727</v>
      </c>
      <c r="T116" s="33">
        <v>2016</v>
      </c>
      <c r="U116" s="33">
        <v>1721</v>
      </c>
    </row>
    <row r="117" spans="1:27" x14ac:dyDescent="0.2">
      <c r="A117" s="30" t="s">
        <v>62</v>
      </c>
      <c r="B117" s="33">
        <v>1346</v>
      </c>
      <c r="C117" s="33">
        <v>1119</v>
      </c>
      <c r="D117" s="33">
        <v>1173</v>
      </c>
      <c r="E117" s="33">
        <v>974</v>
      </c>
      <c r="F117" s="33">
        <v>1147</v>
      </c>
      <c r="G117" s="33">
        <v>1297</v>
      </c>
      <c r="H117" s="33">
        <v>1204</v>
      </c>
      <c r="I117" s="33">
        <v>1402</v>
      </c>
      <c r="J117" s="33">
        <v>1416</v>
      </c>
      <c r="K117" s="33">
        <v>1431</v>
      </c>
      <c r="L117" s="33">
        <v>1376</v>
      </c>
      <c r="M117" s="33">
        <v>1380</v>
      </c>
      <c r="N117" s="33">
        <v>1733</v>
      </c>
      <c r="O117" s="33">
        <v>1542</v>
      </c>
      <c r="P117" s="33">
        <v>1525</v>
      </c>
      <c r="Q117" s="33">
        <v>1729</v>
      </c>
      <c r="R117" s="33">
        <v>1741</v>
      </c>
      <c r="S117" s="33">
        <v>1886</v>
      </c>
      <c r="T117" s="33">
        <v>2020</v>
      </c>
      <c r="U117" s="33">
        <v>1753</v>
      </c>
    </row>
    <row r="118" spans="1:27" x14ac:dyDescent="0.2">
      <c r="A118" s="30" t="s">
        <v>67</v>
      </c>
      <c r="B118" s="33">
        <v>9359</v>
      </c>
      <c r="C118" s="33">
        <v>8991</v>
      </c>
      <c r="D118" s="33">
        <v>9207</v>
      </c>
      <c r="E118" s="33">
        <v>10959</v>
      </c>
      <c r="F118" s="33">
        <v>10610</v>
      </c>
      <c r="G118" s="33">
        <v>11902</v>
      </c>
      <c r="H118" s="33">
        <v>12565</v>
      </c>
      <c r="I118" s="33">
        <v>11893</v>
      </c>
      <c r="J118" s="33">
        <v>11124</v>
      </c>
      <c r="K118" s="33">
        <v>11629</v>
      </c>
      <c r="L118" s="33">
        <v>12173</v>
      </c>
      <c r="M118" s="33">
        <v>11662</v>
      </c>
      <c r="N118" s="33">
        <v>12547</v>
      </c>
      <c r="O118" s="33">
        <v>12571</v>
      </c>
      <c r="P118" s="33">
        <v>12805</v>
      </c>
      <c r="Q118" s="33">
        <v>13341</v>
      </c>
      <c r="R118" s="33">
        <v>14783</v>
      </c>
      <c r="S118" s="33">
        <v>16846</v>
      </c>
      <c r="T118" s="33">
        <v>16095</v>
      </c>
      <c r="U118" s="33">
        <v>16113</v>
      </c>
    </row>
    <row r="119" spans="1:27" x14ac:dyDescent="0.2">
      <c r="A119" s="30" t="s">
        <v>68</v>
      </c>
      <c r="B119" s="33">
        <v>45087</v>
      </c>
      <c r="C119" s="33">
        <v>44473</v>
      </c>
      <c r="D119" s="33">
        <v>45422</v>
      </c>
      <c r="E119" s="33">
        <v>46207</v>
      </c>
      <c r="F119" s="33">
        <v>46428</v>
      </c>
      <c r="G119" s="33">
        <v>46396</v>
      </c>
      <c r="H119" s="33">
        <v>48265</v>
      </c>
      <c r="I119" s="33">
        <v>48958</v>
      </c>
      <c r="J119" s="33">
        <v>49490</v>
      </c>
      <c r="K119" s="33">
        <v>51361</v>
      </c>
      <c r="L119" s="33">
        <v>51566</v>
      </c>
      <c r="M119" s="33">
        <v>50999</v>
      </c>
      <c r="N119" s="33">
        <v>51313</v>
      </c>
      <c r="O119" s="33">
        <v>51947</v>
      </c>
      <c r="P119" s="33">
        <v>53421</v>
      </c>
      <c r="Q119" s="33">
        <v>54687</v>
      </c>
      <c r="R119" s="33">
        <v>55384</v>
      </c>
      <c r="S119" s="33">
        <v>55517</v>
      </c>
      <c r="T119" s="33">
        <v>53812</v>
      </c>
      <c r="U119" s="33">
        <v>51571</v>
      </c>
    </row>
    <row r="120" spans="1:27" x14ac:dyDescent="0.2">
      <c r="A120" s="30" t="s">
        <v>69</v>
      </c>
      <c r="B120" s="38">
        <v>275572</v>
      </c>
      <c r="C120" s="38">
        <v>277763</v>
      </c>
      <c r="D120" s="38">
        <v>286045</v>
      </c>
      <c r="E120" s="38">
        <v>289240</v>
      </c>
      <c r="F120" s="38">
        <v>292565</v>
      </c>
      <c r="G120" s="38">
        <v>296139</v>
      </c>
      <c r="H120" s="38">
        <v>306093</v>
      </c>
      <c r="I120" s="38">
        <v>311491</v>
      </c>
      <c r="J120" s="38">
        <v>323447</v>
      </c>
      <c r="K120" s="38">
        <v>332897</v>
      </c>
      <c r="L120" s="38">
        <v>333635</v>
      </c>
      <c r="M120" s="38">
        <v>336182</v>
      </c>
      <c r="N120" s="38">
        <v>338960</v>
      </c>
      <c r="O120" s="38">
        <v>343716</v>
      </c>
      <c r="P120" s="38">
        <v>353581</v>
      </c>
      <c r="Q120" s="38">
        <v>355926</v>
      </c>
      <c r="R120" s="38">
        <v>361274</v>
      </c>
      <c r="S120" s="38">
        <v>365299</v>
      </c>
      <c r="T120" s="38">
        <v>359583</v>
      </c>
      <c r="U120" s="38">
        <v>347416</v>
      </c>
    </row>
    <row r="121" spans="1:27" x14ac:dyDescent="0.2">
      <c r="A121" s="37" t="s">
        <v>70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AA121"/>
    </row>
    <row r="122" spans="1:27" x14ac:dyDescent="0.2">
      <c r="A122" s="39" t="s">
        <v>71</v>
      </c>
      <c r="B122" s="40">
        <f>SUM(B90:B119)</f>
        <v>294640</v>
      </c>
      <c r="C122" s="40">
        <f>SUM(C90:C119)</f>
        <v>296587</v>
      </c>
      <c r="D122" s="40">
        <f t="shared" ref="D122:R122" si="3">SUM(D90:D119)</f>
        <v>305387</v>
      </c>
      <c r="E122" s="40">
        <f t="shared" si="3"/>
        <v>310214</v>
      </c>
      <c r="F122" s="40">
        <f t="shared" si="3"/>
        <v>313389</v>
      </c>
      <c r="G122" s="40">
        <f t="shared" si="3"/>
        <v>318336</v>
      </c>
      <c r="H122" s="40">
        <f t="shared" si="3"/>
        <v>329208</v>
      </c>
      <c r="I122" s="40">
        <f t="shared" si="3"/>
        <v>334222</v>
      </c>
      <c r="J122" s="40">
        <f t="shared" si="3"/>
        <v>345652</v>
      </c>
      <c r="K122" s="40">
        <f t="shared" si="3"/>
        <v>355794</v>
      </c>
      <c r="L122" s="40">
        <f t="shared" si="3"/>
        <v>357317</v>
      </c>
      <c r="M122" s="40">
        <f t="shared" si="3"/>
        <v>359269</v>
      </c>
      <c r="N122" s="40">
        <f t="shared" si="3"/>
        <v>362785</v>
      </c>
      <c r="O122" s="40">
        <f t="shared" si="3"/>
        <v>367448</v>
      </c>
      <c r="P122" s="40">
        <f t="shared" si="3"/>
        <v>377669</v>
      </c>
      <c r="Q122" s="40">
        <f t="shared" si="3"/>
        <v>380682</v>
      </c>
      <c r="R122" s="40">
        <f t="shared" si="3"/>
        <v>387809</v>
      </c>
      <c r="S122" s="40">
        <f>SUM(S90:S119)</f>
        <v>394210</v>
      </c>
      <c r="T122" s="40">
        <f>SUM(T90:T119)</f>
        <v>387856</v>
      </c>
      <c r="U122" s="40">
        <f>SUM(U90:U119)</f>
        <v>375456</v>
      </c>
    </row>
    <row r="123" spans="1:27" ht="13.5" thickBot="1" x14ac:dyDescent="0.25">
      <c r="AA123"/>
    </row>
    <row r="124" spans="1:27" ht="16.5" thickTop="1" thickBot="1" x14ac:dyDescent="0.25">
      <c r="A124" s="24"/>
      <c r="B124" s="173" t="s">
        <v>6</v>
      </c>
      <c r="C124" s="182" t="s">
        <v>7</v>
      </c>
      <c r="D124" s="180"/>
      <c r="E124" s="180"/>
      <c r="F124" s="180"/>
      <c r="G124" s="181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</row>
    <row r="125" spans="1:27" ht="15.75" thickTop="1" x14ac:dyDescent="0.2">
      <c r="A125" s="45"/>
      <c r="B125" s="173" t="s">
        <v>10</v>
      </c>
      <c r="C125" s="174" t="s">
        <v>133</v>
      </c>
      <c r="D125" s="178"/>
      <c r="E125" s="178"/>
      <c r="F125" s="178"/>
      <c r="G125" s="179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</row>
    <row r="126" spans="1:27" ht="15" x14ac:dyDescent="0.2">
      <c r="A126" s="45"/>
      <c r="B126" s="173" t="s">
        <v>13</v>
      </c>
      <c r="C126" s="174" t="s">
        <v>137</v>
      </c>
      <c r="D126" s="178"/>
      <c r="E126" s="178"/>
      <c r="F126" s="178"/>
      <c r="G126" s="179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</row>
    <row r="127" spans="1:27" x14ac:dyDescent="0.2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5"/>
      <c r="U127" s="25"/>
    </row>
    <row r="128" spans="1:27" x14ac:dyDescent="0.2">
      <c r="AA128"/>
    </row>
    <row r="129" spans="1:21" x14ac:dyDescent="0.2">
      <c r="A129" s="30" t="s">
        <v>15</v>
      </c>
      <c r="B129" s="30" t="s">
        <v>16</v>
      </c>
      <c r="C129" s="30" t="s">
        <v>17</v>
      </c>
      <c r="D129" s="30" t="s">
        <v>18</v>
      </c>
      <c r="E129" s="30" t="s">
        <v>19</v>
      </c>
      <c r="F129" s="30" t="s">
        <v>20</v>
      </c>
      <c r="G129" s="30" t="s">
        <v>21</v>
      </c>
      <c r="H129" s="30" t="s">
        <v>22</v>
      </c>
      <c r="I129" s="30" t="s">
        <v>23</v>
      </c>
      <c r="J129" s="30" t="s">
        <v>24</v>
      </c>
      <c r="K129" s="30" t="s">
        <v>25</v>
      </c>
      <c r="L129" s="30" t="s">
        <v>26</v>
      </c>
      <c r="M129" s="30" t="s">
        <v>27</v>
      </c>
      <c r="N129" s="30" t="s">
        <v>28</v>
      </c>
      <c r="O129" s="30" t="s">
        <v>29</v>
      </c>
      <c r="P129" s="30" t="s">
        <v>30</v>
      </c>
      <c r="Q129" s="30" t="s">
        <v>31</v>
      </c>
      <c r="R129" s="30" t="s">
        <v>32</v>
      </c>
      <c r="S129" s="30" t="s">
        <v>33</v>
      </c>
      <c r="T129" s="30" t="s">
        <v>34</v>
      </c>
      <c r="U129" s="30" t="s">
        <v>35</v>
      </c>
    </row>
    <row r="130" spans="1:21" x14ac:dyDescent="0.2">
      <c r="A130" s="30" t="s">
        <v>36</v>
      </c>
      <c r="B130" s="33">
        <v>1705</v>
      </c>
      <c r="C130" s="33">
        <v>1873</v>
      </c>
      <c r="D130" s="33">
        <v>1728</v>
      </c>
      <c r="E130" s="33">
        <v>1758</v>
      </c>
      <c r="F130" s="33">
        <v>1646</v>
      </c>
      <c r="G130" s="33">
        <v>1799</v>
      </c>
      <c r="H130" s="33">
        <v>1996</v>
      </c>
      <c r="I130" s="33">
        <v>1617</v>
      </c>
      <c r="J130" s="33">
        <v>1694</v>
      </c>
      <c r="K130" s="33">
        <v>1729</v>
      </c>
      <c r="L130" s="33">
        <v>1718</v>
      </c>
      <c r="M130" s="33">
        <v>1697</v>
      </c>
      <c r="N130" s="33">
        <v>1646</v>
      </c>
      <c r="O130" s="33">
        <v>1658</v>
      </c>
      <c r="P130" s="33">
        <v>1597</v>
      </c>
      <c r="Q130" s="33">
        <v>1701</v>
      </c>
      <c r="R130" s="33">
        <v>1516</v>
      </c>
      <c r="S130" s="33">
        <v>1309</v>
      </c>
      <c r="T130" s="33">
        <v>1350</v>
      </c>
      <c r="U130" s="33">
        <v>1347</v>
      </c>
    </row>
    <row r="131" spans="1:21" x14ac:dyDescent="0.2">
      <c r="A131" s="30" t="s">
        <v>38</v>
      </c>
      <c r="B131" s="33">
        <v>3485</v>
      </c>
      <c r="C131" s="33">
        <v>3708</v>
      </c>
      <c r="D131" s="33">
        <v>3832</v>
      </c>
      <c r="E131" s="33">
        <v>3572</v>
      </c>
      <c r="F131" s="33">
        <v>3611</v>
      </c>
      <c r="G131" s="33">
        <v>3763</v>
      </c>
      <c r="H131" s="33">
        <v>4359</v>
      </c>
      <c r="I131" s="33">
        <v>4208</v>
      </c>
      <c r="J131" s="33">
        <v>4115</v>
      </c>
      <c r="K131" s="33">
        <v>3841</v>
      </c>
      <c r="L131" s="33">
        <v>3773</v>
      </c>
      <c r="M131" s="33">
        <v>3750</v>
      </c>
      <c r="N131" s="33">
        <v>3290</v>
      </c>
      <c r="O131" s="33">
        <v>3676</v>
      </c>
      <c r="P131" s="33">
        <v>3634</v>
      </c>
      <c r="Q131" s="33">
        <v>3620</v>
      </c>
      <c r="R131" s="33">
        <v>3151</v>
      </c>
      <c r="S131" s="33">
        <v>2618</v>
      </c>
      <c r="T131" s="33">
        <v>3363</v>
      </c>
      <c r="U131" s="33">
        <v>2749</v>
      </c>
    </row>
    <row r="132" spans="1:21" x14ac:dyDescent="0.2">
      <c r="A132" s="30" t="s">
        <v>40</v>
      </c>
      <c r="B132" s="33">
        <v>59</v>
      </c>
      <c r="C132" s="33">
        <v>217</v>
      </c>
      <c r="D132" s="33">
        <v>248</v>
      </c>
      <c r="E132" s="33">
        <v>394</v>
      </c>
      <c r="F132" s="33">
        <v>299</v>
      </c>
      <c r="G132" s="33">
        <v>278</v>
      </c>
      <c r="H132" s="33">
        <v>238</v>
      </c>
      <c r="I132" s="33">
        <v>8</v>
      </c>
      <c r="J132" s="33">
        <v>14</v>
      </c>
      <c r="K132" s="33">
        <v>18</v>
      </c>
      <c r="L132" s="33">
        <v>16</v>
      </c>
      <c r="M132" s="33">
        <v>17</v>
      </c>
      <c r="N132" s="33">
        <v>20</v>
      </c>
      <c r="O132" s="33">
        <v>25</v>
      </c>
      <c r="P132" s="33">
        <v>28</v>
      </c>
      <c r="Q132" s="33">
        <v>26</v>
      </c>
      <c r="R132" s="33">
        <v>28</v>
      </c>
      <c r="S132" s="33">
        <v>25</v>
      </c>
      <c r="T132" s="33">
        <v>23</v>
      </c>
      <c r="U132" s="33">
        <v>26</v>
      </c>
    </row>
    <row r="133" spans="1:21" x14ac:dyDescent="0.2">
      <c r="A133" s="30" t="s">
        <v>66</v>
      </c>
      <c r="B133" s="33">
        <v>3327</v>
      </c>
      <c r="C133" s="33">
        <v>3483</v>
      </c>
      <c r="D133" s="33">
        <v>3475</v>
      </c>
      <c r="E133" s="33">
        <v>3261</v>
      </c>
      <c r="F133" s="33">
        <v>3085</v>
      </c>
      <c r="G133" s="33">
        <v>3293</v>
      </c>
      <c r="H133" s="33">
        <v>3350</v>
      </c>
      <c r="I133" s="33">
        <v>3045</v>
      </c>
      <c r="J133" s="33">
        <v>3266</v>
      </c>
      <c r="K133" s="33">
        <v>3154</v>
      </c>
      <c r="L133" s="33">
        <v>2918</v>
      </c>
      <c r="M133" s="33">
        <v>3051</v>
      </c>
      <c r="N133" s="33">
        <v>2930</v>
      </c>
      <c r="O133" s="33">
        <v>3094</v>
      </c>
      <c r="P133" s="33">
        <v>3067</v>
      </c>
      <c r="Q133" s="33">
        <v>3100</v>
      </c>
      <c r="R133" s="33">
        <v>2977</v>
      </c>
      <c r="S133" s="33">
        <v>2577</v>
      </c>
      <c r="T133" s="33">
        <v>2734</v>
      </c>
      <c r="U133" s="33">
        <v>2628</v>
      </c>
    </row>
    <row r="134" spans="1:21" x14ac:dyDescent="0.2">
      <c r="A134" s="30" t="s">
        <v>42</v>
      </c>
      <c r="B134" s="33">
        <v>66</v>
      </c>
      <c r="C134" s="33">
        <v>66</v>
      </c>
      <c r="D134" s="33">
        <v>78</v>
      </c>
      <c r="E134" s="33">
        <v>72</v>
      </c>
      <c r="F134" s="33">
        <v>72</v>
      </c>
      <c r="G134" s="33">
        <v>73</v>
      </c>
      <c r="H134" s="33">
        <v>75</v>
      </c>
      <c r="I134" s="33">
        <v>78</v>
      </c>
      <c r="J134" s="33">
        <v>77</v>
      </c>
      <c r="K134" s="33">
        <v>74</v>
      </c>
      <c r="L134" s="33">
        <v>83</v>
      </c>
      <c r="M134" s="33">
        <v>83</v>
      </c>
      <c r="N134" s="33">
        <v>91</v>
      </c>
      <c r="O134" s="33">
        <v>96</v>
      </c>
      <c r="P134" s="33">
        <v>86</v>
      </c>
      <c r="Q134" s="33">
        <v>156</v>
      </c>
      <c r="R134" s="33">
        <v>116</v>
      </c>
      <c r="S134" s="33">
        <v>107</v>
      </c>
      <c r="T134" s="33">
        <v>94</v>
      </c>
      <c r="U134" s="33">
        <v>104</v>
      </c>
    </row>
    <row r="135" spans="1:21" x14ac:dyDescent="0.2">
      <c r="A135" s="30" t="s">
        <v>43</v>
      </c>
      <c r="B135" s="33">
        <v>87</v>
      </c>
      <c r="C135" s="33">
        <v>93</v>
      </c>
      <c r="D135" s="33">
        <v>99</v>
      </c>
      <c r="E135" s="33">
        <v>68</v>
      </c>
      <c r="F135" s="33">
        <v>80</v>
      </c>
      <c r="G135" s="33">
        <v>86</v>
      </c>
      <c r="H135" s="33">
        <v>57</v>
      </c>
      <c r="I135" s="33">
        <v>57</v>
      </c>
      <c r="J135" s="33">
        <v>70</v>
      </c>
      <c r="K135" s="33">
        <v>64</v>
      </c>
      <c r="L135" s="33">
        <v>76</v>
      </c>
      <c r="M135" s="33">
        <v>86</v>
      </c>
      <c r="N135" s="33">
        <v>64</v>
      </c>
      <c r="O135" s="33">
        <v>56</v>
      </c>
      <c r="P135" s="33">
        <v>55</v>
      </c>
      <c r="Q135" s="33">
        <v>32</v>
      </c>
      <c r="R135" s="33">
        <v>32</v>
      </c>
      <c r="S135" s="33">
        <v>25</v>
      </c>
      <c r="T135" s="33">
        <v>18</v>
      </c>
      <c r="U135" s="33">
        <v>6</v>
      </c>
    </row>
    <row r="136" spans="1:21" x14ac:dyDescent="0.2">
      <c r="A136" s="30" t="s">
        <v>48</v>
      </c>
      <c r="B136" s="33">
        <v>18086</v>
      </c>
      <c r="C136" s="33">
        <v>21726</v>
      </c>
      <c r="D136" s="33">
        <v>21361</v>
      </c>
      <c r="E136" s="33">
        <v>23475</v>
      </c>
      <c r="F136" s="33">
        <v>21977</v>
      </c>
      <c r="G136" s="33">
        <v>22462</v>
      </c>
      <c r="H136" s="33">
        <v>23794</v>
      </c>
      <c r="I136" s="33">
        <v>24461</v>
      </c>
      <c r="J136" s="33">
        <v>23502</v>
      </c>
      <c r="K136" s="33">
        <v>19904</v>
      </c>
      <c r="L136" s="33">
        <v>19484</v>
      </c>
      <c r="M136" s="33">
        <v>22222</v>
      </c>
      <c r="N136" s="33">
        <v>19649</v>
      </c>
      <c r="O136" s="33">
        <v>19278</v>
      </c>
      <c r="P136" s="33">
        <v>17374</v>
      </c>
      <c r="Q136" s="33">
        <v>17245</v>
      </c>
      <c r="R136" s="33">
        <v>18198</v>
      </c>
      <c r="S136" s="33">
        <v>11095</v>
      </c>
      <c r="T136" s="33">
        <v>16342</v>
      </c>
      <c r="U136" s="33">
        <v>14030</v>
      </c>
    </row>
    <row r="137" spans="1:21" x14ac:dyDescent="0.2">
      <c r="A137" s="30" t="s">
        <v>44</v>
      </c>
      <c r="B137" s="33">
        <v>1267</v>
      </c>
      <c r="C137" s="33">
        <v>1285</v>
      </c>
      <c r="D137" s="33">
        <v>1090</v>
      </c>
      <c r="E137" s="33">
        <v>1264</v>
      </c>
      <c r="F137" s="33">
        <v>1108</v>
      </c>
      <c r="G137" s="33">
        <v>1094</v>
      </c>
      <c r="H137" s="33">
        <v>1149</v>
      </c>
      <c r="I137" s="33">
        <v>1004</v>
      </c>
      <c r="J137" s="33">
        <v>961</v>
      </c>
      <c r="K137" s="33">
        <v>905</v>
      </c>
      <c r="L137" s="33">
        <v>775</v>
      </c>
      <c r="M137" s="33">
        <v>804</v>
      </c>
      <c r="N137" s="33">
        <v>744</v>
      </c>
      <c r="O137" s="33">
        <v>697</v>
      </c>
      <c r="P137" s="33">
        <v>653</v>
      </c>
      <c r="Q137" s="33">
        <v>623</v>
      </c>
      <c r="R137" s="33">
        <v>563</v>
      </c>
      <c r="S137" s="33">
        <v>515</v>
      </c>
      <c r="T137" s="33">
        <v>483</v>
      </c>
      <c r="U137" s="33">
        <v>460</v>
      </c>
    </row>
    <row r="138" spans="1:21" x14ac:dyDescent="0.2">
      <c r="A138" s="30" t="s">
        <v>45</v>
      </c>
      <c r="B138" s="33">
        <v>58</v>
      </c>
      <c r="C138" s="33">
        <v>67</v>
      </c>
      <c r="D138" s="33">
        <v>32</v>
      </c>
      <c r="E138" s="33">
        <v>39</v>
      </c>
      <c r="F138" s="33">
        <v>64</v>
      </c>
      <c r="G138" s="33">
        <v>61</v>
      </c>
      <c r="H138" s="33">
        <v>51</v>
      </c>
      <c r="I138" s="33">
        <v>65</v>
      </c>
      <c r="J138" s="33">
        <v>56</v>
      </c>
      <c r="K138" s="33">
        <v>21</v>
      </c>
      <c r="L138" s="33">
        <v>21</v>
      </c>
      <c r="M138" s="33">
        <v>24</v>
      </c>
      <c r="N138" s="33">
        <v>16</v>
      </c>
      <c r="O138" s="33">
        <v>15</v>
      </c>
      <c r="P138" s="33">
        <v>10</v>
      </c>
      <c r="Q138" s="33">
        <v>9</v>
      </c>
      <c r="R138" s="33">
        <v>10</v>
      </c>
      <c r="S138" s="33">
        <v>8</v>
      </c>
      <c r="T138" s="33">
        <v>10</v>
      </c>
      <c r="U138" s="33">
        <v>8</v>
      </c>
    </row>
    <row r="139" spans="1:21" x14ac:dyDescent="0.2">
      <c r="A139" s="30" t="s">
        <v>64</v>
      </c>
      <c r="B139" s="33">
        <v>3566</v>
      </c>
      <c r="C139" s="33">
        <v>3794</v>
      </c>
      <c r="D139" s="33">
        <v>3651</v>
      </c>
      <c r="E139" s="33">
        <v>3640</v>
      </c>
      <c r="F139" s="33">
        <v>3888</v>
      </c>
      <c r="G139" s="33">
        <v>3685</v>
      </c>
      <c r="H139" s="33">
        <v>3982</v>
      </c>
      <c r="I139" s="33">
        <v>3838</v>
      </c>
      <c r="J139" s="33">
        <v>3840</v>
      </c>
      <c r="K139" s="33">
        <v>3966</v>
      </c>
      <c r="L139" s="33">
        <v>4048</v>
      </c>
      <c r="M139" s="33">
        <v>3875</v>
      </c>
      <c r="N139" s="33">
        <v>3846</v>
      </c>
      <c r="O139" s="33">
        <v>4067</v>
      </c>
      <c r="P139" s="33">
        <v>4373</v>
      </c>
      <c r="Q139" s="33">
        <v>4270</v>
      </c>
      <c r="R139" s="33">
        <v>3785</v>
      </c>
      <c r="S139" s="33">
        <v>3674</v>
      </c>
      <c r="T139" s="33">
        <v>3524</v>
      </c>
      <c r="U139" s="33">
        <v>3321</v>
      </c>
    </row>
    <row r="140" spans="1:21" x14ac:dyDescent="0.2">
      <c r="A140" s="30" t="s">
        <v>46</v>
      </c>
      <c r="B140" s="33">
        <v>2037</v>
      </c>
      <c r="C140" s="33">
        <v>2105</v>
      </c>
      <c r="D140" s="33">
        <v>2077</v>
      </c>
      <c r="E140" s="33">
        <v>1755</v>
      </c>
      <c r="F140" s="33">
        <v>1862</v>
      </c>
      <c r="G140" s="33">
        <v>1894</v>
      </c>
      <c r="H140" s="33">
        <v>1483</v>
      </c>
      <c r="I140" s="33">
        <v>1374</v>
      </c>
      <c r="J140" s="33">
        <v>1414</v>
      </c>
      <c r="K140" s="33">
        <v>1202</v>
      </c>
      <c r="L140" s="33">
        <v>734</v>
      </c>
      <c r="M140" s="33">
        <v>779</v>
      </c>
      <c r="N140" s="33">
        <v>754</v>
      </c>
      <c r="O140" s="33">
        <v>729</v>
      </c>
      <c r="P140" s="33">
        <v>700</v>
      </c>
      <c r="Q140" s="33">
        <v>667</v>
      </c>
      <c r="R140" s="33">
        <v>654</v>
      </c>
      <c r="S140" s="33">
        <v>621</v>
      </c>
      <c r="T140" s="33">
        <v>615</v>
      </c>
      <c r="U140" s="33">
        <v>645</v>
      </c>
    </row>
    <row r="141" spans="1:21" x14ac:dyDescent="0.2">
      <c r="A141" s="30" t="s">
        <v>47</v>
      </c>
      <c r="B141" s="33">
        <v>10957</v>
      </c>
      <c r="C141" s="33">
        <v>11678</v>
      </c>
      <c r="D141" s="33">
        <v>11286</v>
      </c>
      <c r="E141" s="33">
        <v>10586</v>
      </c>
      <c r="F141" s="33">
        <v>9631</v>
      </c>
      <c r="G141" s="33">
        <v>9616</v>
      </c>
      <c r="H141" s="33">
        <v>10304</v>
      </c>
      <c r="I141" s="33">
        <v>9643</v>
      </c>
      <c r="J141" s="33">
        <v>10507</v>
      </c>
      <c r="K141" s="33">
        <v>10368</v>
      </c>
      <c r="L141" s="33">
        <v>9565</v>
      </c>
      <c r="M141" s="33">
        <v>10602</v>
      </c>
      <c r="N141" s="33">
        <v>9172</v>
      </c>
      <c r="O141" s="33">
        <v>9600</v>
      </c>
      <c r="P141" s="33">
        <v>9491</v>
      </c>
      <c r="Q141" s="33">
        <v>9267</v>
      </c>
      <c r="R141" s="33">
        <v>8467</v>
      </c>
      <c r="S141" s="33">
        <v>7521</v>
      </c>
      <c r="T141" s="33">
        <v>8008</v>
      </c>
      <c r="U141" s="33">
        <v>7817</v>
      </c>
    </row>
    <row r="142" spans="1:21" x14ac:dyDescent="0.2">
      <c r="A142" s="30" t="s">
        <v>49</v>
      </c>
      <c r="B142" s="33">
        <v>1484</v>
      </c>
      <c r="C142" s="33">
        <v>1476</v>
      </c>
      <c r="D142" s="33">
        <v>1448</v>
      </c>
      <c r="E142" s="33">
        <v>1437</v>
      </c>
      <c r="F142" s="33">
        <v>1445</v>
      </c>
      <c r="G142" s="33">
        <v>1519</v>
      </c>
      <c r="H142" s="33">
        <v>2063</v>
      </c>
      <c r="I142" s="33">
        <v>2156</v>
      </c>
      <c r="J142" s="33">
        <v>2264</v>
      </c>
      <c r="K142" s="33">
        <v>2226</v>
      </c>
      <c r="L142" s="33">
        <v>2409</v>
      </c>
      <c r="M142" s="33">
        <v>2596</v>
      </c>
      <c r="N142" s="33">
        <v>2698</v>
      </c>
      <c r="O142" s="33">
        <v>3203</v>
      </c>
      <c r="P142" s="33">
        <v>3050</v>
      </c>
      <c r="Q142" s="33">
        <v>3108</v>
      </c>
      <c r="R142" s="33">
        <v>2958</v>
      </c>
      <c r="S142" s="33">
        <v>2645</v>
      </c>
      <c r="T142" s="33">
        <v>2555</v>
      </c>
      <c r="U142" s="33">
        <v>2199</v>
      </c>
    </row>
    <row r="143" spans="1:21" x14ac:dyDescent="0.2">
      <c r="A143" s="30" t="s">
        <v>50</v>
      </c>
      <c r="B143" s="33">
        <v>1168</v>
      </c>
      <c r="C143" s="33">
        <v>1072</v>
      </c>
      <c r="D143" s="33">
        <v>1295</v>
      </c>
      <c r="E143" s="33">
        <v>960</v>
      </c>
      <c r="F143" s="33">
        <v>935</v>
      </c>
      <c r="G143" s="33">
        <v>557</v>
      </c>
      <c r="H143" s="33">
        <v>372</v>
      </c>
      <c r="I143" s="33">
        <v>320</v>
      </c>
      <c r="J143" s="33">
        <v>322</v>
      </c>
      <c r="K143" s="33">
        <v>308</v>
      </c>
      <c r="L143" s="33">
        <v>309</v>
      </c>
      <c r="M143" s="33">
        <v>284</v>
      </c>
      <c r="N143" s="33">
        <v>276</v>
      </c>
      <c r="O143" s="33">
        <v>230</v>
      </c>
      <c r="P143" s="33">
        <v>180</v>
      </c>
      <c r="Q143" s="33">
        <v>188</v>
      </c>
      <c r="R143" s="33">
        <v>165</v>
      </c>
      <c r="S143" s="33">
        <v>118</v>
      </c>
      <c r="T143" s="33">
        <v>106</v>
      </c>
      <c r="U143" s="33">
        <v>107</v>
      </c>
    </row>
    <row r="144" spans="1:21" x14ac:dyDescent="0.2">
      <c r="A144" s="30" t="s">
        <v>51</v>
      </c>
      <c r="B144" s="33">
        <v>382</v>
      </c>
      <c r="C144" s="33">
        <v>412</v>
      </c>
      <c r="D144" s="33">
        <v>395</v>
      </c>
      <c r="E144" s="33">
        <v>410</v>
      </c>
      <c r="F144" s="33">
        <v>530</v>
      </c>
      <c r="G144" s="33">
        <v>640</v>
      </c>
      <c r="H144" s="33">
        <v>658</v>
      </c>
      <c r="I144" s="33">
        <v>710</v>
      </c>
      <c r="J144" s="33">
        <v>778</v>
      </c>
      <c r="K144" s="33">
        <v>917</v>
      </c>
      <c r="L144" s="33">
        <v>910</v>
      </c>
      <c r="M144" s="33">
        <v>1007</v>
      </c>
      <c r="N144" s="33">
        <v>1022</v>
      </c>
      <c r="O144" s="33">
        <v>1067</v>
      </c>
      <c r="P144" s="33">
        <v>1088</v>
      </c>
      <c r="Q144" s="33">
        <v>1118</v>
      </c>
      <c r="R144" s="33">
        <v>1218</v>
      </c>
      <c r="S144" s="33">
        <v>1127</v>
      </c>
      <c r="T144" s="33">
        <v>1240</v>
      </c>
      <c r="U144" s="33">
        <v>1225</v>
      </c>
    </row>
    <row r="145" spans="1:21" x14ac:dyDescent="0.2">
      <c r="A145" s="30" t="s">
        <v>52</v>
      </c>
      <c r="B145" s="33">
        <v>9521</v>
      </c>
      <c r="C145" s="33">
        <v>9623</v>
      </c>
      <c r="D145" s="33">
        <v>8601</v>
      </c>
      <c r="E145" s="33">
        <v>7866</v>
      </c>
      <c r="F145" s="33">
        <v>6113</v>
      </c>
      <c r="G145" s="33">
        <v>6933</v>
      </c>
      <c r="H145" s="33">
        <v>6839</v>
      </c>
      <c r="I145" s="33">
        <v>6429</v>
      </c>
      <c r="J145" s="33">
        <v>6640</v>
      </c>
      <c r="K145" s="33">
        <v>7393</v>
      </c>
      <c r="L145" s="33">
        <v>6677</v>
      </c>
      <c r="M145" s="33">
        <v>7100</v>
      </c>
      <c r="N145" s="33">
        <v>6464</v>
      </c>
      <c r="O145" s="33">
        <v>5875</v>
      </c>
      <c r="P145" s="33">
        <v>5986</v>
      </c>
      <c r="Q145" s="33">
        <v>5324</v>
      </c>
      <c r="R145" s="33">
        <v>4720</v>
      </c>
      <c r="S145" s="33">
        <v>3928</v>
      </c>
      <c r="T145" s="33">
        <v>3940</v>
      </c>
      <c r="U145" s="33">
        <v>3789</v>
      </c>
    </row>
    <row r="146" spans="1:21" x14ac:dyDescent="0.2">
      <c r="A146" s="30" t="s">
        <v>54</v>
      </c>
      <c r="B146" s="33">
        <v>141</v>
      </c>
      <c r="C146" s="33">
        <v>145</v>
      </c>
      <c r="D146" s="33">
        <v>98</v>
      </c>
      <c r="E146" s="33">
        <v>85</v>
      </c>
      <c r="F146" s="33">
        <v>104</v>
      </c>
      <c r="G146" s="33">
        <v>72</v>
      </c>
      <c r="H146" s="33">
        <v>48</v>
      </c>
      <c r="I146" s="33">
        <v>67</v>
      </c>
      <c r="J146" s="33">
        <v>66</v>
      </c>
      <c r="K146" s="33">
        <v>66</v>
      </c>
      <c r="L146" s="33">
        <v>78</v>
      </c>
      <c r="M146" s="33">
        <v>77</v>
      </c>
      <c r="N146" s="33">
        <v>74</v>
      </c>
      <c r="O146" s="33">
        <v>72</v>
      </c>
      <c r="P146" s="33">
        <v>64</v>
      </c>
      <c r="Q146" s="33">
        <v>63</v>
      </c>
      <c r="R146" s="33">
        <v>55</v>
      </c>
      <c r="S146" s="33">
        <v>39</v>
      </c>
      <c r="T146" s="33">
        <v>39</v>
      </c>
      <c r="U146" s="33">
        <v>40</v>
      </c>
    </row>
    <row r="147" spans="1:21" x14ac:dyDescent="0.2">
      <c r="A147" s="30" t="s">
        <v>55</v>
      </c>
      <c r="B147" s="33">
        <v>303</v>
      </c>
      <c r="C147" s="33">
        <v>374</v>
      </c>
      <c r="D147" s="33">
        <v>335</v>
      </c>
      <c r="E147" s="33">
        <v>322</v>
      </c>
      <c r="F147" s="33">
        <v>308</v>
      </c>
      <c r="G147" s="33">
        <v>300</v>
      </c>
      <c r="H147" s="33">
        <v>328</v>
      </c>
      <c r="I147" s="33">
        <v>326</v>
      </c>
      <c r="J147" s="33">
        <v>336</v>
      </c>
      <c r="K147" s="33">
        <v>7</v>
      </c>
      <c r="L147" s="33">
        <v>227</v>
      </c>
      <c r="M147" s="33">
        <v>245</v>
      </c>
      <c r="N147" s="33">
        <v>223</v>
      </c>
      <c r="O147" s="33">
        <v>227</v>
      </c>
      <c r="P147" s="33">
        <v>240</v>
      </c>
      <c r="Q147" s="33">
        <v>232</v>
      </c>
      <c r="R147" s="33">
        <v>240</v>
      </c>
      <c r="S147" s="33">
        <v>221</v>
      </c>
      <c r="T147" s="33">
        <v>243</v>
      </c>
      <c r="U147" s="33">
        <v>251</v>
      </c>
    </row>
    <row r="148" spans="1:21" x14ac:dyDescent="0.2">
      <c r="A148" s="30" t="s">
        <v>53</v>
      </c>
      <c r="B148" s="33">
        <v>117</v>
      </c>
      <c r="C148" s="33">
        <v>136</v>
      </c>
      <c r="D148" s="33">
        <v>120</v>
      </c>
      <c r="E148" s="33">
        <v>96</v>
      </c>
      <c r="F148" s="33">
        <v>68</v>
      </c>
      <c r="G148" s="33">
        <v>34</v>
      </c>
      <c r="H148" s="33">
        <v>30</v>
      </c>
      <c r="I148" s="33">
        <v>33</v>
      </c>
      <c r="J148" s="33">
        <v>35</v>
      </c>
      <c r="K148" s="33">
        <v>34</v>
      </c>
      <c r="L148" s="33">
        <v>34</v>
      </c>
      <c r="M148" s="33">
        <v>34</v>
      </c>
      <c r="N148" s="33">
        <v>34</v>
      </c>
      <c r="O148" s="33">
        <v>33</v>
      </c>
      <c r="P148" s="33">
        <v>34</v>
      </c>
      <c r="Q148" s="33">
        <v>38</v>
      </c>
      <c r="R148" s="33">
        <v>39</v>
      </c>
      <c r="S148" s="33">
        <v>34</v>
      </c>
      <c r="T148" s="33">
        <v>33</v>
      </c>
      <c r="U148" s="33">
        <v>31</v>
      </c>
    </row>
    <row r="149" spans="1:21" x14ac:dyDescent="0.2">
      <c r="A149" s="30" t="s">
        <v>56</v>
      </c>
      <c r="B149" s="33">
        <v>33</v>
      </c>
      <c r="C149" s="33">
        <v>34</v>
      </c>
      <c r="D149" s="33">
        <v>36</v>
      </c>
      <c r="E149" s="33">
        <v>36</v>
      </c>
      <c r="F149" s="33">
        <v>36</v>
      </c>
      <c r="G149" s="33">
        <v>38</v>
      </c>
      <c r="H149" s="33">
        <v>38</v>
      </c>
      <c r="I149" s="33">
        <v>34</v>
      </c>
      <c r="J149" s="33">
        <v>23</v>
      </c>
      <c r="K149" s="33">
        <v>28</v>
      </c>
      <c r="L149" s="33">
        <v>28</v>
      </c>
      <c r="M149" s="33">
        <v>28</v>
      </c>
      <c r="N149" s="33">
        <v>31</v>
      </c>
      <c r="O149" s="33">
        <v>34</v>
      </c>
      <c r="P149" s="33">
        <v>35</v>
      </c>
      <c r="Q149" s="33">
        <v>23</v>
      </c>
      <c r="R149" s="33">
        <v>24</v>
      </c>
      <c r="S149" s="33">
        <v>24</v>
      </c>
      <c r="T149" s="33">
        <v>24</v>
      </c>
      <c r="U149" s="33">
        <v>19</v>
      </c>
    </row>
    <row r="150" spans="1:21" x14ac:dyDescent="0.2">
      <c r="A150" s="30" t="s">
        <v>57</v>
      </c>
      <c r="B150" s="33">
        <v>242</v>
      </c>
      <c r="C150" s="33">
        <v>233</v>
      </c>
      <c r="D150" s="33">
        <v>216</v>
      </c>
      <c r="E150" s="33">
        <v>117</v>
      </c>
      <c r="F150" s="33">
        <v>107</v>
      </c>
      <c r="G150" s="33">
        <v>85</v>
      </c>
      <c r="H150" s="33">
        <v>89</v>
      </c>
      <c r="I150" s="33">
        <v>63</v>
      </c>
      <c r="J150" s="33">
        <v>62</v>
      </c>
      <c r="K150" s="33">
        <v>58</v>
      </c>
      <c r="L150" s="33">
        <v>58</v>
      </c>
      <c r="M150" s="33">
        <v>62</v>
      </c>
      <c r="N150" s="33">
        <v>58</v>
      </c>
      <c r="O150" s="33">
        <v>63</v>
      </c>
      <c r="P150" s="33">
        <v>64</v>
      </c>
      <c r="Q150" s="33">
        <v>74</v>
      </c>
      <c r="R150" s="33">
        <v>88</v>
      </c>
      <c r="S150" s="33">
        <v>58</v>
      </c>
      <c r="T150" s="33">
        <v>62</v>
      </c>
      <c r="U150" s="33">
        <v>63</v>
      </c>
    </row>
    <row r="151" spans="1:21" x14ac:dyDescent="0.2">
      <c r="A151" s="30" t="s">
        <v>58</v>
      </c>
      <c r="B151" s="33">
        <v>450</v>
      </c>
      <c r="C151" s="33">
        <v>370</v>
      </c>
      <c r="D151" s="33">
        <v>317</v>
      </c>
      <c r="E151" s="33">
        <v>299</v>
      </c>
      <c r="F151" s="33">
        <v>296</v>
      </c>
      <c r="G151" s="33">
        <v>303</v>
      </c>
      <c r="H151" s="33">
        <v>352</v>
      </c>
      <c r="I151" s="33">
        <v>317</v>
      </c>
      <c r="J151" s="33">
        <v>308</v>
      </c>
      <c r="K151" s="33">
        <v>321</v>
      </c>
      <c r="L151" s="33">
        <v>248</v>
      </c>
      <c r="M151" s="33">
        <v>274</v>
      </c>
      <c r="N151" s="33">
        <v>288</v>
      </c>
      <c r="O151" s="33">
        <v>349</v>
      </c>
      <c r="P151" s="33">
        <v>280</v>
      </c>
      <c r="Q151" s="33">
        <v>231</v>
      </c>
      <c r="R151" s="33">
        <v>239</v>
      </c>
      <c r="S151" s="33">
        <v>200</v>
      </c>
      <c r="T151" s="33">
        <v>166</v>
      </c>
      <c r="U151" s="33">
        <v>167</v>
      </c>
    </row>
    <row r="152" spans="1:21" x14ac:dyDescent="0.2">
      <c r="A152" s="30" t="s">
        <v>59</v>
      </c>
      <c r="B152" s="33">
        <v>41</v>
      </c>
      <c r="C152" s="33">
        <v>24</v>
      </c>
      <c r="D152" s="33">
        <v>44</v>
      </c>
      <c r="E152" s="33">
        <v>145</v>
      </c>
      <c r="F152" s="33">
        <v>214</v>
      </c>
      <c r="G152" s="33">
        <v>307</v>
      </c>
      <c r="H152" s="33">
        <v>435</v>
      </c>
      <c r="I152" s="33">
        <v>592</v>
      </c>
      <c r="J152" s="33">
        <v>643</v>
      </c>
      <c r="K152" s="33">
        <v>693</v>
      </c>
      <c r="L152" s="33">
        <v>890</v>
      </c>
      <c r="M152" s="33">
        <v>1003</v>
      </c>
      <c r="N152" s="33">
        <v>1055</v>
      </c>
      <c r="O152" s="33">
        <v>1149</v>
      </c>
      <c r="P152" s="33">
        <v>1131</v>
      </c>
      <c r="Q152" s="33">
        <v>1007</v>
      </c>
      <c r="R152" s="33">
        <v>952</v>
      </c>
      <c r="S152" s="33">
        <v>963</v>
      </c>
      <c r="T152" s="33">
        <v>825</v>
      </c>
      <c r="U152" s="33">
        <v>789</v>
      </c>
    </row>
    <row r="153" spans="1:21" x14ac:dyDescent="0.2">
      <c r="A153" s="30" t="s">
        <v>60</v>
      </c>
      <c r="B153" s="33">
        <v>581</v>
      </c>
      <c r="C153" s="33">
        <v>594</v>
      </c>
      <c r="D153" s="33">
        <v>635</v>
      </c>
      <c r="E153" s="33">
        <v>677</v>
      </c>
      <c r="F153" s="33">
        <v>704</v>
      </c>
      <c r="G153" s="33">
        <v>691</v>
      </c>
      <c r="H153" s="33">
        <v>741</v>
      </c>
      <c r="I153" s="33">
        <v>740</v>
      </c>
      <c r="J153" s="33">
        <v>698</v>
      </c>
      <c r="K153" s="33">
        <v>718</v>
      </c>
      <c r="L153" s="33">
        <v>676</v>
      </c>
      <c r="M153" s="33">
        <v>659</v>
      </c>
      <c r="N153" s="33">
        <v>693</v>
      </c>
      <c r="O153" s="33">
        <v>770</v>
      </c>
      <c r="P153" s="33">
        <v>787</v>
      </c>
      <c r="Q153" s="33">
        <v>701</v>
      </c>
      <c r="R153" s="33">
        <v>682</v>
      </c>
      <c r="S153" s="33">
        <v>631</v>
      </c>
      <c r="T153" s="33">
        <v>551</v>
      </c>
      <c r="U153" s="33">
        <v>531</v>
      </c>
    </row>
    <row r="154" spans="1:21" x14ac:dyDescent="0.2">
      <c r="A154" s="30" t="s">
        <v>61</v>
      </c>
      <c r="B154" s="33">
        <v>326</v>
      </c>
      <c r="C154" s="33">
        <v>306</v>
      </c>
      <c r="D154" s="33">
        <v>375</v>
      </c>
      <c r="E154" s="33">
        <v>281</v>
      </c>
      <c r="F154" s="33">
        <v>162</v>
      </c>
      <c r="G154" s="33">
        <v>299</v>
      </c>
      <c r="H154" s="33">
        <v>191</v>
      </c>
      <c r="I154" s="33">
        <v>420</v>
      </c>
      <c r="J154" s="33">
        <v>448</v>
      </c>
      <c r="K154" s="33">
        <v>420</v>
      </c>
      <c r="L154" s="33">
        <v>435</v>
      </c>
      <c r="M154" s="33">
        <v>355</v>
      </c>
      <c r="N154" s="33">
        <v>321</v>
      </c>
      <c r="O154" s="33">
        <v>437</v>
      </c>
      <c r="P154" s="33">
        <v>435</v>
      </c>
      <c r="Q154" s="33">
        <v>678</v>
      </c>
      <c r="R154" s="33">
        <v>466</v>
      </c>
      <c r="S154" s="33">
        <v>604</v>
      </c>
      <c r="T154" s="33">
        <v>302</v>
      </c>
      <c r="U154" s="33">
        <v>319</v>
      </c>
    </row>
    <row r="155" spans="1:21" x14ac:dyDescent="0.2">
      <c r="A155" s="30" t="s">
        <v>65</v>
      </c>
      <c r="B155" s="33">
        <v>1537</v>
      </c>
      <c r="C155" s="33">
        <v>1697</v>
      </c>
      <c r="D155" s="33">
        <v>1836</v>
      </c>
      <c r="E155" s="33">
        <v>1700</v>
      </c>
      <c r="F155" s="33">
        <v>1756</v>
      </c>
      <c r="G155" s="33">
        <v>1422</v>
      </c>
      <c r="H155" s="33">
        <v>1545</v>
      </c>
      <c r="I155" s="33">
        <v>1397</v>
      </c>
      <c r="J155" s="33">
        <v>1257</v>
      </c>
      <c r="K155" s="33">
        <v>1053</v>
      </c>
      <c r="L155" s="33">
        <v>876</v>
      </c>
      <c r="M155" s="33">
        <v>834</v>
      </c>
      <c r="N155" s="33">
        <v>744</v>
      </c>
      <c r="O155" s="33">
        <v>706</v>
      </c>
      <c r="P155" s="33">
        <v>500</v>
      </c>
      <c r="Q155" s="33">
        <v>416</v>
      </c>
      <c r="R155" s="33">
        <v>248</v>
      </c>
      <c r="S155" s="33">
        <v>147</v>
      </c>
      <c r="T155" s="33">
        <v>97</v>
      </c>
      <c r="U155" s="33">
        <v>76</v>
      </c>
    </row>
    <row r="156" spans="1:21" x14ac:dyDescent="0.2">
      <c r="A156" s="30" t="s">
        <v>63</v>
      </c>
      <c r="B156" s="33">
        <v>377</v>
      </c>
      <c r="C156" s="33">
        <v>490</v>
      </c>
      <c r="D156" s="33">
        <v>401</v>
      </c>
      <c r="E156" s="33">
        <v>513</v>
      </c>
      <c r="F156" s="33">
        <v>529</v>
      </c>
      <c r="G156" s="33">
        <v>602</v>
      </c>
      <c r="H156" s="33">
        <v>479</v>
      </c>
      <c r="I156" s="33">
        <v>514</v>
      </c>
      <c r="J156" s="33">
        <v>477</v>
      </c>
      <c r="K156" s="33">
        <v>506</v>
      </c>
      <c r="L156" s="33">
        <v>385</v>
      </c>
      <c r="M156" s="33">
        <v>364</v>
      </c>
      <c r="N156" s="33">
        <v>433</v>
      </c>
      <c r="O156" s="33">
        <v>476</v>
      </c>
      <c r="P156" s="33">
        <v>451</v>
      </c>
      <c r="Q156" s="33">
        <v>400</v>
      </c>
      <c r="R156" s="33">
        <v>377</v>
      </c>
      <c r="S156" s="33">
        <v>286</v>
      </c>
      <c r="T156" s="33">
        <v>316</v>
      </c>
      <c r="U156" s="33">
        <v>296</v>
      </c>
    </row>
    <row r="157" spans="1:21" x14ac:dyDescent="0.2">
      <c r="A157" s="30" t="s">
        <v>62</v>
      </c>
      <c r="B157" s="33">
        <v>35</v>
      </c>
      <c r="C157" s="33">
        <v>34</v>
      </c>
      <c r="D157" s="33">
        <v>35</v>
      </c>
      <c r="E157" s="33">
        <v>33</v>
      </c>
      <c r="F157" s="33">
        <v>31</v>
      </c>
      <c r="G157" s="33">
        <v>25</v>
      </c>
      <c r="H157" s="33">
        <v>27</v>
      </c>
      <c r="I157" s="33">
        <v>25</v>
      </c>
      <c r="J157" s="33">
        <v>25</v>
      </c>
      <c r="K157" s="33">
        <v>23</v>
      </c>
      <c r="L157" s="33">
        <v>13</v>
      </c>
      <c r="M157" s="33">
        <v>13</v>
      </c>
      <c r="N157" s="33">
        <v>21</v>
      </c>
      <c r="O157" s="33">
        <v>10</v>
      </c>
      <c r="P157" s="33">
        <v>5</v>
      </c>
      <c r="Q157" s="33">
        <v>8</v>
      </c>
      <c r="R157" s="33">
        <v>16</v>
      </c>
      <c r="S157" s="33">
        <v>12</v>
      </c>
      <c r="T157" s="33">
        <v>18</v>
      </c>
      <c r="U157" s="33">
        <v>18</v>
      </c>
    </row>
    <row r="158" spans="1:21" x14ac:dyDescent="0.2">
      <c r="A158" s="30" t="s">
        <v>67</v>
      </c>
      <c r="B158" s="33">
        <v>3112</v>
      </c>
      <c r="C158" s="33">
        <v>3115</v>
      </c>
      <c r="D158" s="33">
        <v>3330</v>
      </c>
      <c r="E158" s="33">
        <v>3533</v>
      </c>
      <c r="F158" s="33">
        <v>3279</v>
      </c>
      <c r="G158" s="33">
        <v>3895</v>
      </c>
      <c r="H158" s="33">
        <v>3987</v>
      </c>
      <c r="I158" s="33">
        <v>3688</v>
      </c>
      <c r="J158" s="33">
        <v>3393</v>
      </c>
      <c r="K158" s="33">
        <v>3506</v>
      </c>
      <c r="L158" s="33">
        <v>3592</v>
      </c>
      <c r="M158" s="33">
        <v>2893</v>
      </c>
      <c r="N158" s="33">
        <v>2880</v>
      </c>
      <c r="O158" s="33">
        <v>2778</v>
      </c>
      <c r="P158" s="33">
        <v>2806</v>
      </c>
      <c r="Q158" s="33">
        <v>2884</v>
      </c>
      <c r="R158" s="33">
        <v>1956</v>
      </c>
      <c r="S158" s="33">
        <v>1745</v>
      </c>
      <c r="T158" s="33">
        <v>1686</v>
      </c>
      <c r="U158" s="33">
        <v>1616</v>
      </c>
    </row>
    <row r="159" spans="1:21" x14ac:dyDescent="0.2">
      <c r="A159" s="30" t="s">
        <v>68</v>
      </c>
      <c r="B159" s="33">
        <v>2312</v>
      </c>
      <c r="C159" s="33">
        <v>2616</v>
      </c>
      <c r="D159" s="33">
        <v>2676</v>
      </c>
      <c r="E159" s="33">
        <v>2813</v>
      </c>
      <c r="F159" s="33">
        <v>2799</v>
      </c>
      <c r="G159" s="33">
        <v>2791</v>
      </c>
      <c r="H159" s="33">
        <v>3278</v>
      </c>
      <c r="I159" s="33">
        <v>3160</v>
      </c>
      <c r="J159" s="33">
        <v>3301</v>
      </c>
      <c r="K159" s="33">
        <v>2934</v>
      </c>
      <c r="L159" s="33">
        <v>3017</v>
      </c>
      <c r="M159" s="33">
        <v>3310</v>
      </c>
      <c r="N159" s="33">
        <v>2875</v>
      </c>
      <c r="O159" s="33">
        <v>2855</v>
      </c>
      <c r="P159" s="33">
        <v>3099</v>
      </c>
      <c r="Q159" s="33">
        <v>2936</v>
      </c>
      <c r="R159" s="33">
        <v>3084</v>
      </c>
      <c r="S159" s="33">
        <v>2731</v>
      </c>
      <c r="T159" s="33">
        <v>2871</v>
      </c>
      <c r="U159" s="33">
        <v>2853</v>
      </c>
    </row>
    <row r="160" spans="1:21" x14ac:dyDescent="0.2">
      <c r="A160" s="30" t="s">
        <v>69</v>
      </c>
      <c r="B160" s="38">
        <v>59972</v>
      </c>
      <c r="C160" s="38">
        <v>65880</v>
      </c>
      <c r="D160" s="38">
        <v>64027</v>
      </c>
      <c r="E160" s="38">
        <v>64116</v>
      </c>
      <c r="F160" s="38">
        <v>60077</v>
      </c>
      <c r="G160" s="38">
        <v>61126</v>
      </c>
      <c r="H160" s="38">
        <v>64651</v>
      </c>
      <c r="I160" s="38">
        <v>63338</v>
      </c>
      <c r="J160" s="38">
        <v>63623</v>
      </c>
      <c r="K160" s="38">
        <v>59477</v>
      </c>
      <c r="L160" s="38">
        <v>57316</v>
      </c>
      <c r="M160" s="38">
        <v>61906</v>
      </c>
      <c r="N160" s="38">
        <v>56314</v>
      </c>
      <c r="O160" s="38">
        <v>57102</v>
      </c>
      <c r="P160" s="38">
        <v>55152</v>
      </c>
      <c r="Q160" s="38">
        <v>53931</v>
      </c>
      <c r="R160" s="38">
        <v>51853</v>
      </c>
      <c r="S160" s="38">
        <v>41088</v>
      </c>
      <c r="T160" s="38">
        <v>47051</v>
      </c>
      <c r="U160" s="38">
        <v>43119</v>
      </c>
    </row>
    <row r="161" spans="1:27" x14ac:dyDescent="0.2">
      <c r="A161" s="37" t="s">
        <v>70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AA161"/>
    </row>
    <row r="162" spans="1:27" x14ac:dyDescent="0.2">
      <c r="A162" s="39" t="s">
        <v>71</v>
      </c>
      <c r="B162" s="40">
        <f>SUM(B130:B159)</f>
        <v>66862</v>
      </c>
      <c r="C162" s="40">
        <f t="shared" ref="C162:U162" si="4">SUM(C130:C159)</f>
        <v>72846</v>
      </c>
      <c r="D162" s="40">
        <f t="shared" si="4"/>
        <v>71150</v>
      </c>
      <c r="E162" s="40">
        <f t="shared" si="4"/>
        <v>71207</v>
      </c>
      <c r="F162" s="40">
        <f t="shared" si="4"/>
        <v>66739</v>
      </c>
      <c r="G162" s="40">
        <f t="shared" si="4"/>
        <v>68617</v>
      </c>
      <c r="H162" s="40">
        <f t="shared" si="4"/>
        <v>72338</v>
      </c>
      <c r="I162" s="40">
        <f t="shared" si="4"/>
        <v>70389</v>
      </c>
      <c r="J162" s="40">
        <f t="shared" si="4"/>
        <v>70592</v>
      </c>
      <c r="K162" s="40">
        <f t="shared" si="4"/>
        <v>66457</v>
      </c>
      <c r="L162" s="40">
        <f t="shared" si="4"/>
        <v>64073</v>
      </c>
      <c r="M162" s="40">
        <f t="shared" si="4"/>
        <v>68128</v>
      </c>
      <c r="N162" s="40">
        <f t="shared" si="4"/>
        <v>62412</v>
      </c>
      <c r="O162" s="40">
        <f t="shared" si="4"/>
        <v>63325</v>
      </c>
      <c r="P162" s="40">
        <f t="shared" si="4"/>
        <v>61303</v>
      </c>
      <c r="Q162" s="40">
        <f t="shared" si="4"/>
        <v>60145</v>
      </c>
      <c r="R162" s="40">
        <f t="shared" si="4"/>
        <v>57024</v>
      </c>
      <c r="S162" s="40">
        <f t="shared" si="4"/>
        <v>45608</v>
      </c>
      <c r="T162" s="40">
        <f t="shared" si="4"/>
        <v>51638</v>
      </c>
      <c r="U162" s="40">
        <f t="shared" si="4"/>
        <v>47530</v>
      </c>
      <c r="AA162"/>
    </row>
    <row r="163" spans="1:27" ht="13.5" thickBot="1" x14ac:dyDescent="0.25">
      <c r="AA163"/>
    </row>
    <row r="164" spans="1:27" ht="16.5" thickTop="1" thickBot="1" x14ac:dyDescent="0.25">
      <c r="A164" s="24"/>
      <c r="B164" s="173" t="s">
        <v>6</v>
      </c>
      <c r="C164" s="182" t="s">
        <v>7</v>
      </c>
      <c r="D164" s="180"/>
      <c r="E164" s="180"/>
      <c r="F164" s="180"/>
      <c r="G164" s="181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</row>
    <row r="165" spans="1:27" ht="15.75" thickTop="1" x14ac:dyDescent="0.2">
      <c r="A165" s="45"/>
      <c r="B165" s="173" t="s">
        <v>10</v>
      </c>
      <c r="C165" s="174" t="s">
        <v>133</v>
      </c>
      <c r="D165" s="178"/>
      <c r="E165" s="178"/>
      <c r="F165" s="178"/>
      <c r="G165" s="179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</row>
    <row r="166" spans="1:27" ht="15" x14ac:dyDescent="0.2">
      <c r="A166" s="45"/>
      <c r="B166" s="173" t="s">
        <v>13</v>
      </c>
      <c r="C166" s="174" t="s">
        <v>138</v>
      </c>
      <c r="D166" s="178"/>
      <c r="E166" s="178"/>
      <c r="F166" s="178"/>
      <c r="G166" s="179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</row>
    <row r="167" spans="1:27" x14ac:dyDescent="0.2">
      <c r="A167" s="21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5"/>
      <c r="U167" s="25"/>
    </row>
    <row r="168" spans="1:27" x14ac:dyDescent="0.2">
      <c r="A168" s="30" t="s">
        <v>15</v>
      </c>
      <c r="B168" s="30" t="s">
        <v>16</v>
      </c>
      <c r="C168" s="30" t="s">
        <v>17</v>
      </c>
      <c r="D168" s="30" t="s">
        <v>18</v>
      </c>
      <c r="E168" s="30" t="s">
        <v>19</v>
      </c>
      <c r="F168" s="30" t="s">
        <v>20</v>
      </c>
      <c r="G168" s="30" t="s">
        <v>21</v>
      </c>
      <c r="H168" s="30" t="s">
        <v>22</v>
      </c>
      <c r="I168" s="30" t="s">
        <v>23</v>
      </c>
      <c r="J168" s="30" t="s">
        <v>24</v>
      </c>
      <c r="K168" s="30" t="s">
        <v>25</v>
      </c>
      <c r="L168" s="30" t="s">
        <v>26</v>
      </c>
      <c r="M168" s="30" t="s">
        <v>27</v>
      </c>
      <c r="N168" s="30" t="s">
        <v>28</v>
      </c>
      <c r="O168" s="30" t="s">
        <v>29</v>
      </c>
      <c r="P168" s="30" t="s">
        <v>30</v>
      </c>
      <c r="Q168" s="30" t="s">
        <v>31</v>
      </c>
      <c r="R168" s="30" t="s">
        <v>32</v>
      </c>
      <c r="S168" s="30" t="s">
        <v>33</v>
      </c>
      <c r="T168" s="30" t="s">
        <v>34</v>
      </c>
      <c r="U168" s="30" t="s">
        <v>35</v>
      </c>
    </row>
    <row r="169" spans="1:27" x14ac:dyDescent="0.2">
      <c r="A169" s="30" t="s">
        <v>36</v>
      </c>
      <c r="B169" s="33">
        <v>0</v>
      </c>
      <c r="C169" s="33">
        <v>0</v>
      </c>
      <c r="D169" s="33">
        <v>0</v>
      </c>
      <c r="E169" s="33">
        <v>0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>
        <v>0</v>
      </c>
    </row>
    <row r="170" spans="1:27" x14ac:dyDescent="0.2">
      <c r="A170" s="30" t="s">
        <v>38</v>
      </c>
      <c r="B170" s="33">
        <v>0</v>
      </c>
      <c r="C170" s="33">
        <v>0</v>
      </c>
      <c r="D170" s="33">
        <v>0</v>
      </c>
      <c r="E170" s="33">
        <v>0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>
        <v>0</v>
      </c>
    </row>
    <row r="171" spans="1:27" x14ac:dyDescent="0.2">
      <c r="A171" s="30" t="s">
        <v>40</v>
      </c>
      <c r="B171" s="33">
        <v>0</v>
      </c>
      <c r="C171" s="33">
        <v>0</v>
      </c>
      <c r="D171" s="33">
        <v>0</v>
      </c>
      <c r="E171" s="33">
        <v>0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>
        <v>1</v>
      </c>
    </row>
    <row r="172" spans="1:27" x14ac:dyDescent="0.2">
      <c r="A172" s="30" t="s">
        <v>66</v>
      </c>
      <c r="B172" s="33">
        <v>0</v>
      </c>
      <c r="C172" s="33">
        <v>0</v>
      </c>
      <c r="D172" s="33">
        <v>0</v>
      </c>
      <c r="E172" s="33">
        <v>0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>
        <v>0</v>
      </c>
    </row>
    <row r="173" spans="1:27" x14ac:dyDescent="0.2">
      <c r="A173" s="30" t="s">
        <v>42</v>
      </c>
      <c r="B173" s="33">
        <v>0</v>
      </c>
      <c r="C173" s="33">
        <v>0</v>
      </c>
      <c r="D173" s="33">
        <v>0</v>
      </c>
      <c r="E173" s="33">
        <v>0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>
        <v>0</v>
      </c>
    </row>
    <row r="174" spans="1:27" x14ac:dyDescent="0.2">
      <c r="A174" s="30" t="s">
        <v>43</v>
      </c>
      <c r="B174" s="33">
        <v>0</v>
      </c>
      <c r="C174" s="33">
        <v>0</v>
      </c>
      <c r="D174" s="33">
        <v>0</v>
      </c>
      <c r="E174" s="33">
        <v>0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>
        <v>0</v>
      </c>
    </row>
    <row r="175" spans="1:27" x14ac:dyDescent="0.2">
      <c r="A175" s="30" t="s">
        <v>48</v>
      </c>
      <c r="B175" s="33">
        <v>0</v>
      </c>
      <c r="C175" s="33">
        <v>0</v>
      </c>
      <c r="D175" s="33">
        <v>0</v>
      </c>
      <c r="E175" s="33">
        <v>0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>
        <v>0</v>
      </c>
    </row>
    <row r="176" spans="1:27" x14ac:dyDescent="0.2">
      <c r="A176" s="30" t="s">
        <v>44</v>
      </c>
      <c r="B176" s="33">
        <v>257</v>
      </c>
      <c r="C176" s="33">
        <v>261</v>
      </c>
      <c r="D176" s="33">
        <v>266</v>
      </c>
      <c r="E176" s="33">
        <v>214</v>
      </c>
      <c r="F176" s="33">
        <v>210</v>
      </c>
      <c r="G176" s="33">
        <v>197</v>
      </c>
      <c r="H176" s="33">
        <v>214</v>
      </c>
      <c r="I176" s="33">
        <v>214</v>
      </c>
      <c r="J176" s="33">
        <v>220</v>
      </c>
      <c r="K176" s="33">
        <v>221</v>
      </c>
      <c r="L176" s="33">
        <v>224</v>
      </c>
      <c r="M176" s="33">
        <v>213</v>
      </c>
      <c r="N176" s="33">
        <v>212</v>
      </c>
      <c r="O176" s="33">
        <v>202</v>
      </c>
      <c r="P176" s="33">
        <v>176</v>
      </c>
      <c r="Q176" s="33">
        <v>178</v>
      </c>
      <c r="R176" s="33">
        <v>177</v>
      </c>
      <c r="S176" s="33">
        <v>164</v>
      </c>
      <c r="T176" s="33">
        <v>150</v>
      </c>
      <c r="U176" s="33">
        <v>144</v>
      </c>
    </row>
    <row r="177" spans="1:21" x14ac:dyDescent="0.2">
      <c r="A177" s="30" t="s">
        <v>45</v>
      </c>
      <c r="B177" s="33">
        <v>0</v>
      </c>
      <c r="C177" s="33">
        <v>0</v>
      </c>
      <c r="D177" s="33">
        <v>0</v>
      </c>
      <c r="E177" s="33">
        <v>0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>
        <v>0</v>
      </c>
    </row>
    <row r="178" spans="1:21" x14ac:dyDescent="0.2">
      <c r="A178" s="30" t="s">
        <v>64</v>
      </c>
      <c r="B178" s="33">
        <v>0</v>
      </c>
      <c r="C178" s="33">
        <v>0</v>
      </c>
      <c r="D178" s="33">
        <v>0</v>
      </c>
      <c r="E178" s="33">
        <v>0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3">
        <v>0</v>
      </c>
    </row>
    <row r="179" spans="1:21" x14ac:dyDescent="0.2">
      <c r="A179" s="30" t="s">
        <v>46</v>
      </c>
      <c r="B179" s="33">
        <v>0</v>
      </c>
      <c r="C179" s="33">
        <v>0</v>
      </c>
      <c r="D179" s="33">
        <v>0</v>
      </c>
      <c r="E179" s="33">
        <v>0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48</v>
      </c>
      <c r="L179" s="33">
        <v>47</v>
      </c>
      <c r="M179" s="33">
        <v>45</v>
      </c>
      <c r="N179" s="33">
        <v>45</v>
      </c>
      <c r="O179" s="33">
        <v>45</v>
      </c>
      <c r="P179" s="33">
        <v>42</v>
      </c>
      <c r="Q179" s="33">
        <v>40</v>
      </c>
      <c r="R179" s="33">
        <v>39</v>
      </c>
      <c r="S179" s="33">
        <v>39</v>
      </c>
      <c r="T179" s="33">
        <v>38</v>
      </c>
      <c r="U179" s="33">
        <v>38</v>
      </c>
    </row>
    <row r="180" spans="1:21" x14ac:dyDescent="0.2">
      <c r="A180" s="30" t="s">
        <v>47</v>
      </c>
      <c r="B180" s="33">
        <v>432</v>
      </c>
      <c r="C180" s="33">
        <v>455</v>
      </c>
      <c r="D180" s="33">
        <v>419</v>
      </c>
      <c r="E180" s="33">
        <v>470</v>
      </c>
      <c r="F180" s="33">
        <v>440</v>
      </c>
      <c r="G180" s="33">
        <v>432</v>
      </c>
      <c r="H180" s="33">
        <v>419</v>
      </c>
      <c r="I180" s="33">
        <v>420</v>
      </c>
      <c r="J180" s="33">
        <v>426</v>
      </c>
      <c r="K180" s="33">
        <v>443</v>
      </c>
      <c r="L180" s="33">
        <v>422</v>
      </c>
      <c r="M180" s="33">
        <v>453</v>
      </c>
      <c r="N180" s="33">
        <v>448</v>
      </c>
      <c r="O180" s="33">
        <v>454</v>
      </c>
      <c r="P180" s="33">
        <v>412</v>
      </c>
      <c r="Q180" s="33">
        <v>400</v>
      </c>
      <c r="R180" s="33">
        <v>360</v>
      </c>
      <c r="S180" s="33">
        <v>328</v>
      </c>
      <c r="T180" s="33">
        <v>303</v>
      </c>
      <c r="U180" s="33">
        <v>311</v>
      </c>
    </row>
    <row r="181" spans="1:21" x14ac:dyDescent="0.2">
      <c r="A181" s="30" t="s">
        <v>49</v>
      </c>
      <c r="B181" s="33">
        <v>0</v>
      </c>
      <c r="C181" s="33">
        <v>0</v>
      </c>
      <c r="D181" s="33">
        <v>0</v>
      </c>
      <c r="E181" s="33">
        <v>0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>
        <v>0</v>
      </c>
    </row>
    <row r="182" spans="1:21" x14ac:dyDescent="0.2">
      <c r="A182" s="30" t="s">
        <v>50</v>
      </c>
      <c r="B182" s="33">
        <v>0</v>
      </c>
      <c r="C182" s="33">
        <v>0</v>
      </c>
      <c r="D182" s="33">
        <v>0</v>
      </c>
      <c r="E182" s="33">
        <v>0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>
        <v>0</v>
      </c>
    </row>
    <row r="183" spans="1:21" x14ac:dyDescent="0.2">
      <c r="A183" s="30" t="s">
        <v>51</v>
      </c>
      <c r="B183" s="33">
        <v>0</v>
      </c>
      <c r="C183" s="33">
        <v>0</v>
      </c>
      <c r="D183" s="33">
        <v>0</v>
      </c>
      <c r="E183" s="33">
        <v>0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</row>
    <row r="184" spans="1:21" x14ac:dyDescent="0.2">
      <c r="A184" s="30" t="s">
        <v>52</v>
      </c>
      <c r="B184" s="33">
        <v>200</v>
      </c>
      <c r="C184" s="33">
        <v>214</v>
      </c>
      <c r="D184" s="33">
        <v>207</v>
      </c>
      <c r="E184" s="33">
        <v>211</v>
      </c>
      <c r="F184" s="33">
        <v>225</v>
      </c>
      <c r="G184" s="33">
        <v>230</v>
      </c>
      <c r="H184" s="33">
        <v>220</v>
      </c>
      <c r="I184" s="33">
        <v>230</v>
      </c>
      <c r="J184" s="33">
        <v>220</v>
      </c>
      <c r="K184" s="33">
        <v>234</v>
      </c>
      <c r="L184" s="33">
        <v>205</v>
      </c>
      <c r="M184" s="33">
        <v>257</v>
      </c>
      <c r="N184" s="33">
        <v>236</v>
      </c>
      <c r="O184" s="33">
        <v>229</v>
      </c>
      <c r="P184" s="33">
        <v>253</v>
      </c>
      <c r="Q184" s="33">
        <v>252</v>
      </c>
      <c r="R184" s="33">
        <v>243</v>
      </c>
      <c r="S184" s="33">
        <v>233</v>
      </c>
      <c r="T184" s="33">
        <v>223</v>
      </c>
      <c r="U184" s="33">
        <v>225</v>
      </c>
    </row>
    <row r="185" spans="1:21" x14ac:dyDescent="0.2">
      <c r="A185" s="30" t="s">
        <v>54</v>
      </c>
      <c r="B185" s="33">
        <v>0</v>
      </c>
      <c r="C185" s="33">
        <v>0</v>
      </c>
      <c r="D185" s="33">
        <v>0</v>
      </c>
      <c r="E185" s="33">
        <v>0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1</v>
      </c>
      <c r="R185" s="33">
        <v>3</v>
      </c>
      <c r="S185" s="33">
        <v>2</v>
      </c>
      <c r="T185" s="33">
        <v>2</v>
      </c>
      <c r="U185" s="33">
        <v>2</v>
      </c>
    </row>
    <row r="186" spans="1:21" x14ac:dyDescent="0.2">
      <c r="A186" s="30" t="s">
        <v>55</v>
      </c>
      <c r="B186" s="33">
        <v>0</v>
      </c>
      <c r="C186" s="33">
        <v>0</v>
      </c>
      <c r="D186" s="33">
        <v>0</v>
      </c>
      <c r="E186" s="33">
        <v>0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>
        <v>0</v>
      </c>
    </row>
    <row r="187" spans="1:21" x14ac:dyDescent="0.2">
      <c r="A187" s="30" t="s">
        <v>53</v>
      </c>
      <c r="B187" s="33">
        <v>42</v>
      </c>
      <c r="C187" s="33">
        <v>42</v>
      </c>
      <c r="D187" s="33">
        <v>42</v>
      </c>
      <c r="E187" s="33">
        <v>42</v>
      </c>
      <c r="F187" s="33">
        <v>48</v>
      </c>
      <c r="G187" s="33">
        <v>42</v>
      </c>
      <c r="H187" s="33">
        <v>42</v>
      </c>
      <c r="I187" s="33">
        <v>23</v>
      </c>
      <c r="J187" s="33">
        <v>15</v>
      </c>
      <c r="K187" s="33">
        <v>27</v>
      </c>
      <c r="L187" s="33">
        <v>28</v>
      </c>
      <c r="M187" s="33">
        <v>32</v>
      </c>
      <c r="N187" s="33">
        <v>24</v>
      </c>
      <c r="O187" s="33">
        <v>34</v>
      </c>
      <c r="P187" s="33">
        <v>30</v>
      </c>
      <c r="Q187" s="33">
        <v>25</v>
      </c>
      <c r="R187" s="33">
        <v>18</v>
      </c>
      <c r="S187" s="33">
        <v>12</v>
      </c>
      <c r="T187" s="33">
        <v>10</v>
      </c>
      <c r="U187" s="33">
        <v>8</v>
      </c>
    </row>
    <row r="188" spans="1:21" x14ac:dyDescent="0.2">
      <c r="A188" s="30" t="s">
        <v>56</v>
      </c>
      <c r="B188" s="33">
        <v>0</v>
      </c>
      <c r="C188" s="33">
        <v>0</v>
      </c>
      <c r="D188" s="33">
        <v>0</v>
      </c>
      <c r="E188" s="33">
        <v>0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>
        <v>0</v>
      </c>
    </row>
    <row r="189" spans="1:21" x14ac:dyDescent="0.2">
      <c r="A189" s="30" t="s">
        <v>57</v>
      </c>
      <c r="B189" s="33">
        <v>0</v>
      </c>
      <c r="C189" s="33">
        <v>0</v>
      </c>
      <c r="D189" s="33">
        <v>0</v>
      </c>
      <c r="E189" s="33">
        <v>0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340</v>
      </c>
      <c r="U189" s="33">
        <v>51</v>
      </c>
    </row>
    <row r="190" spans="1:21" x14ac:dyDescent="0.2">
      <c r="A190" s="30" t="s">
        <v>58</v>
      </c>
      <c r="B190" s="33">
        <v>15</v>
      </c>
      <c r="C190" s="33">
        <v>3</v>
      </c>
      <c r="D190" s="33">
        <v>4</v>
      </c>
      <c r="E190" s="33">
        <v>4</v>
      </c>
      <c r="F190" s="33">
        <v>4</v>
      </c>
      <c r="G190" s="33">
        <v>4</v>
      </c>
      <c r="H190" s="33">
        <v>4</v>
      </c>
      <c r="I190" s="33">
        <v>4</v>
      </c>
      <c r="J190" s="33">
        <v>4</v>
      </c>
      <c r="K190" s="33">
        <v>5</v>
      </c>
      <c r="L190" s="33">
        <v>447</v>
      </c>
      <c r="M190" s="33">
        <v>464</v>
      </c>
      <c r="N190" s="33">
        <v>483</v>
      </c>
      <c r="O190" s="33">
        <v>469</v>
      </c>
      <c r="P190" s="33">
        <v>459</v>
      </c>
      <c r="Q190" s="33">
        <v>439</v>
      </c>
      <c r="R190" s="33">
        <v>415</v>
      </c>
      <c r="S190" s="33">
        <v>399</v>
      </c>
      <c r="T190" s="33">
        <v>389</v>
      </c>
      <c r="U190" s="33">
        <v>447</v>
      </c>
    </row>
    <row r="191" spans="1:21" x14ac:dyDescent="0.2">
      <c r="A191" s="30" t="s">
        <v>59</v>
      </c>
      <c r="B191" s="33">
        <v>0</v>
      </c>
      <c r="C191" s="33">
        <v>0</v>
      </c>
      <c r="D191" s="33">
        <v>0</v>
      </c>
      <c r="E191" s="33">
        <v>0</v>
      </c>
      <c r="F191" s="33">
        <v>0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7</v>
      </c>
      <c r="P191" s="33">
        <v>5</v>
      </c>
      <c r="Q191" s="33">
        <v>3</v>
      </c>
      <c r="R191" s="33">
        <v>3</v>
      </c>
      <c r="S191" s="33">
        <v>0</v>
      </c>
      <c r="T191" s="33">
        <v>0</v>
      </c>
      <c r="U191" s="33">
        <v>0</v>
      </c>
    </row>
    <row r="192" spans="1:21" x14ac:dyDescent="0.2">
      <c r="A192" s="30" t="s">
        <v>60</v>
      </c>
      <c r="B192" s="33">
        <v>0</v>
      </c>
      <c r="C192" s="33">
        <v>0</v>
      </c>
      <c r="D192" s="33">
        <v>0</v>
      </c>
      <c r="E192" s="33">
        <v>0</v>
      </c>
      <c r="F192" s="33">
        <v>0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57</v>
      </c>
      <c r="Q192" s="33">
        <v>55</v>
      </c>
      <c r="R192" s="33">
        <v>46</v>
      </c>
      <c r="S192" s="33">
        <v>79</v>
      </c>
      <c r="T192" s="33">
        <v>65</v>
      </c>
      <c r="U192" s="33">
        <v>69</v>
      </c>
    </row>
    <row r="193" spans="1:27" x14ac:dyDescent="0.2">
      <c r="A193" s="30" t="s">
        <v>61</v>
      </c>
      <c r="B193" s="33">
        <v>0</v>
      </c>
      <c r="C193" s="33">
        <v>0</v>
      </c>
      <c r="D193" s="33">
        <v>0</v>
      </c>
      <c r="E193" s="33">
        <v>0</v>
      </c>
      <c r="F193" s="33">
        <v>0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3</v>
      </c>
      <c r="T193" s="33">
        <v>0</v>
      </c>
      <c r="U193" s="33">
        <v>0</v>
      </c>
    </row>
    <row r="194" spans="1:27" x14ac:dyDescent="0.2">
      <c r="A194" s="30" t="s">
        <v>65</v>
      </c>
      <c r="B194" s="33">
        <v>60</v>
      </c>
      <c r="C194" s="33">
        <v>57</v>
      </c>
      <c r="D194" s="33">
        <v>51</v>
      </c>
      <c r="E194" s="33">
        <v>47</v>
      </c>
      <c r="F194" s="33">
        <v>56</v>
      </c>
      <c r="G194" s="33">
        <v>59</v>
      </c>
      <c r="H194" s="33">
        <v>54</v>
      </c>
      <c r="I194" s="33">
        <v>54</v>
      </c>
      <c r="J194" s="33">
        <v>50</v>
      </c>
      <c r="K194" s="33">
        <v>51</v>
      </c>
      <c r="L194" s="33">
        <v>50</v>
      </c>
      <c r="M194" s="33">
        <v>36</v>
      </c>
      <c r="N194" s="33">
        <v>32</v>
      </c>
      <c r="O194" s="33">
        <v>30</v>
      </c>
      <c r="P194" s="33">
        <v>32</v>
      </c>
      <c r="Q194" s="33">
        <v>48</v>
      </c>
      <c r="R194" s="33">
        <v>44</v>
      </c>
      <c r="S194" s="33">
        <v>38</v>
      </c>
      <c r="T194" s="33">
        <v>38</v>
      </c>
      <c r="U194" s="33">
        <v>35</v>
      </c>
    </row>
    <row r="195" spans="1:27" x14ac:dyDescent="0.2">
      <c r="A195" s="30" t="s">
        <v>63</v>
      </c>
      <c r="B195" s="33">
        <v>0</v>
      </c>
      <c r="C195" s="33">
        <v>0</v>
      </c>
      <c r="D195" s="33">
        <v>0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3">
        <v>0</v>
      </c>
    </row>
    <row r="196" spans="1:27" x14ac:dyDescent="0.2">
      <c r="A196" s="30" t="s">
        <v>62</v>
      </c>
      <c r="B196" s="33">
        <v>0</v>
      </c>
      <c r="C196" s="33">
        <v>0</v>
      </c>
      <c r="D196" s="33">
        <v>0</v>
      </c>
      <c r="E196" s="33">
        <v>0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>
        <v>0</v>
      </c>
    </row>
    <row r="197" spans="1:27" x14ac:dyDescent="0.2">
      <c r="A197" s="30" t="s">
        <v>67</v>
      </c>
      <c r="B197" s="33">
        <v>0</v>
      </c>
      <c r="C197" s="33">
        <v>0</v>
      </c>
      <c r="D197" s="33">
        <v>0</v>
      </c>
      <c r="E197" s="33">
        <v>0</v>
      </c>
      <c r="F197" s="33">
        <v>0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0</v>
      </c>
      <c r="S197" s="33">
        <v>0</v>
      </c>
      <c r="T197" s="33">
        <v>0</v>
      </c>
      <c r="U197" s="33">
        <v>0</v>
      </c>
    </row>
    <row r="198" spans="1:27" x14ac:dyDescent="0.2">
      <c r="A198" s="30" t="s">
        <v>68</v>
      </c>
      <c r="B198" s="33">
        <v>0</v>
      </c>
      <c r="C198" s="33">
        <v>0</v>
      </c>
      <c r="D198" s="33">
        <v>0</v>
      </c>
      <c r="E198" s="33">
        <v>0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0</v>
      </c>
      <c r="U198" s="33">
        <v>0</v>
      </c>
    </row>
    <row r="199" spans="1:27" x14ac:dyDescent="0.2">
      <c r="A199" s="30" t="s">
        <v>69</v>
      </c>
      <c r="B199" s="38">
        <v>992</v>
      </c>
      <c r="C199" s="38">
        <v>1029</v>
      </c>
      <c r="D199" s="38">
        <v>985</v>
      </c>
      <c r="E199" s="38">
        <v>984</v>
      </c>
      <c r="F199" s="38">
        <v>978</v>
      </c>
      <c r="G199" s="38">
        <v>961</v>
      </c>
      <c r="H199" s="38">
        <v>949</v>
      </c>
      <c r="I199" s="38">
        <v>942</v>
      </c>
      <c r="J199" s="38">
        <v>931</v>
      </c>
      <c r="K199" s="38">
        <v>1023</v>
      </c>
      <c r="L199" s="38">
        <v>975</v>
      </c>
      <c r="M199" s="38">
        <v>1035</v>
      </c>
      <c r="N199" s="38">
        <v>996</v>
      </c>
      <c r="O199" s="38">
        <v>1001</v>
      </c>
      <c r="P199" s="38">
        <v>1006</v>
      </c>
      <c r="Q199" s="38">
        <v>1001</v>
      </c>
      <c r="R199" s="38">
        <v>933</v>
      </c>
      <c r="S199" s="38">
        <v>898</v>
      </c>
      <c r="T199" s="38">
        <v>1168</v>
      </c>
      <c r="U199" s="38">
        <v>883</v>
      </c>
    </row>
    <row r="200" spans="1:27" x14ac:dyDescent="0.2">
      <c r="A200" s="37" t="s">
        <v>70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AA200"/>
    </row>
    <row r="201" spans="1:27" x14ac:dyDescent="0.2">
      <c r="A201" s="39" t="s">
        <v>71</v>
      </c>
      <c r="B201" s="40">
        <f>SUM(B169:B198)</f>
        <v>1006</v>
      </c>
      <c r="C201" s="40">
        <f t="shared" ref="C201:U201" si="5">SUM(C169:C198)</f>
        <v>1032</v>
      </c>
      <c r="D201" s="40">
        <f t="shared" si="5"/>
        <v>989</v>
      </c>
      <c r="E201" s="40">
        <f t="shared" si="5"/>
        <v>988</v>
      </c>
      <c r="F201" s="40">
        <f t="shared" si="5"/>
        <v>983</v>
      </c>
      <c r="G201" s="40">
        <f t="shared" si="5"/>
        <v>964</v>
      </c>
      <c r="H201" s="40">
        <f t="shared" si="5"/>
        <v>953</v>
      </c>
      <c r="I201" s="40">
        <f t="shared" si="5"/>
        <v>945</v>
      </c>
      <c r="J201" s="40">
        <f t="shared" si="5"/>
        <v>935</v>
      </c>
      <c r="K201" s="40">
        <f t="shared" si="5"/>
        <v>1029</v>
      </c>
      <c r="L201" s="40">
        <f t="shared" si="5"/>
        <v>1423</v>
      </c>
      <c r="M201" s="40">
        <f t="shared" si="5"/>
        <v>1500</v>
      </c>
      <c r="N201" s="40">
        <f t="shared" si="5"/>
        <v>1480</v>
      </c>
      <c r="O201" s="40">
        <f t="shared" si="5"/>
        <v>1470</v>
      </c>
      <c r="P201" s="40">
        <f t="shared" si="5"/>
        <v>1466</v>
      </c>
      <c r="Q201" s="40">
        <f t="shared" si="5"/>
        <v>1441</v>
      </c>
      <c r="R201" s="40">
        <f t="shared" si="5"/>
        <v>1348</v>
      </c>
      <c r="S201" s="40">
        <f t="shared" si="5"/>
        <v>1297</v>
      </c>
      <c r="T201" s="40">
        <f t="shared" si="5"/>
        <v>1558</v>
      </c>
      <c r="U201" s="40">
        <f t="shared" si="5"/>
        <v>1331</v>
      </c>
      <c r="AA201"/>
    </row>
    <row r="202" spans="1:27" x14ac:dyDescent="0.2">
      <c r="AA202"/>
    </row>
    <row r="203" spans="1:27" ht="13.5" thickBot="1" x14ac:dyDescent="0.25">
      <c r="A203" s="24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</row>
    <row r="204" spans="1:27" ht="16.5" thickTop="1" thickBot="1" x14ac:dyDescent="0.25">
      <c r="A204" s="24"/>
      <c r="B204" s="173" t="s">
        <v>6</v>
      </c>
      <c r="C204" s="182" t="s">
        <v>7</v>
      </c>
      <c r="D204" s="180"/>
      <c r="E204" s="180"/>
      <c r="F204" s="180"/>
      <c r="G204" s="181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</row>
    <row r="205" spans="1:27" ht="15.75" thickTop="1" x14ac:dyDescent="0.2">
      <c r="A205" s="45"/>
      <c r="B205" s="173" t="s">
        <v>10</v>
      </c>
      <c r="C205" s="174" t="s">
        <v>133</v>
      </c>
      <c r="D205" s="178"/>
      <c r="E205" s="178"/>
      <c r="F205" s="178"/>
      <c r="G205" s="179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</row>
    <row r="206" spans="1:27" ht="15" x14ac:dyDescent="0.2">
      <c r="A206" s="45"/>
      <c r="B206" s="173" t="s">
        <v>13</v>
      </c>
      <c r="C206" s="174" t="s">
        <v>139</v>
      </c>
      <c r="D206" s="178"/>
      <c r="E206" s="178"/>
      <c r="F206" s="178"/>
      <c r="G206" s="179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</row>
    <row r="207" spans="1:27" x14ac:dyDescent="0.2">
      <c r="A207" s="21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5"/>
      <c r="U207" s="25"/>
    </row>
    <row r="208" spans="1:27" x14ac:dyDescent="0.2">
      <c r="A208" s="30" t="s">
        <v>15</v>
      </c>
      <c r="B208" s="30" t="s">
        <v>16</v>
      </c>
      <c r="C208" s="30" t="s">
        <v>17</v>
      </c>
      <c r="D208" s="30" t="s">
        <v>18</v>
      </c>
      <c r="E208" s="30" t="s">
        <v>19</v>
      </c>
      <c r="F208" s="30" t="s">
        <v>20</v>
      </c>
      <c r="G208" s="30" t="s">
        <v>21</v>
      </c>
      <c r="H208" s="30" t="s">
        <v>22</v>
      </c>
      <c r="I208" s="30" t="s">
        <v>23</v>
      </c>
      <c r="J208" s="30" t="s">
        <v>24</v>
      </c>
      <c r="K208" s="30" t="s">
        <v>25</v>
      </c>
      <c r="L208" s="30" t="s">
        <v>26</v>
      </c>
      <c r="M208" s="30" t="s">
        <v>27</v>
      </c>
      <c r="N208" s="30" t="s">
        <v>28</v>
      </c>
      <c r="O208" s="30" t="s">
        <v>29</v>
      </c>
      <c r="P208" s="30" t="s">
        <v>30</v>
      </c>
      <c r="Q208" s="30" t="s">
        <v>31</v>
      </c>
      <c r="R208" s="30" t="s">
        <v>32</v>
      </c>
      <c r="S208" s="30" t="s">
        <v>33</v>
      </c>
      <c r="T208" s="30" t="s">
        <v>34</v>
      </c>
      <c r="U208" s="30" t="s">
        <v>35</v>
      </c>
    </row>
    <row r="209" spans="1:21" x14ac:dyDescent="0.2">
      <c r="A209" s="30" t="s">
        <v>36</v>
      </c>
      <c r="B209" s="33">
        <v>370</v>
      </c>
      <c r="C209" s="33">
        <v>356</v>
      </c>
      <c r="D209" s="33">
        <v>344</v>
      </c>
      <c r="E209" s="33">
        <v>314</v>
      </c>
      <c r="F209" s="33">
        <v>296</v>
      </c>
      <c r="G209" s="33">
        <v>304</v>
      </c>
      <c r="H209" s="33">
        <v>309</v>
      </c>
      <c r="I209" s="33">
        <v>311</v>
      </c>
      <c r="J209" s="33">
        <v>314</v>
      </c>
      <c r="K209" s="33">
        <v>319</v>
      </c>
      <c r="L209" s="33">
        <v>309</v>
      </c>
      <c r="M209" s="33">
        <v>307</v>
      </c>
      <c r="N209" s="33">
        <v>296</v>
      </c>
      <c r="O209" s="33">
        <v>303</v>
      </c>
      <c r="P209" s="33">
        <v>299</v>
      </c>
      <c r="Q209" s="33">
        <v>273</v>
      </c>
      <c r="R209" s="33">
        <v>261</v>
      </c>
      <c r="S209" s="33">
        <v>253</v>
      </c>
      <c r="T209" s="33">
        <v>252</v>
      </c>
      <c r="U209" s="33">
        <v>243</v>
      </c>
    </row>
    <row r="210" spans="1:21" x14ac:dyDescent="0.2">
      <c r="A210" s="30" t="s">
        <v>38</v>
      </c>
      <c r="B210" s="33">
        <v>488</v>
      </c>
      <c r="C210" s="33">
        <v>545</v>
      </c>
      <c r="D210" s="33">
        <v>712</v>
      </c>
      <c r="E210" s="33">
        <v>781</v>
      </c>
      <c r="F210" s="33">
        <v>984</v>
      </c>
      <c r="G210" s="33">
        <v>1102</v>
      </c>
      <c r="H210" s="33">
        <v>1233</v>
      </c>
      <c r="I210" s="33">
        <v>1050</v>
      </c>
      <c r="J210" s="33">
        <v>935</v>
      </c>
      <c r="K210" s="33">
        <v>860</v>
      </c>
      <c r="L210" s="33">
        <v>665</v>
      </c>
      <c r="M210" s="33">
        <v>699</v>
      </c>
      <c r="N210" s="33">
        <v>584</v>
      </c>
      <c r="O210" s="33">
        <v>805</v>
      </c>
      <c r="P210" s="33">
        <v>621</v>
      </c>
      <c r="Q210" s="33">
        <v>784</v>
      </c>
      <c r="R210" s="33">
        <v>623</v>
      </c>
      <c r="S210" s="33">
        <v>625</v>
      </c>
      <c r="T210" s="33">
        <v>535</v>
      </c>
      <c r="U210" s="33">
        <v>431</v>
      </c>
    </row>
    <row r="211" spans="1:21" x14ac:dyDescent="0.2">
      <c r="A211" s="30" t="s">
        <v>40</v>
      </c>
      <c r="B211" s="33">
        <v>486</v>
      </c>
      <c r="C211" s="33">
        <v>362</v>
      </c>
      <c r="D211" s="33">
        <v>299</v>
      </c>
      <c r="E211" s="33">
        <v>273</v>
      </c>
      <c r="F211" s="33">
        <v>324</v>
      </c>
      <c r="G211" s="33">
        <v>273</v>
      </c>
      <c r="H211" s="33">
        <v>282</v>
      </c>
      <c r="I211" s="33">
        <v>274</v>
      </c>
      <c r="J211" s="33">
        <v>266</v>
      </c>
      <c r="K211" s="33">
        <v>271</v>
      </c>
      <c r="L211" s="33">
        <v>268</v>
      </c>
      <c r="M211" s="33">
        <v>242</v>
      </c>
      <c r="N211" s="33">
        <v>244</v>
      </c>
      <c r="O211" s="33">
        <v>245</v>
      </c>
      <c r="P211" s="33">
        <v>233</v>
      </c>
      <c r="Q211" s="33">
        <v>249</v>
      </c>
      <c r="R211" s="33">
        <v>241</v>
      </c>
      <c r="S211" s="33">
        <v>206</v>
      </c>
      <c r="T211" s="33">
        <v>120</v>
      </c>
      <c r="U211" s="33">
        <v>128</v>
      </c>
    </row>
    <row r="212" spans="1:21" x14ac:dyDescent="0.2">
      <c r="A212" s="30" t="s">
        <v>66</v>
      </c>
      <c r="B212" s="33">
        <v>106</v>
      </c>
      <c r="C212" s="33">
        <v>109</v>
      </c>
      <c r="D212" s="33">
        <v>107</v>
      </c>
      <c r="E212" s="33">
        <v>116</v>
      </c>
      <c r="F212" s="33">
        <v>140</v>
      </c>
      <c r="G212" s="33">
        <v>141</v>
      </c>
      <c r="H212" s="33">
        <v>142</v>
      </c>
      <c r="I212" s="33">
        <v>137</v>
      </c>
      <c r="J212" s="33">
        <v>153</v>
      </c>
      <c r="K212" s="33">
        <v>135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0</v>
      </c>
      <c r="U212" s="33">
        <v>0</v>
      </c>
    </row>
    <row r="213" spans="1:21" x14ac:dyDescent="0.2">
      <c r="A213" s="30" t="s">
        <v>42</v>
      </c>
      <c r="B213" s="33">
        <v>0</v>
      </c>
      <c r="C213" s="33">
        <v>0</v>
      </c>
      <c r="D213" s="33">
        <v>0</v>
      </c>
      <c r="E213" s="33">
        <v>0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  <c r="Q213" s="33">
        <v>27</v>
      </c>
      <c r="R213" s="33">
        <v>28</v>
      </c>
      <c r="S213" s="33">
        <v>28</v>
      </c>
      <c r="T213" s="33">
        <v>26</v>
      </c>
      <c r="U213" s="33">
        <v>24</v>
      </c>
    </row>
    <row r="214" spans="1:21" x14ac:dyDescent="0.2">
      <c r="A214" s="30" t="s">
        <v>43</v>
      </c>
      <c r="B214" s="33">
        <v>522</v>
      </c>
      <c r="C214" s="33">
        <v>627</v>
      </c>
      <c r="D214" s="33">
        <v>587</v>
      </c>
      <c r="E214" s="33">
        <v>610</v>
      </c>
      <c r="F214" s="33">
        <v>639</v>
      </c>
      <c r="G214" s="33">
        <v>808</v>
      </c>
      <c r="H214" s="33">
        <v>436</v>
      </c>
      <c r="I214" s="33">
        <v>318</v>
      </c>
      <c r="J214" s="33">
        <v>321</v>
      </c>
      <c r="K214" s="33">
        <v>408</v>
      </c>
      <c r="L214" s="33">
        <v>424</v>
      </c>
      <c r="M214" s="33">
        <v>394</v>
      </c>
      <c r="N214" s="33">
        <v>352</v>
      </c>
      <c r="O214" s="33">
        <v>335</v>
      </c>
      <c r="P214" s="33">
        <v>348</v>
      </c>
      <c r="Q214" s="33">
        <v>347</v>
      </c>
      <c r="R214" s="33">
        <v>335</v>
      </c>
      <c r="S214" s="33">
        <v>324</v>
      </c>
      <c r="T214" s="33">
        <v>337</v>
      </c>
      <c r="U214" s="33">
        <v>332</v>
      </c>
    </row>
    <row r="215" spans="1:21" x14ac:dyDescent="0.2">
      <c r="A215" s="30" t="s">
        <v>48</v>
      </c>
      <c r="B215" s="33">
        <v>2199</v>
      </c>
      <c r="C215" s="33">
        <v>2147</v>
      </c>
      <c r="D215" s="33">
        <v>2167</v>
      </c>
      <c r="E215" s="33">
        <v>1699</v>
      </c>
      <c r="F215" s="33">
        <v>1730</v>
      </c>
      <c r="G215" s="33">
        <v>1679</v>
      </c>
      <c r="H215" s="33">
        <v>1704</v>
      </c>
      <c r="I215" s="33">
        <v>1709</v>
      </c>
      <c r="J215" s="33">
        <v>1767</v>
      </c>
      <c r="K215" s="33">
        <v>0</v>
      </c>
      <c r="L215" s="33">
        <v>0</v>
      </c>
      <c r="M215" s="33">
        <v>0</v>
      </c>
      <c r="N215" s="33">
        <v>0</v>
      </c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33">
        <v>0</v>
      </c>
    </row>
    <row r="216" spans="1:21" x14ac:dyDescent="0.2">
      <c r="A216" s="30" t="s">
        <v>44</v>
      </c>
      <c r="B216" s="33">
        <v>353</v>
      </c>
      <c r="C216" s="33">
        <v>366</v>
      </c>
      <c r="D216" s="33">
        <v>374</v>
      </c>
      <c r="E216" s="33">
        <v>366</v>
      </c>
      <c r="F216" s="33">
        <v>363</v>
      </c>
      <c r="G216" s="33">
        <v>381</v>
      </c>
      <c r="H216" s="33">
        <v>414</v>
      </c>
      <c r="I216" s="33">
        <v>412</v>
      </c>
      <c r="J216" s="33">
        <v>398</v>
      </c>
      <c r="K216" s="33">
        <v>404</v>
      </c>
      <c r="L216" s="33">
        <v>390</v>
      </c>
      <c r="M216" s="33">
        <v>380</v>
      </c>
      <c r="N216" s="33">
        <v>377</v>
      </c>
      <c r="O216" s="33">
        <v>360</v>
      </c>
      <c r="P216" s="33">
        <v>341</v>
      </c>
      <c r="Q216" s="33">
        <v>329</v>
      </c>
      <c r="R216" s="33">
        <v>346</v>
      </c>
      <c r="S216" s="33">
        <v>327</v>
      </c>
      <c r="T216" s="33">
        <v>355</v>
      </c>
      <c r="U216" s="33">
        <v>373</v>
      </c>
    </row>
    <row r="217" spans="1:21" x14ac:dyDescent="0.2">
      <c r="A217" s="30" t="s">
        <v>45</v>
      </c>
      <c r="B217" s="33">
        <v>186</v>
      </c>
      <c r="C217" s="33">
        <v>172</v>
      </c>
      <c r="D217" s="33">
        <v>135</v>
      </c>
      <c r="E217" s="33">
        <v>113</v>
      </c>
      <c r="F217" s="33">
        <v>62</v>
      </c>
      <c r="G217" s="33">
        <v>52</v>
      </c>
      <c r="H217" s="33">
        <v>61</v>
      </c>
      <c r="I217" s="33">
        <v>48</v>
      </c>
      <c r="J217" s="33">
        <v>49</v>
      </c>
      <c r="K217" s="33">
        <v>23</v>
      </c>
      <c r="L217" s="33">
        <v>29</v>
      </c>
      <c r="M217" s="33">
        <v>70</v>
      </c>
      <c r="N217" s="33">
        <v>78</v>
      </c>
      <c r="O217" s="33">
        <v>84</v>
      </c>
      <c r="P217" s="33">
        <v>74</v>
      </c>
      <c r="Q217" s="33">
        <v>71</v>
      </c>
      <c r="R217" s="33">
        <v>61</v>
      </c>
      <c r="S217" s="33">
        <v>64</v>
      </c>
      <c r="T217" s="33">
        <v>67</v>
      </c>
      <c r="U217" s="33">
        <v>64</v>
      </c>
    </row>
    <row r="218" spans="1:21" x14ac:dyDescent="0.2">
      <c r="A218" s="30" t="s">
        <v>64</v>
      </c>
      <c r="B218" s="33">
        <v>1350</v>
      </c>
      <c r="C218" s="33">
        <v>1482</v>
      </c>
      <c r="D218" s="33">
        <v>1599</v>
      </c>
      <c r="E218" s="33">
        <v>1654</v>
      </c>
      <c r="F218" s="33">
        <v>1727</v>
      </c>
      <c r="G218" s="33">
        <v>1762</v>
      </c>
      <c r="H218" s="33">
        <v>1748</v>
      </c>
      <c r="I218" s="33">
        <v>1716</v>
      </c>
      <c r="J218" s="33">
        <v>1542</v>
      </c>
      <c r="K218" s="33">
        <v>1723</v>
      </c>
      <c r="L218" s="33">
        <v>2025</v>
      </c>
      <c r="M218" s="33">
        <v>1890</v>
      </c>
      <c r="N218" s="33">
        <v>1858</v>
      </c>
      <c r="O218" s="33">
        <v>2049</v>
      </c>
      <c r="P218" s="33">
        <v>2302</v>
      </c>
      <c r="Q218" s="33">
        <v>2241</v>
      </c>
      <c r="R218" s="33">
        <v>1932</v>
      </c>
      <c r="S218" s="33">
        <v>2067</v>
      </c>
      <c r="T218" s="33">
        <v>1834</v>
      </c>
      <c r="U218" s="33">
        <v>1722</v>
      </c>
    </row>
    <row r="219" spans="1:21" x14ac:dyDescent="0.2">
      <c r="A219" s="30" t="s">
        <v>46</v>
      </c>
      <c r="B219" s="33">
        <v>669</v>
      </c>
      <c r="C219" s="33">
        <v>566</v>
      </c>
      <c r="D219" s="33">
        <v>581</v>
      </c>
      <c r="E219" s="33">
        <v>600</v>
      </c>
      <c r="F219" s="33">
        <v>507</v>
      </c>
      <c r="G219" s="33">
        <v>518</v>
      </c>
      <c r="H219" s="33">
        <v>530</v>
      </c>
      <c r="I219" s="33">
        <v>519</v>
      </c>
      <c r="J219" s="33">
        <v>531</v>
      </c>
      <c r="K219" s="33">
        <v>475</v>
      </c>
      <c r="L219" s="33">
        <v>596</v>
      </c>
      <c r="M219" s="33">
        <v>618</v>
      </c>
      <c r="N219" s="33">
        <v>610</v>
      </c>
      <c r="O219" s="33">
        <v>613</v>
      </c>
      <c r="P219" s="33">
        <v>602</v>
      </c>
      <c r="Q219" s="33">
        <v>586</v>
      </c>
      <c r="R219" s="33">
        <v>526</v>
      </c>
      <c r="S219" s="33">
        <v>534</v>
      </c>
      <c r="T219" s="33">
        <v>605</v>
      </c>
      <c r="U219" s="33">
        <v>609</v>
      </c>
    </row>
    <row r="220" spans="1:21" x14ac:dyDescent="0.2">
      <c r="A220" s="30" t="s">
        <v>47</v>
      </c>
      <c r="B220" s="33">
        <v>3109</v>
      </c>
      <c r="C220" s="33">
        <v>3046</v>
      </c>
      <c r="D220" s="33">
        <v>3118</v>
      </c>
      <c r="E220" s="33">
        <v>3168</v>
      </c>
      <c r="F220" s="33">
        <v>3121</v>
      </c>
      <c r="G220" s="33">
        <v>3144</v>
      </c>
      <c r="H220" s="33">
        <v>3248</v>
      </c>
      <c r="I220" s="33">
        <v>3222</v>
      </c>
      <c r="J220" s="33">
        <v>3276</v>
      </c>
      <c r="K220" s="33">
        <v>3229</v>
      </c>
      <c r="L220" s="33">
        <v>3232</v>
      </c>
      <c r="M220" s="33">
        <v>3223</v>
      </c>
      <c r="N220" s="33">
        <v>3205</v>
      </c>
      <c r="O220" s="33">
        <v>3116</v>
      </c>
      <c r="P220" s="33">
        <v>3184</v>
      </c>
      <c r="Q220" s="33">
        <v>3097</v>
      </c>
      <c r="R220" s="33">
        <v>3001</v>
      </c>
      <c r="S220" s="33">
        <v>3043</v>
      </c>
      <c r="T220" s="33">
        <v>3162</v>
      </c>
      <c r="U220" s="33">
        <v>3001</v>
      </c>
    </row>
    <row r="221" spans="1:21" x14ac:dyDescent="0.2">
      <c r="A221" s="30" t="s">
        <v>49</v>
      </c>
      <c r="B221" s="33">
        <v>887</v>
      </c>
      <c r="C221" s="33">
        <v>977</v>
      </c>
      <c r="D221" s="33">
        <v>909</v>
      </c>
      <c r="E221" s="33">
        <v>883</v>
      </c>
      <c r="F221" s="33">
        <v>889</v>
      </c>
      <c r="G221" s="33">
        <v>825</v>
      </c>
      <c r="H221" s="33">
        <v>841</v>
      </c>
      <c r="I221" s="33">
        <v>840</v>
      </c>
      <c r="J221" s="33">
        <v>840</v>
      </c>
      <c r="K221" s="33">
        <v>840</v>
      </c>
      <c r="L221" s="33">
        <v>840</v>
      </c>
      <c r="M221" s="33">
        <v>852</v>
      </c>
      <c r="N221" s="33">
        <v>935</v>
      </c>
      <c r="O221" s="33">
        <v>1000</v>
      </c>
      <c r="P221" s="33">
        <v>854</v>
      </c>
      <c r="Q221" s="33">
        <v>874</v>
      </c>
      <c r="R221" s="33">
        <v>919</v>
      </c>
      <c r="S221" s="33">
        <v>829</v>
      </c>
      <c r="T221" s="33">
        <v>802</v>
      </c>
      <c r="U221" s="33">
        <v>634</v>
      </c>
    </row>
    <row r="222" spans="1:21" x14ac:dyDescent="0.2">
      <c r="A222" s="30" t="s">
        <v>50</v>
      </c>
      <c r="B222" s="33">
        <v>669</v>
      </c>
      <c r="C222" s="33">
        <v>520</v>
      </c>
      <c r="D222" s="33">
        <v>403</v>
      </c>
      <c r="E222" s="33">
        <v>367</v>
      </c>
      <c r="F222" s="33">
        <v>374</v>
      </c>
      <c r="G222" s="33">
        <v>333</v>
      </c>
      <c r="H222" s="33">
        <v>347</v>
      </c>
      <c r="I222" s="33">
        <v>345</v>
      </c>
      <c r="J222" s="33">
        <v>363</v>
      </c>
      <c r="K222" s="33">
        <v>356</v>
      </c>
      <c r="L222" s="33">
        <v>335</v>
      </c>
      <c r="M222" s="33">
        <v>281</v>
      </c>
      <c r="N222" s="33">
        <v>294</v>
      </c>
      <c r="O222" s="33">
        <v>275</v>
      </c>
      <c r="P222" s="33">
        <v>250</v>
      </c>
      <c r="Q222" s="33">
        <v>230</v>
      </c>
      <c r="R222" s="33">
        <v>249</v>
      </c>
      <c r="S222" s="33">
        <v>240</v>
      </c>
      <c r="T222" s="33">
        <v>256</v>
      </c>
      <c r="U222" s="33">
        <v>226</v>
      </c>
    </row>
    <row r="223" spans="1:21" x14ac:dyDescent="0.2">
      <c r="A223" s="30" t="s">
        <v>51</v>
      </c>
      <c r="B223" s="33">
        <v>212</v>
      </c>
      <c r="C223" s="33">
        <v>220</v>
      </c>
      <c r="D223" s="33">
        <v>223</v>
      </c>
      <c r="E223" s="33">
        <v>224</v>
      </c>
      <c r="F223" s="33">
        <v>254</v>
      </c>
      <c r="G223" s="33">
        <v>292</v>
      </c>
      <c r="H223" s="33">
        <v>235</v>
      </c>
      <c r="I223" s="33">
        <v>243</v>
      </c>
      <c r="J223" s="33">
        <v>241</v>
      </c>
      <c r="K223" s="33">
        <v>254</v>
      </c>
      <c r="L223" s="33">
        <v>264</v>
      </c>
      <c r="M223" s="33">
        <v>267</v>
      </c>
      <c r="N223" s="33">
        <v>268</v>
      </c>
      <c r="O223" s="33">
        <v>269</v>
      </c>
      <c r="P223" s="33">
        <v>257</v>
      </c>
      <c r="Q223" s="33">
        <v>276</v>
      </c>
      <c r="R223" s="33">
        <v>265</v>
      </c>
      <c r="S223" s="33">
        <v>248</v>
      </c>
      <c r="T223" s="33">
        <v>255</v>
      </c>
      <c r="U223" s="33">
        <v>220</v>
      </c>
    </row>
    <row r="224" spans="1:21" x14ac:dyDescent="0.2">
      <c r="A224" s="30" t="s">
        <v>52</v>
      </c>
      <c r="B224" s="33">
        <v>2522</v>
      </c>
      <c r="C224" s="33">
        <v>2258</v>
      </c>
      <c r="D224" s="33">
        <v>2327</v>
      </c>
      <c r="E224" s="33">
        <v>2538</v>
      </c>
      <c r="F224" s="33">
        <v>2531</v>
      </c>
      <c r="G224" s="33">
        <v>2560</v>
      </c>
      <c r="H224" s="33">
        <v>2574</v>
      </c>
      <c r="I224" s="33">
        <v>2467</v>
      </c>
      <c r="J224" s="33">
        <v>2458</v>
      </c>
      <c r="K224" s="33">
        <v>2374</v>
      </c>
      <c r="L224" s="33">
        <v>2342</v>
      </c>
      <c r="M224" s="33">
        <v>2381</v>
      </c>
      <c r="N224" s="33">
        <v>2386</v>
      </c>
      <c r="O224" s="33">
        <v>2398</v>
      </c>
      <c r="P224" s="33">
        <v>2357</v>
      </c>
      <c r="Q224" s="33">
        <v>2359</v>
      </c>
      <c r="R224" s="33">
        <v>2341</v>
      </c>
      <c r="S224" s="33">
        <v>2217</v>
      </c>
      <c r="T224" s="33">
        <v>2157</v>
      </c>
      <c r="U224" s="33">
        <v>2176</v>
      </c>
    </row>
    <row r="225" spans="1:27" x14ac:dyDescent="0.2">
      <c r="A225" s="30" t="s">
        <v>54</v>
      </c>
      <c r="B225" s="33">
        <v>384</v>
      </c>
      <c r="C225" s="33">
        <v>272</v>
      </c>
      <c r="D225" s="33">
        <v>198</v>
      </c>
      <c r="E225" s="33">
        <v>182</v>
      </c>
      <c r="F225" s="33">
        <v>133</v>
      </c>
      <c r="G225" s="33">
        <v>114</v>
      </c>
      <c r="H225" s="33">
        <v>119</v>
      </c>
      <c r="I225" s="33">
        <v>91</v>
      </c>
      <c r="J225" s="33">
        <v>80</v>
      </c>
      <c r="K225" s="33">
        <v>55</v>
      </c>
      <c r="L225" s="33">
        <v>41</v>
      </c>
      <c r="M225" s="33">
        <v>34</v>
      </c>
      <c r="N225" s="33">
        <v>37</v>
      </c>
      <c r="O225" s="33">
        <v>38</v>
      </c>
      <c r="P225" s="33">
        <v>41</v>
      </c>
      <c r="Q225" s="33">
        <v>42</v>
      </c>
      <c r="R225" s="33">
        <v>39</v>
      </c>
      <c r="S225" s="33">
        <v>41</v>
      </c>
      <c r="T225" s="33">
        <v>42</v>
      </c>
      <c r="U225" s="33">
        <v>39</v>
      </c>
    </row>
    <row r="226" spans="1:27" x14ac:dyDescent="0.2">
      <c r="A226" s="30" t="s">
        <v>55</v>
      </c>
      <c r="B226" s="33">
        <v>5</v>
      </c>
      <c r="C226" s="33">
        <v>6</v>
      </c>
      <c r="D226" s="33">
        <v>6</v>
      </c>
      <c r="E226" s="33">
        <v>5</v>
      </c>
      <c r="F226" s="33">
        <v>6</v>
      </c>
      <c r="G226" s="33">
        <v>5</v>
      </c>
      <c r="H226" s="33">
        <v>6</v>
      </c>
      <c r="I226" s="33">
        <v>7</v>
      </c>
      <c r="J226" s="33">
        <v>7</v>
      </c>
      <c r="K226" s="33">
        <v>0</v>
      </c>
      <c r="L226" s="33">
        <v>14</v>
      </c>
      <c r="M226" s="33">
        <v>16</v>
      </c>
      <c r="N226" s="33">
        <v>16</v>
      </c>
      <c r="O226" s="33">
        <v>17</v>
      </c>
      <c r="P226" s="33">
        <v>16</v>
      </c>
      <c r="Q226" s="33">
        <v>17</v>
      </c>
      <c r="R226" s="33">
        <v>17</v>
      </c>
      <c r="S226" s="33">
        <v>18</v>
      </c>
      <c r="T226" s="33">
        <v>17</v>
      </c>
      <c r="U226" s="33">
        <v>26</v>
      </c>
    </row>
    <row r="227" spans="1:27" x14ac:dyDescent="0.2">
      <c r="A227" s="30" t="s">
        <v>53</v>
      </c>
      <c r="B227" s="33">
        <v>164</v>
      </c>
      <c r="C227" s="33">
        <v>183</v>
      </c>
      <c r="D227" s="33">
        <v>123</v>
      </c>
      <c r="E227" s="33">
        <v>115</v>
      </c>
      <c r="F227" s="33">
        <v>88</v>
      </c>
      <c r="G227" s="33">
        <v>65</v>
      </c>
      <c r="H227" s="33">
        <v>70</v>
      </c>
      <c r="I227" s="33">
        <v>72</v>
      </c>
      <c r="J227" s="33">
        <v>68</v>
      </c>
      <c r="K227" s="33">
        <v>61</v>
      </c>
      <c r="L227" s="33">
        <v>61</v>
      </c>
      <c r="M227" s="33">
        <v>62</v>
      </c>
      <c r="N227" s="33">
        <v>62</v>
      </c>
      <c r="O227" s="33">
        <v>67</v>
      </c>
      <c r="P227" s="33">
        <v>73</v>
      </c>
      <c r="Q227" s="33">
        <v>79</v>
      </c>
      <c r="R227" s="33">
        <v>91</v>
      </c>
      <c r="S227" s="33">
        <v>97</v>
      </c>
      <c r="T227" s="33">
        <v>89</v>
      </c>
      <c r="U227" s="33">
        <v>92</v>
      </c>
    </row>
    <row r="228" spans="1:27" x14ac:dyDescent="0.2">
      <c r="A228" s="30" t="s">
        <v>56</v>
      </c>
      <c r="B228" s="33">
        <v>0</v>
      </c>
      <c r="C228" s="33">
        <v>0</v>
      </c>
      <c r="D228" s="33">
        <v>0</v>
      </c>
      <c r="E228" s="33">
        <v>0</v>
      </c>
      <c r="F228" s="33">
        <v>0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>
        <v>1</v>
      </c>
    </row>
    <row r="229" spans="1:27" x14ac:dyDescent="0.2">
      <c r="A229" s="30" t="s">
        <v>57</v>
      </c>
      <c r="B229" s="33">
        <v>306</v>
      </c>
      <c r="C229" s="33">
        <v>280</v>
      </c>
      <c r="D229" s="33">
        <v>259</v>
      </c>
      <c r="E229" s="33">
        <v>267</v>
      </c>
      <c r="F229" s="33">
        <v>258</v>
      </c>
      <c r="G229" s="33">
        <v>264</v>
      </c>
      <c r="H229" s="33">
        <v>294</v>
      </c>
      <c r="I229" s="33">
        <v>229</v>
      </c>
      <c r="J229" s="33">
        <v>315</v>
      </c>
      <c r="K229" s="33">
        <v>514</v>
      </c>
      <c r="L229" s="33">
        <v>501</v>
      </c>
      <c r="M229" s="33">
        <v>486</v>
      </c>
      <c r="N229" s="33">
        <v>475</v>
      </c>
      <c r="O229" s="33">
        <v>495</v>
      </c>
      <c r="P229" s="33">
        <v>493</v>
      </c>
      <c r="Q229" s="33">
        <v>484</v>
      </c>
      <c r="R229" s="33">
        <v>496</v>
      </c>
      <c r="S229" s="33">
        <v>494</v>
      </c>
      <c r="T229" s="33">
        <v>492</v>
      </c>
      <c r="U229" s="33">
        <v>497</v>
      </c>
    </row>
    <row r="230" spans="1:27" x14ac:dyDescent="0.2">
      <c r="A230" s="30" t="s">
        <v>58</v>
      </c>
      <c r="B230" s="33">
        <v>431</v>
      </c>
      <c r="C230" s="33">
        <v>589</v>
      </c>
      <c r="D230" s="33">
        <v>558</v>
      </c>
      <c r="E230" s="33">
        <v>537</v>
      </c>
      <c r="F230" s="33">
        <v>566</v>
      </c>
      <c r="G230" s="33">
        <v>556</v>
      </c>
      <c r="H230" s="33">
        <v>617</v>
      </c>
      <c r="I230" s="33">
        <v>622</v>
      </c>
      <c r="J230" s="33">
        <v>639</v>
      </c>
      <c r="K230" s="33">
        <v>619</v>
      </c>
      <c r="L230" s="33">
        <v>137</v>
      </c>
      <c r="M230" s="33">
        <v>153</v>
      </c>
      <c r="N230" s="33">
        <v>141</v>
      </c>
      <c r="O230" s="33">
        <v>160</v>
      </c>
      <c r="P230" s="33">
        <v>158</v>
      </c>
      <c r="Q230" s="33">
        <v>157</v>
      </c>
      <c r="R230" s="33">
        <v>155</v>
      </c>
      <c r="S230" s="33">
        <v>154</v>
      </c>
      <c r="T230" s="33">
        <v>151</v>
      </c>
      <c r="U230" s="33">
        <v>145</v>
      </c>
    </row>
    <row r="231" spans="1:27" x14ac:dyDescent="0.2">
      <c r="A231" s="30" t="s">
        <v>59</v>
      </c>
      <c r="B231" s="33">
        <v>1365</v>
      </c>
      <c r="C231" s="33">
        <v>1298</v>
      </c>
      <c r="D231" s="33">
        <v>1473</v>
      </c>
      <c r="E231" s="33">
        <v>2114</v>
      </c>
      <c r="F231" s="33">
        <v>2367</v>
      </c>
      <c r="G231" s="33">
        <v>2278</v>
      </c>
      <c r="H231" s="33">
        <v>2388</v>
      </c>
      <c r="I231" s="33">
        <v>2815</v>
      </c>
      <c r="J231" s="33">
        <v>2545</v>
      </c>
      <c r="K231" s="33">
        <v>2607</v>
      </c>
      <c r="L231" s="33">
        <v>2866</v>
      </c>
      <c r="M231" s="33">
        <v>2683</v>
      </c>
      <c r="N231" s="33">
        <v>2637</v>
      </c>
      <c r="O231" s="33">
        <v>2717</v>
      </c>
      <c r="P231" s="33">
        <v>2767</v>
      </c>
      <c r="Q231" s="33">
        <v>2850</v>
      </c>
      <c r="R231" s="33">
        <v>2037</v>
      </c>
      <c r="S231" s="33">
        <v>1869</v>
      </c>
      <c r="T231" s="33">
        <v>1874</v>
      </c>
      <c r="U231" s="33">
        <v>1813</v>
      </c>
    </row>
    <row r="232" spans="1:27" x14ac:dyDescent="0.2">
      <c r="A232" s="30" t="s">
        <v>60</v>
      </c>
      <c r="B232" s="33">
        <v>436</v>
      </c>
      <c r="C232" s="33">
        <v>439</v>
      </c>
      <c r="D232" s="33">
        <v>438</v>
      </c>
      <c r="E232" s="33">
        <v>435</v>
      </c>
      <c r="F232" s="33">
        <v>442</v>
      </c>
      <c r="G232" s="33">
        <v>438</v>
      </c>
      <c r="H232" s="33">
        <v>434</v>
      </c>
      <c r="I232" s="33">
        <v>485</v>
      </c>
      <c r="J232" s="33">
        <v>546</v>
      </c>
      <c r="K232" s="33">
        <v>582</v>
      </c>
      <c r="L232" s="33">
        <v>651</v>
      </c>
      <c r="M232" s="33">
        <v>435</v>
      </c>
      <c r="N232" s="33">
        <v>396</v>
      </c>
      <c r="O232" s="33">
        <v>374</v>
      </c>
      <c r="P232" s="33">
        <v>443</v>
      </c>
      <c r="Q232" s="33">
        <v>425</v>
      </c>
      <c r="R232" s="33">
        <v>312</v>
      </c>
      <c r="S232" s="33">
        <v>300</v>
      </c>
      <c r="T232" s="33">
        <v>269</v>
      </c>
      <c r="U232" s="33">
        <v>258</v>
      </c>
    </row>
    <row r="233" spans="1:27" x14ac:dyDescent="0.2">
      <c r="A233" s="30" t="s">
        <v>61</v>
      </c>
      <c r="B233" s="33">
        <v>1131</v>
      </c>
      <c r="C233" s="33">
        <v>844</v>
      </c>
      <c r="D233" s="33">
        <v>886</v>
      </c>
      <c r="E233" s="33">
        <v>682</v>
      </c>
      <c r="F233" s="33">
        <v>464</v>
      </c>
      <c r="G233" s="33">
        <v>515</v>
      </c>
      <c r="H233" s="33">
        <v>469</v>
      </c>
      <c r="I233" s="33">
        <v>529</v>
      </c>
      <c r="J233" s="33">
        <v>475</v>
      </c>
      <c r="K233" s="33">
        <v>259</v>
      </c>
      <c r="L233" s="33">
        <v>260</v>
      </c>
      <c r="M233" s="33">
        <v>174</v>
      </c>
      <c r="N233" s="33">
        <v>154</v>
      </c>
      <c r="O233" s="33">
        <v>127</v>
      </c>
      <c r="P233" s="33">
        <v>131</v>
      </c>
      <c r="Q233" s="33">
        <v>115</v>
      </c>
      <c r="R233" s="33">
        <v>160</v>
      </c>
      <c r="S233" s="33">
        <v>126</v>
      </c>
      <c r="T233" s="33">
        <v>161</v>
      </c>
      <c r="U233" s="33">
        <v>233</v>
      </c>
    </row>
    <row r="234" spans="1:27" x14ac:dyDescent="0.2">
      <c r="A234" s="30" t="s">
        <v>65</v>
      </c>
      <c r="B234" s="33">
        <v>317</v>
      </c>
      <c r="C234" s="33">
        <v>348</v>
      </c>
      <c r="D234" s="33">
        <v>355</v>
      </c>
      <c r="E234" s="33">
        <v>315</v>
      </c>
      <c r="F234" s="33">
        <v>312</v>
      </c>
      <c r="G234" s="33">
        <v>316</v>
      </c>
      <c r="H234" s="33">
        <v>337</v>
      </c>
      <c r="I234" s="33">
        <v>338</v>
      </c>
      <c r="J234" s="33">
        <v>427</v>
      </c>
      <c r="K234" s="33">
        <v>316</v>
      </c>
      <c r="L234" s="33">
        <v>255</v>
      </c>
      <c r="M234" s="33">
        <v>283</v>
      </c>
      <c r="N234" s="33">
        <v>346</v>
      </c>
      <c r="O234" s="33">
        <v>355</v>
      </c>
      <c r="P234" s="33">
        <v>319</v>
      </c>
      <c r="Q234" s="33">
        <v>253</v>
      </c>
      <c r="R234" s="33">
        <v>232</v>
      </c>
      <c r="S234" s="33">
        <v>200</v>
      </c>
      <c r="T234" s="33">
        <v>194</v>
      </c>
      <c r="U234" s="33">
        <v>177</v>
      </c>
    </row>
    <row r="235" spans="1:27" x14ac:dyDescent="0.2">
      <c r="A235" s="30" t="s">
        <v>63</v>
      </c>
      <c r="B235" s="33">
        <v>0</v>
      </c>
      <c r="C235" s="33">
        <v>0</v>
      </c>
      <c r="D235" s="33">
        <v>0</v>
      </c>
      <c r="E235" s="33">
        <v>0</v>
      </c>
      <c r="F235" s="33">
        <v>0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77</v>
      </c>
      <c r="M235" s="33">
        <v>77</v>
      </c>
      <c r="N235" s="33">
        <v>77</v>
      </c>
      <c r="O235" s="33">
        <v>77</v>
      </c>
      <c r="P235" s="33">
        <v>73</v>
      </c>
      <c r="Q235" s="33">
        <v>73</v>
      </c>
      <c r="R235" s="33">
        <v>73</v>
      </c>
      <c r="S235" s="33">
        <v>73</v>
      </c>
      <c r="T235" s="33">
        <v>76</v>
      </c>
      <c r="U235" s="33">
        <v>76</v>
      </c>
    </row>
    <row r="236" spans="1:27" x14ac:dyDescent="0.2">
      <c r="A236" s="30" t="s">
        <v>62</v>
      </c>
      <c r="B236" s="33">
        <v>321</v>
      </c>
      <c r="C236" s="33">
        <v>194</v>
      </c>
      <c r="D236" s="33">
        <v>137</v>
      </c>
      <c r="E236" s="33">
        <v>166</v>
      </c>
      <c r="F236" s="33">
        <v>122</v>
      </c>
      <c r="G236" s="33">
        <v>116</v>
      </c>
      <c r="H236" s="33">
        <v>112</v>
      </c>
      <c r="I236" s="33">
        <v>109</v>
      </c>
      <c r="J236" s="33">
        <v>98</v>
      </c>
      <c r="K236" s="33">
        <v>96</v>
      </c>
      <c r="L236" s="33">
        <v>86</v>
      </c>
      <c r="M236" s="33">
        <v>78</v>
      </c>
      <c r="N236" s="33">
        <v>64</v>
      </c>
      <c r="O236" s="33">
        <v>72</v>
      </c>
      <c r="P236" s="33">
        <v>82</v>
      </c>
      <c r="Q236" s="33">
        <v>83</v>
      </c>
      <c r="R236" s="33">
        <v>72</v>
      </c>
      <c r="S236" s="33">
        <v>69</v>
      </c>
      <c r="T236" s="33">
        <v>72</v>
      </c>
      <c r="U236" s="33">
        <v>65</v>
      </c>
    </row>
    <row r="237" spans="1:27" x14ac:dyDescent="0.2">
      <c r="A237" s="30" t="s">
        <v>67</v>
      </c>
      <c r="B237" s="33">
        <v>1903</v>
      </c>
      <c r="C237" s="33">
        <v>1882</v>
      </c>
      <c r="D237" s="33">
        <v>1923</v>
      </c>
      <c r="E237" s="33">
        <v>2325</v>
      </c>
      <c r="F237" s="33">
        <v>2336</v>
      </c>
      <c r="G237" s="33">
        <v>2518</v>
      </c>
      <c r="H237" s="33">
        <v>2625</v>
      </c>
      <c r="I237" s="33">
        <v>2605</v>
      </c>
      <c r="J237" s="33">
        <v>2580</v>
      </c>
      <c r="K237" s="33">
        <v>2653</v>
      </c>
      <c r="L237" s="33">
        <v>2653</v>
      </c>
      <c r="M237" s="33">
        <v>2644</v>
      </c>
      <c r="N237" s="33">
        <v>2887</v>
      </c>
      <c r="O237" s="33">
        <v>2604</v>
      </c>
      <c r="P237" s="33">
        <v>2928</v>
      </c>
      <c r="Q237" s="33">
        <v>2954</v>
      </c>
      <c r="R237" s="33">
        <v>3157</v>
      </c>
      <c r="S237" s="33">
        <v>3457</v>
      </c>
      <c r="T237" s="33">
        <v>4532</v>
      </c>
      <c r="U237" s="33">
        <v>4292</v>
      </c>
    </row>
    <row r="238" spans="1:27" x14ac:dyDescent="0.2">
      <c r="A238" s="30" t="s">
        <v>68</v>
      </c>
      <c r="B238" s="33">
        <v>780</v>
      </c>
      <c r="C238" s="33">
        <v>797</v>
      </c>
      <c r="D238" s="33">
        <v>798</v>
      </c>
      <c r="E238" s="33">
        <v>796</v>
      </c>
      <c r="F238" s="33">
        <v>800</v>
      </c>
      <c r="G238" s="33">
        <v>768</v>
      </c>
      <c r="H238" s="33">
        <v>838</v>
      </c>
      <c r="I238" s="33">
        <v>764</v>
      </c>
      <c r="J238" s="33">
        <v>795</v>
      </c>
      <c r="K238" s="33">
        <v>701</v>
      </c>
      <c r="L238" s="33">
        <v>591</v>
      </c>
      <c r="M238" s="33">
        <v>615</v>
      </c>
      <c r="N238" s="33">
        <v>525</v>
      </c>
      <c r="O238" s="33">
        <v>305</v>
      </c>
      <c r="P238" s="33">
        <v>260</v>
      </c>
      <c r="Q238" s="33">
        <v>342</v>
      </c>
      <c r="R238" s="33">
        <v>287</v>
      </c>
      <c r="S238" s="33">
        <v>278</v>
      </c>
      <c r="T238" s="33">
        <v>284</v>
      </c>
      <c r="U238" s="33">
        <v>271</v>
      </c>
    </row>
    <row r="239" spans="1:27" x14ac:dyDescent="0.2">
      <c r="A239" s="30" t="s">
        <v>69</v>
      </c>
      <c r="B239" s="38">
        <v>19231</v>
      </c>
      <c r="C239" s="38">
        <v>18306</v>
      </c>
      <c r="D239" s="38">
        <v>18450</v>
      </c>
      <c r="E239" s="38">
        <v>18669</v>
      </c>
      <c r="F239" s="38">
        <v>18795</v>
      </c>
      <c r="G239" s="38">
        <v>18913</v>
      </c>
      <c r="H239" s="38">
        <v>19029</v>
      </c>
      <c r="I239" s="38">
        <v>18916</v>
      </c>
      <c r="J239" s="38">
        <v>18659</v>
      </c>
      <c r="K239" s="38">
        <v>16727</v>
      </c>
      <c r="L239" s="38">
        <v>17121</v>
      </c>
      <c r="M239" s="38">
        <v>16547</v>
      </c>
      <c r="N239" s="38">
        <v>16277</v>
      </c>
      <c r="O239" s="38">
        <v>16498</v>
      </c>
      <c r="P239" s="38">
        <v>16423</v>
      </c>
      <c r="Q239" s="38">
        <v>16505</v>
      </c>
      <c r="R239" s="38">
        <v>14943</v>
      </c>
      <c r="S239" s="38">
        <v>14571</v>
      </c>
      <c r="T239" s="38">
        <v>14335</v>
      </c>
      <c r="U239" s="38">
        <v>13730</v>
      </c>
    </row>
    <row r="240" spans="1:27" x14ac:dyDescent="0.2">
      <c r="A240" s="37" t="s">
        <v>70</v>
      </c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AA240"/>
    </row>
    <row r="241" spans="1:27" x14ac:dyDescent="0.2">
      <c r="A241" s="39" t="s">
        <v>71</v>
      </c>
      <c r="B241" s="40">
        <f>SUM(B209:B238)</f>
        <v>21671</v>
      </c>
      <c r="C241" s="40">
        <f t="shared" ref="C241:U241" si="6">SUM(C209:C238)</f>
        <v>20885</v>
      </c>
      <c r="D241" s="40">
        <f t="shared" si="6"/>
        <v>21039</v>
      </c>
      <c r="E241" s="40">
        <f t="shared" si="6"/>
        <v>21645</v>
      </c>
      <c r="F241" s="40">
        <f t="shared" si="6"/>
        <v>21835</v>
      </c>
      <c r="G241" s="40">
        <f t="shared" si="6"/>
        <v>22127</v>
      </c>
      <c r="H241" s="40">
        <f t="shared" si="6"/>
        <v>22413</v>
      </c>
      <c r="I241" s="40">
        <f t="shared" si="6"/>
        <v>22277</v>
      </c>
      <c r="J241" s="40">
        <f t="shared" si="6"/>
        <v>22029</v>
      </c>
      <c r="K241" s="40">
        <f t="shared" si="6"/>
        <v>20134</v>
      </c>
      <c r="L241" s="40">
        <f t="shared" si="6"/>
        <v>19912</v>
      </c>
      <c r="M241" s="40">
        <f t="shared" si="6"/>
        <v>19344</v>
      </c>
      <c r="N241" s="40">
        <f t="shared" si="6"/>
        <v>19304</v>
      </c>
      <c r="O241" s="40">
        <f t="shared" si="6"/>
        <v>19260</v>
      </c>
      <c r="P241" s="40">
        <f t="shared" si="6"/>
        <v>19506</v>
      </c>
      <c r="Q241" s="40">
        <f t="shared" si="6"/>
        <v>19617</v>
      </c>
      <c r="R241" s="40">
        <f t="shared" si="6"/>
        <v>18256</v>
      </c>
      <c r="S241" s="40">
        <f t="shared" si="6"/>
        <v>18181</v>
      </c>
      <c r="T241" s="40">
        <f t="shared" si="6"/>
        <v>19016</v>
      </c>
      <c r="U241" s="40">
        <f t="shared" si="6"/>
        <v>18168</v>
      </c>
      <c r="AA241"/>
    </row>
    <row r="242" spans="1:27" x14ac:dyDescent="0.2">
      <c r="AA242"/>
    </row>
    <row r="243" spans="1:27" ht="13.5" thickBot="1" x14ac:dyDescent="0.25">
      <c r="A243" s="24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</row>
    <row r="244" spans="1:27" ht="16.5" thickTop="1" thickBot="1" x14ac:dyDescent="0.25">
      <c r="A244" s="24"/>
      <c r="B244" s="173" t="s">
        <v>6</v>
      </c>
      <c r="C244" s="182" t="s">
        <v>7</v>
      </c>
      <c r="D244" s="180"/>
      <c r="E244" s="180"/>
      <c r="F244" s="180"/>
      <c r="G244" s="180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</row>
    <row r="245" spans="1:27" ht="15.75" thickTop="1" x14ac:dyDescent="0.2">
      <c r="A245" s="45"/>
      <c r="B245" s="173" t="s">
        <v>10</v>
      </c>
      <c r="C245" s="174" t="s">
        <v>133</v>
      </c>
      <c r="D245" s="178"/>
      <c r="E245" s="178"/>
      <c r="F245" s="178"/>
      <c r="G245" s="17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</row>
    <row r="246" spans="1:27" ht="15" x14ac:dyDescent="0.2">
      <c r="A246" s="45"/>
      <c r="B246" s="173" t="s">
        <v>13</v>
      </c>
      <c r="C246" s="174" t="s">
        <v>140</v>
      </c>
      <c r="D246" s="178"/>
      <c r="E246" s="178"/>
      <c r="F246" s="178"/>
      <c r="G246" s="17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</row>
    <row r="247" spans="1:27" x14ac:dyDescent="0.2">
      <c r="A247" s="21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5"/>
      <c r="U247" s="25"/>
    </row>
    <row r="248" spans="1:27" x14ac:dyDescent="0.2">
      <c r="A248" s="30" t="s">
        <v>15</v>
      </c>
      <c r="B248" s="30" t="s">
        <v>16</v>
      </c>
      <c r="C248" s="30" t="s">
        <v>17</v>
      </c>
      <c r="D248" s="30" t="s">
        <v>18</v>
      </c>
      <c r="E248" s="30" t="s">
        <v>19</v>
      </c>
      <c r="F248" s="30" t="s">
        <v>20</v>
      </c>
      <c r="G248" s="30" t="s">
        <v>21</v>
      </c>
      <c r="H248" s="30" t="s">
        <v>22</v>
      </c>
      <c r="I248" s="30" t="s">
        <v>23</v>
      </c>
      <c r="J248" s="30" t="s">
        <v>24</v>
      </c>
      <c r="K248" s="30" t="s">
        <v>25</v>
      </c>
      <c r="L248" s="30" t="s">
        <v>26</v>
      </c>
      <c r="M248" s="30" t="s">
        <v>27</v>
      </c>
      <c r="N248" s="30" t="s">
        <v>28</v>
      </c>
      <c r="O248" s="30" t="s">
        <v>29</v>
      </c>
      <c r="P248" s="30" t="s">
        <v>30</v>
      </c>
      <c r="Q248" s="30" t="s">
        <v>31</v>
      </c>
      <c r="R248" s="30" t="s">
        <v>32</v>
      </c>
      <c r="S248" s="30" t="s">
        <v>33</v>
      </c>
      <c r="T248" s="30" t="s">
        <v>34</v>
      </c>
      <c r="U248" s="30" t="s">
        <v>35</v>
      </c>
    </row>
    <row r="249" spans="1:27" x14ac:dyDescent="0.2">
      <c r="A249" s="30" t="s">
        <v>36</v>
      </c>
      <c r="B249" s="33">
        <v>391</v>
      </c>
      <c r="C249" s="33">
        <v>400</v>
      </c>
      <c r="D249" s="33">
        <v>405</v>
      </c>
      <c r="E249" s="33">
        <v>409</v>
      </c>
      <c r="F249" s="33">
        <v>362</v>
      </c>
      <c r="G249" s="33">
        <v>411</v>
      </c>
      <c r="H249" s="33">
        <v>566</v>
      </c>
      <c r="I249" s="33">
        <v>664</v>
      </c>
      <c r="J249" s="33">
        <v>594</v>
      </c>
      <c r="K249" s="33">
        <v>664</v>
      </c>
      <c r="L249" s="33">
        <v>431</v>
      </c>
      <c r="M249" s="33">
        <v>566</v>
      </c>
      <c r="N249" s="33">
        <v>593</v>
      </c>
      <c r="O249" s="33">
        <v>723</v>
      </c>
      <c r="P249" s="33">
        <v>559</v>
      </c>
      <c r="Q249" s="33">
        <v>482</v>
      </c>
      <c r="R249" s="33">
        <v>536</v>
      </c>
      <c r="S249" s="33">
        <v>363</v>
      </c>
      <c r="T249" s="33">
        <v>499</v>
      </c>
      <c r="U249" s="33">
        <v>269</v>
      </c>
    </row>
    <row r="250" spans="1:27" x14ac:dyDescent="0.2">
      <c r="A250" s="30" t="s">
        <v>38</v>
      </c>
      <c r="B250" s="33">
        <v>1156</v>
      </c>
      <c r="C250" s="33">
        <v>1295</v>
      </c>
      <c r="D250" s="33">
        <v>1325</v>
      </c>
      <c r="E250" s="33">
        <v>1180</v>
      </c>
      <c r="F250" s="33">
        <v>1145</v>
      </c>
      <c r="G250" s="33">
        <v>1210</v>
      </c>
      <c r="H250" s="33">
        <v>1413</v>
      </c>
      <c r="I250" s="33">
        <v>1329</v>
      </c>
      <c r="J250" s="33">
        <v>1273</v>
      </c>
      <c r="K250" s="33">
        <v>1184</v>
      </c>
      <c r="L250" s="33">
        <v>830</v>
      </c>
      <c r="M250" s="33">
        <v>869</v>
      </c>
      <c r="N250" s="33">
        <v>1138</v>
      </c>
      <c r="O250" s="33">
        <v>1359</v>
      </c>
      <c r="P250" s="33">
        <v>1245</v>
      </c>
      <c r="Q250" s="33">
        <v>1269</v>
      </c>
      <c r="R250" s="33">
        <v>1094</v>
      </c>
      <c r="S250" s="33">
        <v>931</v>
      </c>
      <c r="T250" s="33">
        <v>1157</v>
      </c>
      <c r="U250" s="33">
        <v>950</v>
      </c>
    </row>
    <row r="251" spans="1:27" x14ac:dyDescent="0.2">
      <c r="A251" s="30" t="s">
        <v>40</v>
      </c>
      <c r="B251" s="33">
        <v>2</v>
      </c>
      <c r="C251" s="33">
        <v>0</v>
      </c>
      <c r="D251" s="33">
        <v>39</v>
      </c>
      <c r="E251" s="33">
        <v>48</v>
      </c>
      <c r="F251" s="33">
        <v>45</v>
      </c>
      <c r="G251" s="33">
        <v>19</v>
      </c>
      <c r="H251" s="33">
        <v>44</v>
      </c>
      <c r="I251" s="33">
        <v>0</v>
      </c>
      <c r="J251" s="33">
        <v>32</v>
      </c>
      <c r="K251" s="33">
        <v>120</v>
      </c>
      <c r="L251" s="33">
        <v>94</v>
      </c>
      <c r="M251" s="33">
        <v>171</v>
      </c>
      <c r="N251" s="33">
        <v>107</v>
      </c>
      <c r="O251" s="33">
        <v>63</v>
      </c>
      <c r="P251" s="33">
        <v>37</v>
      </c>
      <c r="Q251" s="33">
        <v>34</v>
      </c>
      <c r="R251" s="33">
        <v>65</v>
      </c>
      <c r="S251" s="33">
        <v>48</v>
      </c>
      <c r="T251" s="33">
        <v>61</v>
      </c>
      <c r="U251" s="33">
        <v>65</v>
      </c>
    </row>
    <row r="252" spans="1:27" x14ac:dyDescent="0.2">
      <c r="A252" s="30" t="s">
        <v>66</v>
      </c>
      <c r="B252" s="33">
        <v>1844</v>
      </c>
      <c r="C252" s="33">
        <v>2040</v>
      </c>
      <c r="D252" s="33">
        <v>1935</v>
      </c>
      <c r="E252" s="33">
        <v>1968</v>
      </c>
      <c r="F252" s="33">
        <v>1566</v>
      </c>
      <c r="G252" s="33">
        <v>1581</v>
      </c>
      <c r="H252" s="33">
        <v>1690</v>
      </c>
      <c r="I252" s="33">
        <v>1548</v>
      </c>
      <c r="J252" s="33">
        <v>1713</v>
      </c>
      <c r="K252" s="33">
        <v>1420</v>
      </c>
      <c r="L252" s="33">
        <v>1259</v>
      </c>
      <c r="M252" s="33">
        <v>1294</v>
      </c>
      <c r="N252" s="33">
        <v>1235</v>
      </c>
      <c r="O252" s="33">
        <v>1277</v>
      </c>
      <c r="P252" s="33">
        <v>1229</v>
      </c>
      <c r="Q252" s="33">
        <v>1235</v>
      </c>
      <c r="R252" s="33">
        <v>1149</v>
      </c>
      <c r="S252" s="33">
        <v>998</v>
      </c>
      <c r="T252" s="33">
        <v>1057</v>
      </c>
      <c r="U252" s="33">
        <v>1016</v>
      </c>
    </row>
    <row r="253" spans="1:27" x14ac:dyDescent="0.2">
      <c r="A253" s="30" t="s">
        <v>42</v>
      </c>
      <c r="B253" s="33">
        <v>0</v>
      </c>
      <c r="C253" s="33">
        <v>0</v>
      </c>
      <c r="D253" s="33">
        <v>0</v>
      </c>
      <c r="E253" s="33">
        <v>0</v>
      </c>
      <c r="F253" s="33">
        <v>0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21</v>
      </c>
      <c r="S253" s="33">
        <v>20</v>
      </c>
      <c r="T253" s="33">
        <v>22</v>
      </c>
      <c r="U253" s="33">
        <v>21</v>
      </c>
    </row>
    <row r="254" spans="1:27" x14ac:dyDescent="0.2">
      <c r="A254" s="30" t="s">
        <v>43</v>
      </c>
      <c r="B254" s="33">
        <v>51</v>
      </c>
      <c r="C254" s="33">
        <v>51</v>
      </c>
      <c r="D254" s="33">
        <v>51</v>
      </c>
      <c r="E254" s="33">
        <v>51</v>
      </c>
      <c r="F254" s="33">
        <v>51</v>
      </c>
      <c r="G254" s="33">
        <v>69</v>
      </c>
      <c r="H254" s="33">
        <v>77</v>
      </c>
      <c r="I254" s="33">
        <v>30</v>
      </c>
      <c r="J254" s="33">
        <v>31</v>
      </c>
      <c r="K254" s="33">
        <v>7</v>
      </c>
      <c r="L254" s="33">
        <v>6</v>
      </c>
      <c r="M254" s="33">
        <v>3</v>
      </c>
      <c r="N254" s="33">
        <v>13</v>
      </c>
      <c r="O254" s="33">
        <v>12</v>
      </c>
      <c r="P254" s="33">
        <v>16</v>
      </c>
      <c r="Q254" s="33">
        <v>12</v>
      </c>
      <c r="R254" s="33">
        <v>15</v>
      </c>
      <c r="S254" s="33">
        <v>15</v>
      </c>
      <c r="T254" s="33">
        <v>16</v>
      </c>
      <c r="U254" s="33">
        <v>12</v>
      </c>
    </row>
    <row r="255" spans="1:27" x14ac:dyDescent="0.2">
      <c r="A255" s="30" t="s">
        <v>48</v>
      </c>
      <c r="B255" s="33">
        <v>10528</v>
      </c>
      <c r="C255" s="33">
        <v>12022</v>
      </c>
      <c r="D255" s="33">
        <v>12113</v>
      </c>
      <c r="E255" s="33">
        <v>11485</v>
      </c>
      <c r="F255" s="33">
        <v>11039</v>
      </c>
      <c r="G255" s="33">
        <v>10007</v>
      </c>
      <c r="H255" s="33">
        <v>12338</v>
      </c>
      <c r="I255" s="33">
        <v>9858</v>
      </c>
      <c r="J255" s="33">
        <v>9333</v>
      </c>
      <c r="K255" s="33">
        <v>9882</v>
      </c>
      <c r="L255" s="33">
        <v>8818</v>
      </c>
      <c r="M255" s="33">
        <v>10125</v>
      </c>
      <c r="N255" s="33">
        <v>9077</v>
      </c>
      <c r="O255" s="33">
        <v>8929</v>
      </c>
      <c r="P255" s="33">
        <v>8197</v>
      </c>
      <c r="Q255" s="33">
        <v>8096</v>
      </c>
      <c r="R255" s="33">
        <v>8467</v>
      </c>
      <c r="S255" s="33">
        <v>6188</v>
      </c>
      <c r="T255" s="33">
        <v>8827</v>
      </c>
      <c r="U255" s="33">
        <v>7961</v>
      </c>
    </row>
    <row r="256" spans="1:27" x14ac:dyDescent="0.2">
      <c r="A256" s="30" t="s">
        <v>44</v>
      </c>
      <c r="B256" s="33">
        <v>323</v>
      </c>
      <c r="C256" s="33">
        <v>283</v>
      </c>
      <c r="D256" s="33">
        <v>240</v>
      </c>
      <c r="E256" s="33">
        <v>237</v>
      </c>
      <c r="F256" s="33">
        <v>197</v>
      </c>
      <c r="G256" s="33">
        <v>181</v>
      </c>
      <c r="H256" s="33">
        <v>183</v>
      </c>
      <c r="I256" s="33">
        <v>170</v>
      </c>
      <c r="J256" s="33">
        <v>145</v>
      </c>
      <c r="K256" s="33">
        <v>153</v>
      </c>
      <c r="L256" s="33">
        <v>130</v>
      </c>
      <c r="M256" s="33">
        <v>120</v>
      </c>
      <c r="N256" s="33">
        <v>112</v>
      </c>
      <c r="O256" s="33">
        <v>112</v>
      </c>
      <c r="P256" s="33">
        <v>115</v>
      </c>
      <c r="Q256" s="33">
        <v>101</v>
      </c>
      <c r="R256" s="33">
        <v>86</v>
      </c>
      <c r="S256" s="33">
        <v>76</v>
      </c>
      <c r="T256" s="33">
        <v>78</v>
      </c>
      <c r="U256" s="33">
        <v>75</v>
      </c>
    </row>
    <row r="257" spans="1:21" x14ac:dyDescent="0.2">
      <c r="A257" s="30" t="s">
        <v>45</v>
      </c>
      <c r="B257" s="33">
        <v>44</v>
      </c>
      <c r="C257" s="33">
        <v>44</v>
      </c>
      <c r="D257" s="33">
        <v>31</v>
      </c>
      <c r="E257" s="33">
        <v>23</v>
      </c>
      <c r="F257" s="33">
        <v>20</v>
      </c>
      <c r="G257" s="33">
        <v>29</v>
      </c>
      <c r="H257" s="33">
        <v>32</v>
      </c>
      <c r="I257" s="33">
        <v>33</v>
      </c>
      <c r="J257" s="33">
        <v>38</v>
      </c>
      <c r="K257" s="33">
        <v>40</v>
      </c>
      <c r="L257" s="33">
        <v>53</v>
      </c>
      <c r="M257" s="33">
        <v>64</v>
      </c>
      <c r="N257" s="33">
        <v>41</v>
      </c>
      <c r="O257" s="33">
        <v>39</v>
      </c>
      <c r="P257" s="33">
        <v>40</v>
      </c>
      <c r="Q257" s="33">
        <v>45</v>
      </c>
      <c r="R257" s="33">
        <v>31</v>
      </c>
      <c r="S257" s="33">
        <v>28</v>
      </c>
      <c r="T257" s="33">
        <v>36</v>
      </c>
      <c r="U257" s="33">
        <v>35</v>
      </c>
    </row>
    <row r="258" spans="1:21" x14ac:dyDescent="0.2">
      <c r="A258" s="30" t="s">
        <v>64</v>
      </c>
      <c r="B258" s="33">
        <v>1046</v>
      </c>
      <c r="C258" s="33">
        <v>1181</v>
      </c>
      <c r="D258" s="33">
        <v>1261</v>
      </c>
      <c r="E258" s="33">
        <v>1103</v>
      </c>
      <c r="F258" s="33">
        <v>1250</v>
      </c>
      <c r="G258" s="33">
        <v>1454</v>
      </c>
      <c r="H258" s="33">
        <v>1380</v>
      </c>
      <c r="I258" s="33">
        <v>1399</v>
      </c>
      <c r="J258" s="33">
        <v>1368</v>
      </c>
      <c r="K258" s="33">
        <v>1451</v>
      </c>
      <c r="L258" s="33">
        <v>1689</v>
      </c>
      <c r="M258" s="33">
        <v>1841</v>
      </c>
      <c r="N258" s="33">
        <v>1807</v>
      </c>
      <c r="O258" s="33">
        <v>1962</v>
      </c>
      <c r="P258" s="33">
        <v>2125</v>
      </c>
      <c r="Q258" s="33">
        <v>2132</v>
      </c>
      <c r="R258" s="33">
        <v>1630</v>
      </c>
      <c r="S258" s="33">
        <v>1523</v>
      </c>
      <c r="T258" s="33">
        <v>1459</v>
      </c>
      <c r="U258" s="33">
        <v>1424</v>
      </c>
    </row>
    <row r="259" spans="1:21" x14ac:dyDescent="0.2">
      <c r="A259" s="30" t="s">
        <v>46</v>
      </c>
      <c r="B259" s="33">
        <v>0</v>
      </c>
      <c r="C259" s="33">
        <v>0</v>
      </c>
      <c r="D259" s="33">
        <v>0</v>
      </c>
      <c r="E259" s="33">
        <v>0</v>
      </c>
      <c r="F259" s="33">
        <v>0</v>
      </c>
      <c r="G259" s="33">
        <v>0</v>
      </c>
      <c r="H259" s="33">
        <v>370</v>
      </c>
      <c r="I259" s="33">
        <v>369</v>
      </c>
      <c r="J259" s="33">
        <v>373</v>
      </c>
      <c r="K259" s="33">
        <v>361</v>
      </c>
      <c r="L259" s="33">
        <v>329</v>
      </c>
      <c r="M259" s="33">
        <v>345</v>
      </c>
      <c r="N259" s="33">
        <v>341</v>
      </c>
      <c r="O259" s="33">
        <v>336</v>
      </c>
      <c r="P259" s="33">
        <v>328</v>
      </c>
      <c r="Q259" s="33">
        <v>312</v>
      </c>
      <c r="R259" s="33">
        <v>310</v>
      </c>
      <c r="S259" s="33">
        <v>299</v>
      </c>
      <c r="T259" s="33">
        <v>246</v>
      </c>
      <c r="U259" s="33">
        <v>268</v>
      </c>
    </row>
    <row r="260" spans="1:21" x14ac:dyDescent="0.2">
      <c r="A260" s="30" t="s">
        <v>47</v>
      </c>
      <c r="B260" s="33">
        <v>5097</v>
      </c>
      <c r="C260" s="33">
        <v>5459</v>
      </c>
      <c r="D260" s="33">
        <v>5384</v>
      </c>
      <c r="E260" s="33">
        <v>5073</v>
      </c>
      <c r="F260" s="33">
        <v>4702</v>
      </c>
      <c r="G260" s="33">
        <v>4803</v>
      </c>
      <c r="H260" s="33">
        <v>5126</v>
      </c>
      <c r="I260" s="33">
        <v>4763</v>
      </c>
      <c r="J260" s="33">
        <v>5073</v>
      </c>
      <c r="K260" s="33">
        <v>4930</v>
      </c>
      <c r="L260" s="33">
        <v>4306</v>
      </c>
      <c r="M260" s="33">
        <v>4555</v>
      </c>
      <c r="N260" s="33">
        <v>4225</v>
      </c>
      <c r="O260" s="33">
        <v>4532</v>
      </c>
      <c r="P260" s="33">
        <v>4636</v>
      </c>
      <c r="Q260" s="33">
        <v>4505</v>
      </c>
      <c r="R260" s="33">
        <v>4099</v>
      </c>
      <c r="S260" s="33">
        <v>3675</v>
      </c>
      <c r="T260" s="33">
        <v>4200</v>
      </c>
      <c r="U260" s="33">
        <v>4146</v>
      </c>
    </row>
    <row r="261" spans="1:21" x14ac:dyDescent="0.2">
      <c r="A261" s="30" t="s">
        <v>49</v>
      </c>
      <c r="B261" s="33">
        <v>160</v>
      </c>
      <c r="C261" s="33">
        <v>209</v>
      </c>
      <c r="D261" s="33">
        <v>197</v>
      </c>
      <c r="E261" s="33">
        <v>188</v>
      </c>
      <c r="F261" s="33">
        <v>194</v>
      </c>
      <c r="G261" s="33">
        <v>211</v>
      </c>
      <c r="H261" s="33">
        <v>255</v>
      </c>
      <c r="I261" s="33">
        <v>246</v>
      </c>
      <c r="J261" s="33">
        <v>249</v>
      </c>
      <c r="K261" s="33">
        <v>240</v>
      </c>
      <c r="L261" s="33">
        <v>245</v>
      </c>
      <c r="M261" s="33">
        <v>317</v>
      </c>
      <c r="N261" s="33">
        <v>318</v>
      </c>
      <c r="O261" s="33">
        <v>343</v>
      </c>
      <c r="P261" s="33">
        <v>365</v>
      </c>
      <c r="Q261" s="33">
        <v>442</v>
      </c>
      <c r="R261" s="33">
        <v>451</v>
      </c>
      <c r="S261" s="33">
        <v>409</v>
      </c>
      <c r="T261" s="33">
        <v>390</v>
      </c>
      <c r="U261" s="33">
        <v>293</v>
      </c>
    </row>
    <row r="262" spans="1:21" x14ac:dyDescent="0.2">
      <c r="A262" s="30" t="s">
        <v>50</v>
      </c>
      <c r="B262" s="33">
        <v>285</v>
      </c>
      <c r="C262" s="33">
        <v>146</v>
      </c>
      <c r="D262" s="33">
        <v>101</v>
      </c>
      <c r="E262" s="33">
        <v>165</v>
      </c>
      <c r="F262" s="33">
        <v>161</v>
      </c>
      <c r="G262" s="33">
        <v>173</v>
      </c>
      <c r="H262" s="33">
        <v>162</v>
      </c>
      <c r="I262" s="33">
        <v>157</v>
      </c>
      <c r="J262" s="33">
        <v>70</v>
      </c>
      <c r="K262" s="33">
        <v>68</v>
      </c>
      <c r="L262" s="33">
        <v>69</v>
      </c>
      <c r="M262" s="33">
        <v>69</v>
      </c>
      <c r="N262" s="33">
        <v>57</v>
      </c>
      <c r="O262" s="33">
        <v>53</v>
      </c>
      <c r="P262" s="33">
        <v>33</v>
      </c>
      <c r="Q262" s="33">
        <v>35</v>
      </c>
      <c r="R262" s="33">
        <v>31</v>
      </c>
      <c r="S262" s="33">
        <v>24</v>
      </c>
      <c r="T262" s="33">
        <v>19</v>
      </c>
      <c r="U262" s="33">
        <v>19</v>
      </c>
    </row>
    <row r="263" spans="1:21" x14ac:dyDescent="0.2">
      <c r="A263" s="30" t="s">
        <v>51</v>
      </c>
      <c r="B263" s="33">
        <v>627</v>
      </c>
      <c r="C263" s="33">
        <v>632</v>
      </c>
      <c r="D263" s="33">
        <v>624</v>
      </c>
      <c r="E263" s="33">
        <v>609</v>
      </c>
      <c r="F263" s="33">
        <v>664</v>
      </c>
      <c r="G263" s="33">
        <v>587</v>
      </c>
      <c r="H263" s="33">
        <v>590</v>
      </c>
      <c r="I263" s="33">
        <v>592</v>
      </c>
      <c r="J263" s="33">
        <v>570</v>
      </c>
      <c r="K263" s="33">
        <v>601</v>
      </c>
      <c r="L263" s="33">
        <v>580</v>
      </c>
      <c r="M263" s="33">
        <v>587</v>
      </c>
      <c r="N263" s="33">
        <v>588</v>
      </c>
      <c r="O263" s="33">
        <v>586</v>
      </c>
      <c r="P263" s="33">
        <v>563</v>
      </c>
      <c r="Q263" s="33">
        <v>578</v>
      </c>
      <c r="R263" s="33">
        <v>562</v>
      </c>
      <c r="S263" s="33">
        <v>569</v>
      </c>
      <c r="T263" s="33">
        <v>557</v>
      </c>
      <c r="U263" s="33">
        <v>479</v>
      </c>
    </row>
    <row r="264" spans="1:21" x14ac:dyDescent="0.2">
      <c r="A264" s="30" t="s">
        <v>52</v>
      </c>
      <c r="B264" s="33">
        <v>463</v>
      </c>
      <c r="C264" s="33">
        <v>499</v>
      </c>
      <c r="D264" s="33">
        <v>454</v>
      </c>
      <c r="E264" s="33">
        <v>517</v>
      </c>
      <c r="F264" s="33">
        <v>577</v>
      </c>
      <c r="G264" s="33">
        <v>584</v>
      </c>
      <c r="H264" s="33">
        <v>500</v>
      </c>
      <c r="I264" s="33">
        <v>477</v>
      </c>
      <c r="J264" s="33">
        <v>449</v>
      </c>
      <c r="K264" s="33">
        <v>467</v>
      </c>
      <c r="L264" s="33">
        <v>487</v>
      </c>
      <c r="M264" s="33">
        <v>351</v>
      </c>
      <c r="N264" s="33">
        <v>419</v>
      </c>
      <c r="O264" s="33">
        <v>523</v>
      </c>
      <c r="P264" s="33">
        <v>557</v>
      </c>
      <c r="Q264" s="33">
        <v>1250</v>
      </c>
      <c r="R264" s="33">
        <v>1212</v>
      </c>
      <c r="S264" s="33">
        <v>1135</v>
      </c>
      <c r="T264" s="33">
        <v>1174</v>
      </c>
      <c r="U264" s="33">
        <v>966</v>
      </c>
    </row>
    <row r="265" spans="1:21" x14ac:dyDescent="0.2">
      <c r="A265" s="30" t="s">
        <v>54</v>
      </c>
      <c r="B265" s="33">
        <v>365</v>
      </c>
      <c r="C265" s="33">
        <v>387</v>
      </c>
      <c r="D265" s="33">
        <v>116</v>
      </c>
      <c r="E265" s="33">
        <v>89</v>
      </c>
      <c r="F265" s="33">
        <v>112</v>
      </c>
      <c r="G265" s="33">
        <v>99</v>
      </c>
      <c r="H265" s="33">
        <v>72</v>
      </c>
      <c r="I265" s="33">
        <v>46</v>
      </c>
      <c r="J265" s="33">
        <v>38</v>
      </c>
      <c r="K265" s="33">
        <v>33</v>
      </c>
      <c r="L265" s="33">
        <v>18</v>
      </c>
      <c r="M265" s="33">
        <v>11</v>
      </c>
      <c r="N265" s="33">
        <v>12</v>
      </c>
      <c r="O265" s="33">
        <v>10</v>
      </c>
      <c r="P265" s="33">
        <v>7</v>
      </c>
      <c r="Q265" s="33">
        <v>7</v>
      </c>
      <c r="R265" s="33">
        <v>6</v>
      </c>
      <c r="S265" s="33">
        <v>6</v>
      </c>
      <c r="T265" s="33">
        <v>7</v>
      </c>
      <c r="U265" s="33">
        <v>3</v>
      </c>
    </row>
    <row r="266" spans="1:21" x14ac:dyDescent="0.2">
      <c r="A266" s="30" t="s">
        <v>55</v>
      </c>
      <c r="B266" s="33">
        <v>0</v>
      </c>
      <c r="C266" s="33">
        <v>0</v>
      </c>
      <c r="D266" s="33">
        <v>0</v>
      </c>
      <c r="E266" s="33">
        <v>0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62</v>
      </c>
      <c r="M266" s="33">
        <v>77</v>
      </c>
      <c r="N266" s="33">
        <v>71</v>
      </c>
      <c r="O266" s="33">
        <v>65</v>
      </c>
      <c r="P266" s="33">
        <v>64</v>
      </c>
      <c r="Q266" s="33">
        <v>58</v>
      </c>
      <c r="R266" s="33">
        <v>35</v>
      </c>
      <c r="S266" s="33">
        <v>38</v>
      </c>
      <c r="T266" s="33">
        <v>13</v>
      </c>
      <c r="U266" s="33">
        <v>5</v>
      </c>
    </row>
    <row r="267" spans="1:21" x14ac:dyDescent="0.2">
      <c r="A267" s="30" t="s">
        <v>53</v>
      </c>
      <c r="B267" s="33">
        <v>225</v>
      </c>
      <c r="C267" s="33">
        <v>306</v>
      </c>
      <c r="D267" s="33">
        <v>197</v>
      </c>
      <c r="E267" s="33">
        <v>231</v>
      </c>
      <c r="F267" s="33">
        <v>104</v>
      </c>
      <c r="G267" s="33">
        <v>59</v>
      </c>
      <c r="H267" s="33">
        <v>59</v>
      </c>
      <c r="I267" s="33">
        <v>44</v>
      </c>
      <c r="J267" s="33">
        <v>40</v>
      </c>
      <c r="K267" s="33">
        <v>49</v>
      </c>
      <c r="L267" s="33">
        <v>40</v>
      </c>
      <c r="M267" s="33">
        <v>47</v>
      </c>
      <c r="N267" s="33">
        <v>46</v>
      </c>
      <c r="O267" s="33">
        <v>54</v>
      </c>
      <c r="P267" s="33">
        <v>55</v>
      </c>
      <c r="Q267" s="33">
        <v>45</v>
      </c>
      <c r="R267" s="33">
        <v>55</v>
      </c>
      <c r="S267" s="33">
        <v>46</v>
      </c>
      <c r="T267" s="33">
        <v>39</v>
      </c>
      <c r="U267" s="33">
        <v>38</v>
      </c>
    </row>
    <row r="268" spans="1:21" x14ac:dyDescent="0.2">
      <c r="A268" s="30" t="s">
        <v>56</v>
      </c>
      <c r="B268" s="33">
        <v>0</v>
      </c>
      <c r="C268" s="33">
        <v>0</v>
      </c>
      <c r="D268" s="33">
        <v>0</v>
      </c>
      <c r="E268" s="33">
        <v>0</v>
      </c>
      <c r="F268" s="33">
        <v>0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0</v>
      </c>
      <c r="T268" s="33">
        <v>0</v>
      </c>
      <c r="U268" s="33">
        <v>0</v>
      </c>
    </row>
    <row r="269" spans="1:21" x14ac:dyDescent="0.2">
      <c r="A269" s="30" t="s">
        <v>57</v>
      </c>
      <c r="B269" s="33">
        <v>631</v>
      </c>
      <c r="C269" s="33">
        <v>1265</v>
      </c>
      <c r="D269" s="33">
        <v>1128</v>
      </c>
      <c r="E269" s="33">
        <v>1343</v>
      </c>
      <c r="F269" s="33">
        <v>1227</v>
      </c>
      <c r="G269" s="33">
        <v>491</v>
      </c>
      <c r="H269" s="33">
        <v>564</v>
      </c>
      <c r="I269" s="33">
        <v>516</v>
      </c>
      <c r="J269" s="33">
        <v>583</v>
      </c>
      <c r="K269" s="33">
        <v>334</v>
      </c>
      <c r="L269" s="33">
        <v>288</v>
      </c>
      <c r="M269" s="33">
        <v>331</v>
      </c>
      <c r="N269" s="33">
        <v>297</v>
      </c>
      <c r="O269" s="33">
        <v>306</v>
      </c>
      <c r="P269" s="33">
        <v>305</v>
      </c>
      <c r="Q269" s="33">
        <v>385</v>
      </c>
      <c r="R269" s="33">
        <v>340</v>
      </c>
      <c r="S269" s="33">
        <v>510</v>
      </c>
      <c r="T269" s="33">
        <v>265</v>
      </c>
      <c r="U269" s="33">
        <v>417</v>
      </c>
    </row>
    <row r="270" spans="1:21" x14ac:dyDescent="0.2">
      <c r="A270" s="30" t="s">
        <v>58</v>
      </c>
      <c r="B270" s="33">
        <v>344</v>
      </c>
      <c r="C270" s="33">
        <v>276</v>
      </c>
      <c r="D270" s="33">
        <v>278</v>
      </c>
      <c r="E270" s="33">
        <v>280</v>
      </c>
      <c r="F270" s="33">
        <v>308</v>
      </c>
      <c r="G270" s="33">
        <v>295</v>
      </c>
      <c r="H270" s="33">
        <v>395</v>
      </c>
      <c r="I270" s="33">
        <v>315</v>
      </c>
      <c r="J270" s="33">
        <v>298</v>
      </c>
      <c r="K270" s="33">
        <v>321</v>
      </c>
      <c r="L270" s="33">
        <v>238</v>
      </c>
      <c r="M270" s="33">
        <v>322</v>
      </c>
      <c r="N270" s="33">
        <v>405</v>
      </c>
      <c r="O270" s="33">
        <v>325</v>
      </c>
      <c r="P270" s="33">
        <v>265</v>
      </c>
      <c r="Q270" s="33">
        <v>218</v>
      </c>
      <c r="R270" s="33">
        <v>234</v>
      </c>
      <c r="S270" s="33">
        <v>224</v>
      </c>
      <c r="T270" s="33">
        <v>210</v>
      </c>
      <c r="U270" s="33">
        <v>239</v>
      </c>
    </row>
    <row r="271" spans="1:21" x14ac:dyDescent="0.2">
      <c r="A271" s="30" t="s">
        <v>59</v>
      </c>
      <c r="B271" s="33">
        <v>0</v>
      </c>
      <c r="C271" s="33">
        <v>0</v>
      </c>
      <c r="D271" s="33">
        <v>0</v>
      </c>
      <c r="E271" s="33">
        <v>0</v>
      </c>
      <c r="F271" s="33">
        <v>32</v>
      </c>
      <c r="G271" s="33">
        <v>19</v>
      </c>
      <c r="H271" s="33">
        <v>42</v>
      </c>
      <c r="I271" s="33">
        <v>145</v>
      </c>
      <c r="J271" s="33">
        <v>185</v>
      </c>
      <c r="K271" s="33">
        <v>246</v>
      </c>
      <c r="L271" s="33">
        <v>392</v>
      </c>
      <c r="M271" s="33">
        <v>506</v>
      </c>
      <c r="N271" s="33">
        <v>543</v>
      </c>
      <c r="O271" s="33">
        <v>572</v>
      </c>
      <c r="P271" s="33">
        <v>621</v>
      </c>
      <c r="Q271" s="33">
        <v>423</v>
      </c>
      <c r="R271" s="33">
        <v>677</v>
      </c>
      <c r="S271" s="33">
        <v>568</v>
      </c>
      <c r="T271" s="33">
        <v>593</v>
      </c>
      <c r="U271" s="33">
        <v>488</v>
      </c>
    </row>
    <row r="272" spans="1:21" x14ac:dyDescent="0.2">
      <c r="A272" s="30" t="s">
        <v>60</v>
      </c>
      <c r="B272" s="33">
        <v>167</v>
      </c>
      <c r="C272" s="33">
        <v>182</v>
      </c>
      <c r="D272" s="33">
        <v>219</v>
      </c>
      <c r="E272" s="33">
        <v>220</v>
      </c>
      <c r="F272" s="33">
        <v>210</v>
      </c>
      <c r="G272" s="33">
        <v>281</v>
      </c>
      <c r="H272" s="33">
        <v>271</v>
      </c>
      <c r="I272" s="33">
        <v>316</v>
      </c>
      <c r="J272" s="33">
        <v>361</v>
      </c>
      <c r="K272" s="33">
        <v>310</v>
      </c>
      <c r="L272" s="33">
        <v>338</v>
      </c>
      <c r="M272" s="33">
        <v>722</v>
      </c>
      <c r="N272" s="33">
        <v>735</v>
      </c>
      <c r="O272" s="33">
        <v>573</v>
      </c>
      <c r="P272" s="33">
        <v>527</v>
      </c>
      <c r="Q272" s="33">
        <v>795</v>
      </c>
      <c r="R272" s="33">
        <v>552</v>
      </c>
      <c r="S272" s="33">
        <v>503</v>
      </c>
      <c r="T272" s="33">
        <v>387</v>
      </c>
      <c r="U272" s="33">
        <v>436</v>
      </c>
    </row>
    <row r="273" spans="1:27" x14ac:dyDescent="0.2">
      <c r="A273" s="30" t="s">
        <v>61</v>
      </c>
      <c r="B273" s="33">
        <v>0</v>
      </c>
      <c r="C273" s="33">
        <v>0</v>
      </c>
      <c r="D273" s="33">
        <v>13</v>
      </c>
      <c r="E273" s="33">
        <v>28</v>
      </c>
      <c r="F273" s="33">
        <v>9</v>
      </c>
      <c r="G273" s="33">
        <v>5</v>
      </c>
      <c r="H273" s="33">
        <v>23</v>
      </c>
      <c r="I273" s="33">
        <v>87</v>
      </c>
      <c r="J273" s="33">
        <v>94</v>
      </c>
      <c r="K273" s="33">
        <v>27</v>
      </c>
      <c r="L273" s="33">
        <v>93</v>
      </c>
      <c r="M273" s="33">
        <v>116</v>
      </c>
      <c r="N273" s="33">
        <v>215</v>
      </c>
      <c r="O273" s="33">
        <v>174</v>
      </c>
      <c r="P273" s="33">
        <v>210</v>
      </c>
      <c r="Q273" s="33">
        <v>246</v>
      </c>
      <c r="R273" s="33">
        <v>148</v>
      </c>
      <c r="S273" s="33">
        <v>222</v>
      </c>
      <c r="T273" s="33">
        <v>87</v>
      </c>
      <c r="U273" s="33">
        <v>63</v>
      </c>
    </row>
    <row r="274" spans="1:27" x14ac:dyDescent="0.2">
      <c r="A274" s="30" t="s">
        <v>65</v>
      </c>
      <c r="B274" s="33">
        <v>1353</v>
      </c>
      <c r="C274" s="33">
        <v>1065</v>
      </c>
      <c r="D274" s="33">
        <v>989</v>
      </c>
      <c r="E274" s="33">
        <v>944</v>
      </c>
      <c r="F274" s="33">
        <v>1034</v>
      </c>
      <c r="G274" s="33">
        <v>1326</v>
      </c>
      <c r="H274" s="33">
        <v>1444</v>
      </c>
      <c r="I274" s="33">
        <v>1269</v>
      </c>
      <c r="J274" s="33">
        <v>1213</v>
      </c>
      <c r="K274" s="33">
        <v>1382</v>
      </c>
      <c r="L274" s="33">
        <v>1048</v>
      </c>
      <c r="M274" s="33">
        <v>1070</v>
      </c>
      <c r="N274" s="33">
        <v>1032</v>
      </c>
      <c r="O274" s="33">
        <v>1057</v>
      </c>
      <c r="P274" s="33">
        <v>795</v>
      </c>
      <c r="Q274" s="33">
        <v>617</v>
      </c>
      <c r="R274" s="33">
        <v>352</v>
      </c>
      <c r="S274" s="33">
        <v>391</v>
      </c>
      <c r="T274" s="33">
        <v>338</v>
      </c>
      <c r="U274" s="33">
        <v>545</v>
      </c>
    </row>
    <row r="275" spans="1:27" x14ac:dyDescent="0.2">
      <c r="A275" s="30" t="s">
        <v>63</v>
      </c>
      <c r="B275" s="33">
        <v>0</v>
      </c>
      <c r="C275" s="33">
        <v>0</v>
      </c>
      <c r="D275" s="33">
        <v>0</v>
      </c>
      <c r="E275" s="33">
        <v>32</v>
      </c>
      <c r="F275" s="33">
        <v>8</v>
      </c>
      <c r="G275" s="33">
        <v>9</v>
      </c>
      <c r="H275" s="33">
        <v>341</v>
      </c>
      <c r="I275" s="33">
        <v>292</v>
      </c>
      <c r="J275" s="33">
        <v>340</v>
      </c>
      <c r="K275" s="33">
        <v>360</v>
      </c>
      <c r="L275" s="33">
        <v>247</v>
      </c>
      <c r="M275" s="33">
        <v>366</v>
      </c>
      <c r="N275" s="33">
        <v>299</v>
      </c>
      <c r="O275" s="33">
        <v>226</v>
      </c>
      <c r="P275" s="33">
        <v>224</v>
      </c>
      <c r="Q275" s="33">
        <v>213</v>
      </c>
      <c r="R275" s="33">
        <v>180</v>
      </c>
      <c r="S275" s="33">
        <v>117</v>
      </c>
      <c r="T275" s="33">
        <v>198</v>
      </c>
      <c r="U275" s="33">
        <v>187</v>
      </c>
    </row>
    <row r="276" spans="1:27" x14ac:dyDescent="0.2">
      <c r="A276" s="30" t="s">
        <v>62</v>
      </c>
      <c r="B276" s="33">
        <v>237</v>
      </c>
      <c r="C276" s="33">
        <v>150</v>
      </c>
      <c r="D276" s="33">
        <v>110</v>
      </c>
      <c r="E276" s="33">
        <v>42</v>
      </c>
      <c r="F276" s="33">
        <v>63</v>
      </c>
      <c r="G276" s="33">
        <v>33</v>
      </c>
      <c r="H276" s="33">
        <v>33</v>
      </c>
      <c r="I276" s="33">
        <v>67</v>
      </c>
      <c r="J276" s="33">
        <v>31</v>
      </c>
      <c r="K276" s="33">
        <v>15</v>
      </c>
      <c r="L276" s="33">
        <v>13</v>
      </c>
      <c r="M276" s="33">
        <v>66</v>
      </c>
      <c r="N276" s="33">
        <v>67</v>
      </c>
      <c r="O276" s="33">
        <v>51</v>
      </c>
      <c r="P276" s="33">
        <v>71</v>
      </c>
      <c r="Q276" s="33">
        <v>49</v>
      </c>
      <c r="R276" s="33">
        <v>43</v>
      </c>
      <c r="S276" s="33">
        <v>10</v>
      </c>
      <c r="T276" s="33">
        <v>6</v>
      </c>
      <c r="U276" s="33">
        <v>22</v>
      </c>
    </row>
    <row r="277" spans="1:27" x14ac:dyDescent="0.2">
      <c r="A277" s="30" t="s">
        <v>67</v>
      </c>
      <c r="B277" s="33">
        <v>0</v>
      </c>
      <c r="C277" s="33">
        <v>0</v>
      </c>
      <c r="D277" s="33">
        <v>0</v>
      </c>
      <c r="E277" s="33">
        <v>0</v>
      </c>
      <c r="F277" s="33">
        <v>0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0</v>
      </c>
      <c r="N277" s="33">
        <v>0</v>
      </c>
      <c r="O277" s="33">
        <v>0</v>
      </c>
      <c r="P277" s="33">
        <v>0</v>
      </c>
      <c r="Q277" s="33">
        <v>0</v>
      </c>
      <c r="R277" s="33">
        <v>0</v>
      </c>
      <c r="S277" s="33">
        <v>0</v>
      </c>
      <c r="T277" s="33">
        <v>0</v>
      </c>
      <c r="U277" s="33">
        <v>0</v>
      </c>
    </row>
    <row r="278" spans="1:27" x14ac:dyDescent="0.2">
      <c r="A278" s="30" t="s">
        <v>68</v>
      </c>
      <c r="B278" s="33">
        <v>3098</v>
      </c>
      <c r="C278" s="33">
        <v>3102</v>
      </c>
      <c r="D278" s="33">
        <v>3143</v>
      </c>
      <c r="E278" s="33">
        <v>3231</v>
      </c>
      <c r="F278" s="33">
        <v>3010</v>
      </c>
      <c r="G278" s="33">
        <v>2768</v>
      </c>
      <c r="H278" s="33">
        <v>2584</v>
      </c>
      <c r="I278" s="33">
        <v>2188</v>
      </c>
      <c r="J278" s="33">
        <v>1947</v>
      </c>
      <c r="K278" s="33">
        <v>1646</v>
      </c>
      <c r="L278" s="33">
        <v>1406</v>
      </c>
      <c r="M278" s="33">
        <v>1688</v>
      </c>
      <c r="N278" s="33">
        <v>1062</v>
      </c>
      <c r="O278" s="33">
        <v>676</v>
      </c>
      <c r="P278" s="33">
        <v>859</v>
      </c>
      <c r="Q278" s="33">
        <v>866</v>
      </c>
      <c r="R278" s="33">
        <v>824</v>
      </c>
      <c r="S278" s="33">
        <v>837</v>
      </c>
      <c r="T278" s="33">
        <v>814</v>
      </c>
      <c r="U278" s="33">
        <v>685</v>
      </c>
    </row>
    <row r="279" spans="1:27" x14ac:dyDescent="0.2">
      <c r="A279" s="30" t="s">
        <v>69</v>
      </c>
      <c r="B279" s="38">
        <v>26248</v>
      </c>
      <c r="C279" s="38">
        <v>28678</v>
      </c>
      <c r="D279" s="38">
        <v>28138</v>
      </c>
      <c r="E279" s="38">
        <v>27249</v>
      </c>
      <c r="F279" s="38">
        <v>26215</v>
      </c>
      <c r="G279" s="38">
        <v>24828</v>
      </c>
      <c r="H279" s="38">
        <v>28468</v>
      </c>
      <c r="I279" s="38">
        <v>25058</v>
      </c>
      <c r="J279" s="38">
        <v>24429</v>
      </c>
      <c r="K279" s="38">
        <v>24570</v>
      </c>
      <c r="L279" s="38">
        <v>22012</v>
      </c>
      <c r="M279" s="38">
        <v>24983</v>
      </c>
      <c r="N279" s="38">
        <v>23215</v>
      </c>
      <c r="O279" s="38">
        <v>23337</v>
      </c>
      <c r="P279" s="38">
        <v>22553</v>
      </c>
      <c r="Q279" s="38">
        <v>22996</v>
      </c>
      <c r="R279" s="38">
        <v>21822</v>
      </c>
      <c r="S279" s="38">
        <v>18551</v>
      </c>
      <c r="T279" s="38">
        <v>21488</v>
      </c>
      <c r="U279" s="38">
        <v>19872</v>
      </c>
    </row>
    <row r="280" spans="1:27" x14ac:dyDescent="0.2">
      <c r="A280" s="37" t="s">
        <v>70</v>
      </c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AA280"/>
    </row>
    <row r="281" spans="1:27" x14ac:dyDescent="0.2">
      <c r="A281" s="39" t="s">
        <v>71</v>
      </c>
      <c r="B281" s="40">
        <f>SUM(B249:B278)</f>
        <v>28437</v>
      </c>
      <c r="C281" s="40">
        <f t="shared" ref="C281:U281" si="7">SUM(C249:C278)</f>
        <v>30994</v>
      </c>
      <c r="D281" s="40">
        <f t="shared" si="7"/>
        <v>30353</v>
      </c>
      <c r="E281" s="40">
        <f t="shared" si="7"/>
        <v>29496</v>
      </c>
      <c r="F281" s="40">
        <f t="shared" si="7"/>
        <v>28090</v>
      </c>
      <c r="G281" s="40">
        <f t="shared" si="7"/>
        <v>26704</v>
      </c>
      <c r="H281" s="40">
        <f t="shared" si="7"/>
        <v>30554</v>
      </c>
      <c r="I281" s="40">
        <f t="shared" si="7"/>
        <v>26920</v>
      </c>
      <c r="J281" s="40">
        <f t="shared" si="7"/>
        <v>26441</v>
      </c>
      <c r="K281" s="40">
        <f>SUM(K249:K278)</f>
        <v>26311</v>
      </c>
      <c r="L281" s="40">
        <f t="shared" si="7"/>
        <v>23509</v>
      </c>
      <c r="M281" s="40">
        <f t="shared" si="7"/>
        <v>26599</v>
      </c>
      <c r="N281" s="40">
        <f t="shared" si="7"/>
        <v>24855</v>
      </c>
      <c r="O281" s="40">
        <f t="shared" si="7"/>
        <v>24938</v>
      </c>
      <c r="P281" s="40">
        <f t="shared" si="7"/>
        <v>24048</v>
      </c>
      <c r="Q281" s="40">
        <f t="shared" si="7"/>
        <v>24450</v>
      </c>
      <c r="R281" s="40">
        <f t="shared" si="7"/>
        <v>23205</v>
      </c>
      <c r="S281" s="40">
        <f t="shared" si="7"/>
        <v>19773</v>
      </c>
      <c r="T281" s="40">
        <f t="shared" si="7"/>
        <v>22755</v>
      </c>
      <c r="U281" s="40">
        <f t="shared" si="7"/>
        <v>21127</v>
      </c>
      <c r="AA281"/>
    </row>
    <row r="282" spans="1:27" x14ac:dyDescent="0.2">
      <c r="AA282"/>
    </row>
    <row r="283" spans="1:27" ht="13.5" thickBot="1" x14ac:dyDescent="0.25">
      <c r="AA283"/>
    </row>
    <row r="284" spans="1:27" ht="17.25" thickTop="1" thickBot="1" x14ac:dyDescent="0.3">
      <c r="A284" s="24"/>
      <c r="B284" s="173" t="s">
        <v>6</v>
      </c>
      <c r="C284" s="183" t="s">
        <v>7</v>
      </c>
      <c r="D284" s="180"/>
      <c r="E284" s="180"/>
      <c r="F284" s="180"/>
      <c r="G284" s="181"/>
      <c r="H284" s="181"/>
      <c r="I284" s="181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</row>
    <row r="285" spans="1:27" ht="16.5" thickTop="1" x14ac:dyDescent="0.25">
      <c r="A285" s="45"/>
      <c r="B285" s="173" t="s">
        <v>10</v>
      </c>
      <c r="C285" s="184" t="s">
        <v>133</v>
      </c>
      <c r="D285" s="178"/>
      <c r="E285" s="178"/>
      <c r="F285" s="178"/>
      <c r="G285" s="179"/>
      <c r="H285" s="179"/>
      <c r="I285" s="179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</row>
    <row r="286" spans="1:27" ht="15.75" x14ac:dyDescent="0.25">
      <c r="A286" s="45"/>
      <c r="B286" s="173" t="s">
        <v>13</v>
      </c>
      <c r="C286" s="184" t="s">
        <v>141</v>
      </c>
      <c r="D286" s="178"/>
      <c r="E286" s="178"/>
      <c r="F286" s="178"/>
      <c r="G286" s="179"/>
      <c r="H286" s="179"/>
      <c r="I286" s="179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</row>
    <row r="287" spans="1:27" x14ac:dyDescent="0.2">
      <c r="A287" s="21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5"/>
      <c r="U287" s="25"/>
    </row>
    <row r="288" spans="1:27" x14ac:dyDescent="0.2">
      <c r="AA288"/>
    </row>
    <row r="289" spans="1:21" x14ac:dyDescent="0.2">
      <c r="A289" s="30" t="s">
        <v>15</v>
      </c>
      <c r="B289" s="30" t="s">
        <v>16</v>
      </c>
      <c r="C289" s="30" t="s">
        <v>17</v>
      </c>
      <c r="D289" s="30" t="s">
        <v>18</v>
      </c>
      <c r="E289" s="30" t="s">
        <v>19</v>
      </c>
      <c r="F289" s="30" t="s">
        <v>20</v>
      </c>
      <c r="G289" s="30" t="s">
        <v>21</v>
      </c>
      <c r="H289" s="30" t="s">
        <v>22</v>
      </c>
      <c r="I289" s="30" t="s">
        <v>23</v>
      </c>
      <c r="J289" s="30" t="s">
        <v>24</v>
      </c>
      <c r="K289" s="30" t="s">
        <v>25</v>
      </c>
      <c r="L289" s="30" t="s">
        <v>26</v>
      </c>
      <c r="M289" s="30" t="s">
        <v>27</v>
      </c>
      <c r="N289" s="30" t="s">
        <v>28</v>
      </c>
      <c r="O289" s="30" t="s">
        <v>29</v>
      </c>
      <c r="P289" s="30" t="s">
        <v>30</v>
      </c>
      <c r="Q289" s="30" t="s">
        <v>31</v>
      </c>
      <c r="R289" s="30" t="s">
        <v>32</v>
      </c>
      <c r="S289" s="30" t="s">
        <v>33</v>
      </c>
      <c r="T289" s="30" t="s">
        <v>34</v>
      </c>
      <c r="U289" s="30" t="s">
        <v>35</v>
      </c>
    </row>
    <row r="290" spans="1:21" x14ac:dyDescent="0.2">
      <c r="A290" s="30" t="s">
        <v>36</v>
      </c>
      <c r="B290" s="33">
        <v>2465</v>
      </c>
      <c r="C290" s="33">
        <v>2629</v>
      </c>
      <c r="D290" s="33">
        <v>2477</v>
      </c>
      <c r="E290" s="33">
        <v>2481</v>
      </c>
      <c r="F290" s="33">
        <v>2304</v>
      </c>
      <c r="G290" s="33">
        <v>2514</v>
      </c>
      <c r="H290" s="33">
        <v>2871</v>
      </c>
      <c r="I290" s="33">
        <v>2592</v>
      </c>
      <c r="J290" s="33">
        <v>2601</v>
      </c>
      <c r="K290" s="33">
        <v>2712</v>
      </c>
      <c r="L290" s="33">
        <v>2459</v>
      </c>
      <c r="M290" s="33">
        <v>2569</v>
      </c>
      <c r="N290" s="33">
        <v>2535</v>
      </c>
      <c r="O290" s="33">
        <v>2684</v>
      </c>
      <c r="P290" s="33">
        <v>2455</v>
      </c>
      <c r="Q290" s="33">
        <v>2455</v>
      </c>
      <c r="R290" s="33">
        <v>2313</v>
      </c>
      <c r="S290" s="33">
        <v>1925</v>
      </c>
      <c r="T290" s="33">
        <v>2101</v>
      </c>
      <c r="U290" s="33">
        <v>1859</v>
      </c>
    </row>
    <row r="291" spans="1:21" x14ac:dyDescent="0.2">
      <c r="A291" s="30" t="s">
        <v>38</v>
      </c>
      <c r="B291" s="33">
        <v>5130</v>
      </c>
      <c r="C291" s="33">
        <v>5549</v>
      </c>
      <c r="D291" s="33">
        <v>5870</v>
      </c>
      <c r="E291" s="33">
        <v>5534</v>
      </c>
      <c r="F291" s="33">
        <v>5740</v>
      </c>
      <c r="G291" s="33">
        <v>6075</v>
      </c>
      <c r="H291" s="33">
        <v>7005</v>
      </c>
      <c r="I291" s="33">
        <v>6587</v>
      </c>
      <c r="J291" s="33">
        <v>6331</v>
      </c>
      <c r="K291" s="33">
        <v>5890</v>
      </c>
      <c r="L291" s="33">
        <v>5269</v>
      </c>
      <c r="M291" s="33">
        <v>5319</v>
      </c>
      <c r="N291" s="33">
        <v>5012</v>
      </c>
      <c r="O291" s="33">
        <v>6218</v>
      </c>
      <c r="P291" s="33">
        <v>5569</v>
      </c>
      <c r="Q291" s="33">
        <v>5684</v>
      </c>
      <c r="R291" s="33">
        <v>4872</v>
      </c>
      <c r="S291" s="33">
        <v>4179</v>
      </c>
      <c r="T291" s="33">
        <v>5060</v>
      </c>
      <c r="U291" s="33">
        <v>4176</v>
      </c>
    </row>
    <row r="292" spans="1:21" x14ac:dyDescent="0.2">
      <c r="A292" s="30" t="s">
        <v>40</v>
      </c>
      <c r="B292" s="33">
        <v>1501</v>
      </c>
      <c r="C292" s="33">
        <v>926</v>
      </c>
      <c r="D292" s="33">
        <v>640</v>
      </c>
      <c r="E292" s="33">
        <v>773</v>
      </c>
      <c r="F292" s="33">
        <v>912</v>
      </c>
      <c r="G292" s="33">
        <v>635</v>
      </c>
      <c r="H292" s="33">
        <v>602</v>
      </c>
      <c r="I292" s="33">
        <v>298</v>
      </c>
      <c r="J292" s="33">
        <v>369</v>
      </c>
      <c r="K292" s="33">
        <v>410</v>
      </c>
      <c r="L292" s="33">
        <v>377</v>
      </c>
      <c r="M292" s="33">
        <v>431</v>
      </c>
      <c r="N292" s="33">
        <v>370</v>
      </c>
      <c r="O292" s="33">
        <v>333</v>
      </c>
      <c r="P292" s="33">
        <v>298</v>
      </c>
      <c r="Q292" s="33">
        <v>308</v>
      </c>
      <c r="R292" s="33">
        <v>335</v>
      </c>
      <c r="S292" s="33">
        <v>279</v>
      </c>
      <c r="T292" s="33">
        <v>204</v>
      </c>
      <c r="U292" s="33">
        <v>220</v>
      </c>
    </row>
    <row r="293" spans="1:21" x14ac:dyDescent="0.2">
      <c r="A293" s="30" t="s">
        <v>66</v>
      </c>
      <c r="B293" s="33">
        <v>5371</v>
      </c>
      <c r="C293" s="33">
        <v>5731</v>
      </c>
      <c r="D293" s="33">
        <v>5601</v>
      </c>
      <c r="E293" s="33">
        <v>5440</v>
      </c>
      <c r="F293" s="33">
        <v>4890</v>
      </c>
      <c r="G293" s="33">
        <v>5106</v>
      </c>
      <c r="H293" s="33">
        <v>5284</v>
      </c>
      <c r="I293" s="33">
        <v>4843</v>
      </c>
      <c r="J293" s="33">
        <v>5263</v>
      </c>
      <c r="K293" s="33">
        <v>4820</v>
      </c>
      <c r="L293" s="33">
        <v>4282</v>
      </c>
      <c r="M293" s="33">
        <v>4469</v>
      </c>
      <c r="N293" s="33">
        <v>4293</v>
      </c>
      <c r="O293" s="33">
        <v>4523</v>
      </c>
      <c r="P293" s="33">
        <v>4465</v>
      </c>
      <c r="Q293" s="33">
        <v>4501</v>
      </c>
      <c r="R293" s="33">
        <v>4289</v>
      </c>
      <c r="S293" s="33">
        <v>3718</v>
      </c>
      <c r="T293" s="33">
        <v>3959</v>
      </c>
      <c r="U293" s="33">
        <v>3805</v>
      </c>
    </row>
    <row r="294" spans="1:21" x14ac:dyDescent="0.2">
      <c r="A294" s="30" t="s">
        <v>42</v>
      </c>
      <c r="B294" s="33">
        <v>66</v>
      </c>
      <c r="C294" s="33">
        <v>66</v>
      </c>
      <c r="D294" s="33">
        <v>78</v>
      </c>
      <c r="E294" s="33">
        <v>72</v>
      </c>
      <c r="F294" s="33">
        <v>72</v>
      </c>
      <c r="G294" s="33">
        <v>73</v>
      </c>
      <c r="H294" s="33">
        <v>75</v>
      </c>
      <c r="I294" s="33">
        <v>78</v>
      </c>
      <c r="J294" s="33">
        <v>77</v>
      </c>
      <c r="K294" s="33">
        <v>74</v>
      </c>
      <c r="L294" s="33">
        <v>83</v>
      </c>
      <c r="M294" s="33">
        <v>83</v>
      </c>
      <c r="N294" s="33">
        <v>91</v>
      </c>
      <c r="O294" s="33">
        <v>96</v>
      </c>
      <c r="P294" s="33">
        <v>86</v>
      </c>
      <c r="Q294" s="33">
        <v>184</v>
      </c>
      <c r="R294" s="33">
        <v>229</v>
      </c>
      <c r="S294" s="33">
        <v>222</v>
      </c>
      <c r="T294" s="33">
        <v>214</v>
      </c>
      <c r="U294" s="33">
        <v>216</v>
      </c>
    </row>
    <row r="295" spans="1:21" x14ac:dyDescent="0.2">
      <c r="A295" s="30" t="s">
        <v>43</v>
      </c>
      <c r="B295" s="33">
        <v>1256</v>
      </c>
      <c r="C295" s="33">
        <v>1230</v>
      </c>
      <c r="D295" s="33">
        <v>966</v>
      </c>
      <c r="E295" s="33">
        <v>990</v>
      </c>
      <c r="F295" s="33">
        <v>889</v>
      </c>
      <c r="G295" s="33">
        <v>991</v>
      </c>
      <c r="H295" s="33">
        <v>614</v>
      </c>
      <c r="I295" s="33">
        <v>471</v>
      </c>
      <c r="J295" s="33">
        <v>507</v>
      </c>
      <c r="K295" s="33">
        <v>521</v>
      </c>
      <c r="L295" s="33">
        <v>564</v>
      </c>
      <c r="M295" s="33">
        <v>615</v>
      </c>
      <c r="N295" s="33">
        <v>548</v>
      </c>
      <c r="O295" s="33">
        <v>532</v>
      </c>
      <c r="P295" s="33">
        <v>440</v>
      </c>
      <c r="Q295" s="33">
        <v>413</v>
      </c>
      <c r="R295" s="33">
        <v>413</v>
      </c>
      <c r="S295" s="33">
        <v>388</v>
      </c>
      <c r="T295" s="33">
        <v>397</v>
      </c>
      <c r="U295" s="33">
        <v>368</v>
      </c>
    </row>
    <row r="296" spans="1:21" x14ac:dyDescent="0.2">
      <c r="A296" s="30" t="s">
        <v>48</v>
      </c>
      <c r="B296" s="33">
        <v>31039</v>
      </c>
      <c r="C296" s="33">
        <v>36329</v>
      </c>
      <c r="D296" s="33">
        <v>35926</v>
      </c>
      <c r="E296" s="33">
        <v>36840</v>
      </c>
      <c r="F296" s="33">
        <v>34910</v>
      </c>
      <c r="G296" s="33">
        <v>34510</v>
      </c>
      <c r="H296" s="33">
        <v>38010</v>
      </c>
      <c r="I296" s="33">
        <v>36194</v>
      </c>
      <c r="J296" s="33">
        <v>34719</v>
      </c>
      <c r="K296" s="33">
        <v>29910</v>
      </c>
      <c r="L296" s="33">
        <v>28413</v>
      </c>
      <c r="M296" s="33">
        <v>32458</v>
      </c>
      <c r="N296" s="33">
        <v>28859</v>
      </c>
      <c r="O296" s="33">
        <v>28314</v>
      </c>
      <c r="P296" s="33">
        <v>25682</v>
      </c>
      <c r="Q296" s="33">
        <v>25426</v>
      </c>
      <c r="R296" s="33">
        <v>26729</v>
      </c>
      <c r="S296" s="33">
        <v>17313</v>
      </c>
      <c r="T296" s="33">
        <v>25174</v>
      </c>
      <c r="U296" s="33">
        <v>21991</v>
      </c>
    </row>
    <row r="297" spans="1:21" x14ac:dyDescent="0.2">
      <c r="A297" s="30" t="s">
        <v>44</v>
      </c>
      <c r="B297" s="33">
        <v>2200</v>
      </c>
      <c r="C297" s="33">
        <v>2195</v>
      </c>
      <c r="D297" s="33">
        <v>1969</v>
      </c>
      <c r="E297" s="33">
        <v>2081</v>
      </c>
      <c r="F297" s="33">
        <v>1878</v>
      </c>
      <c r="G297" s="33">
        <v>1854</v>
      </c>
      <c r="H297" s="33">
        <v>1960</v>
      </c>
      <c r="I297" s="33">
        <v>1801</v>
      </c>
      <c r="J297" s="33">
        <v>1723</v>
      </c>
      <c r="K297" s="33">
        <v>1682</v>
      </c>
      <c r="L297" s="33">
        <v>1519</v>
      </c>
      <c r="M297" s="33">
        <v>1516</v>
      </c>
      <c r="N297" s="33">
        <v>1444</v>
      </c>
      <c r="O297" s="33">
        <v>1372</v>
      </c>
      <c r="P297" s="33">
        <v>1286</v>
      </c>
      <c r="Q297" s="33">
        <v>1232</v>
      </c>
      <c r="R297" s="33">
        <v>1171</v>
      </c>
      <c r="S297" s="33">
        <v>1082</v>
      </c>
      <c r="T297" s="33">
        <v>1066</v>
      </c>
      <c r="U297" s="33">
        <v>1052</v>
      </c>
    </row>
    <row r="298" spans="1:21" x14ac:dyDescent="0.2">
      <c r="A298" s="30" t="s">
        <v>45</v>
      </c>
      <c r="B298" s="33">
        <v>416</v>
      </c>
      <c r="C298" s="33">
        <v>284</v>
      </c>
      <c r="D298" s="33">
        <v>199</v>
      </c>
      <c r="E298" s="33">
        <v>175</v>
      </c>
      <c r="F298" s="33">
        <v>179</v>
      </c>
      <c r="G298" s="33">
        <v>142</v>
      </c>
      <c r="H298" s="33">
        <v>145</v>
      </c>
      <c r="I298" s="33">
        <v>146</v>
      </c>
      <c r="J298" s="33">
        <v>143</v>
      </c>
      <c r="K298" s="33">
        <v>84</v>
      </c>
      <c r="L298" s="33">
        <v>103</v>
      </c>
      <c r="M298" s="33">
        <v>158</v>
      </c>
      <c r="N298" s="33">
        <v>135</v>
      </c>
      <c r="O298" s="33">
        <v>137</v>
      </c>
      <c r="P298" s="33">
        <v>124</v>
      </c>
      <c r="Q298" s="33">
        <v>125</v>
      </c>
      <c r="R298" s="33">
        <v>103</v>
      </c>
      <c r="S298" s="33">
        <v>101</v>
      </c>
      <c r="T298" s="33">
        <v>113</v>
      </c>
      <c r="U298" s="33">
        <v>107</v>
      </c>
    </row>
    <row r="299" spans="1:21" x14ac:dyDescent="0.2">
      <c r="A299" s="30" t="s">
        <v>64</v>
      </c>
      <c r="B299" s="33">
        <v>5962</v>
      </c>
      <c r="C299" s="33">
        <v>6457</v>
      </c>
      <c r="D299" s="33">
        <v>6511</v>
      </c>
      <c r="E299" s="33">
        <v>6397</v>
      </c>
      <c r="F299" s="33">
        <v>6864</v>
      </c>
      <c r="G299" s="33">
        <v>6901</v>
      </c>
      <c r="H299" s="33">
        <v>7110</v>
      </c>
      <c r="I299" s="33">
        <v>6953</v>
      </c>
      <c r="J299" s="33">
        <v>6750</v>
      </c>
      <c r="K299" s="33">
        <v>7141</v>
      </c>
      <c r="L299" s="33">
        <v>7761</v>
      </c>
      <c r="M299" s="33">
        <v>7605</v>
      </c>
      <c r="N299" s="33">
        <v>7511</v>
      </c>
      <c r="O299" s="33">
        <v>8078</v>
      </c>
      <c r="P299" s="33">
        <v>8800</v>
      </c>
      <c r="Q299" s="33">
        <v>8643</v>
      </c>
      <c r="R299" s="33">
        <v>7348</v>
      </c>
      <c r="S299" s="33">
        <v>7263</v>
      </c>
      <c r="T299" s="33">
        <v>6818</v>
      </c>
      <c r="U299" s="33">
        <v>6466</v>
      </c>
    </row>
    <row r="300" spans="1:21" x14ac:dyDescent="0.2">
      <c r="A300" s="30" t="s">
        <v>46</v>
      </c>
      <c r="B300" s="33">
        <v>2706</v>
      </c>
      <c r="C300" s="33">
        <v>2671</v>
      </c>
      <c r="D300" s="33">
        <v>2658</v>
      </c>
      <c r="E300" s="33">
        <v>2355</v>
      </c>
      <c r="F300" s="33">
        <v>2369</v>
      </c>
      <c r="G300" s="33">
        <v>2412</v>
      </c>
      <c r="H300" s="33">
        <v>2383</v>
      </c>
      <c r="I300" s="33">
        <v>2262</v>
      </c>
      <c r="J300" s="33">
        <v>2318</v>
      </c>
      <c r="K300" s="33">
        <v>2087</v>
      </c>
      <c r="L300" s="33">
        <v>1706</v>
      </c>
      <c r="M300" s="33">
        <v>1786</v>
      </c>
      <c r="N300" s="33">
        <v>1750</v>
      </c>
      <c r="O300" s="33">
        <v>1722</v>
      </c>
      <c r="P300" s="33">
        <v>1672</v>
      </c>
      <c r="Q300" s="33">
        <v>1604</v>
      </c>
      <c r="R300" s="33">
        <v>1528</v>
      </c>
      <c r="S300" s="33">
        <v>1493</v>
      </c>
      <c r="T300" s="33">
        <v>1504</v>
      </c>
      <c r="U300" s="33">
        <v>1559</v>
      </c>
    </row>
    <row r="301" spans="1:21" x14ac:dyDescent="0.2">
      <c r="A301" s="30" t="s">
        <v>47</v>
      </c>
      <c r="B301" s="33">
        <v>19596</v>
      </c>
      <c r="C301" s="33">
        <v>20700</v>
      </c>
      <c r="D301" s="33">
        <v>20257</v>
      </c>
      <c r="E301" s="33">
        <v>19330</v>
      </c>
      <c r="F301" s="33">
        <v>17925</v>
      </c>
      <c r="G301" s="33">
        <v>18024</v>
      </c>
      <c r="H301" s="33">
        <v>19117</v>
      </c>
      <c r="I301" s="33">
        <v>18067</v>
      </c>
      <c r="J301" s="33">
        <v>19296</v>
      </c>
      <c r="K301" s="33">
        <v>19005</v>
      </c>
      <c r="L301" s="33">
        <v>17561</v>
      </c>
      <c r="M301" s="33">
        <v>18952</v>
      </c>
      <c r="N301" s="33">
        <v>17410</v>
      </c>
      <c r="O301" s="33">
        <v>18070</v>
      </c>
      <c r="P301" s="33">
        <v>18101</v>
      </c>
      <c r="Q301" s="33">
        <v>17614</v>
      </c>
      <c r="R301" s="33">
        <v>16272</v>
      </c>
      <c r="S301" s="33">
        <v>14889</v>
      </c>
      <c r="T301" s="33">
        <v>15987</v>
      </c>
      <c r="U301" s="33">
        <v>15532</v>
      </c>
    </row>
    <row r="302" spans="1:21" x14ac:dyDescent="0.2">
      <c r="A302" s="30" t="s">
        <v>49</v>
      </c>
      <c r="B302" s="33">
        <v>2581</v>
      </c>
      <c r="C302" s="33">
        <v>2666</v>
      </c>
      <c r="D302" s="33">
        <v>2553</v>
      </c>
      <c r="E302" s="33">
        <v>2507</v>
      </c>
      <c r="F302" s="33">
        <v>2528</v>
      </c>
      <c r="G302" s="33">
        <v>2555</v>
      </c>
      <c r="H302" s="33">
        <v>3160</v>
      </c>
      <c r="I302" s="33">
        <v>3242</v>
      </c>
      <c r="J302" s="33">
        <v>3354</v>
      </c>
      <c r="K302" s="33">
        <v>3307</v>
      </c>
      <c r="L302" s="33">
        <v>3495</v>
      </c>
      <c r="M302" s="33">
        <v>3765</v>
      </c>
      <c r="N302" s="33">
        <v>3951</v>
      </c>
      <c r="O302" s="33">
        <v>4547</v>
      </c>
      <c r="P302" s="33">
        <v>4269</v>
      </c>
      <c r="Q302" s="33">
        <v>4424</v>
      </c>
      <c r="R302" s="33">
        <v>4328</v>
      </c>
      <c r="S302" s="33">
        <v>3884</v>
      </c>
      <c r="T302" s="33">
        <v>3748</v>
      </c>
      <c r="U302" s="33">
        <v>3126</v>
      </c>
    </row>
    <row r="303" spans="1:21" x14ac:dyDescent="0.2">
      <c r="A303" s="30" t="s">
        <v>50</v>
      </c>
      <c r="B303" s="33">
        <v>2204</v>
      </c>
      <c r="C303" s="33">
        <v>1797</v>
      </c>
      <c r="D303" s="33">
        <v>1899</v>
      </c>
      <c r="E303" s="33">
        <v>1498</v>
      </c>
      <c r="F303" s="33">
        <v>1578</v>
      </c>
      <c r="G303" s="33">
        <v>1188</v>
      </c>
      <c r="H303" s="33">
        <v>989</v>
      </c>
      <c r="I303" s="33">
        <v>848</v>
      </c>
      <c r="J303" s="33">
        <v>775</v>
      </c>
      <c r="K303" s="33">
        <v>747</v>
      </c>
      <c r="L303" s="33">
        <v>728</v>
      </c>
      <c r="M303" s="33">
        <v>641</v>
      </c>
      <c r="N303" s="33">
        <v>631</v>
      </c>
      <c r="O303" s="33">
        <v>558</v>
      </c>
      <c r="P303" s="33">
        <v>463</v>
      </c>
      <c r="Q303" s="33">
        <v>453</v>
      </c>
      <c r="R303" s="33">
        <v>445</v>
      </c>
      <c r="S303" s="33">
        <v>381</v>
      </c>
      <c r="T303" s="33">
        <v>381</v>
      </c>
      <c r="U303" s="33">
        <v>351</v>
      </c>
    </row>
    <row r="304" spans="1:21" x14ac:dyDescent="0.2">
      <c r="A304" s="30" t="s">
        <v>51</v>
      </c>
      <c r="B304" s="33">
        <v>1221</v>
      </c>
      <c r="C304" s="33">
        <v>1264</v>
      </c>
      <c r="D304" s="33">
        <v>1242</v>
      </c>
      <c r="E304" s="33">
        <v>1243</v>
      </c>
      <c r="F304" s="33">
        <v>1448</v>
      </c>
      <c r="G304" s="33">
        <v>1518</v>
      </c>
      <c r="H304" s="33">
        <v>1483</v>
      </c>
      <c r="I304" s="33">
        <v>1544</v>
      </c>
      <c r="J304" s="33">
        <v>1590</v>
      </c>
      <c r="K304" s="33">
        <v>1773</v>
      </c>
      <c r="L304" s="33">
        <v>1753</v>
      </c>
      <c r="M304" s="33">
        <v>1860</v>
      </c>
      <c r="N304" s="33">
        <v>1878</v>
      </c>
      <c r="O304" s="33">
        <v>1922</v>
      </c>
      <c r="P304" s="33">
        <v>1908</v>
      </c>
      <c r="Q304" s="33">
        <v>1972</v>
      </c>
      <c r="R304" s="33">
        <v>2045</v>
      </c>
      <c r="S304" s="33">
        <v>1945</v>
      </c>
      <c r="T304" s="33">
        <v>2052</v>
      </c>
      <c r="U304" s="33">
        <v>1927</v>
      </c>
    </row>
    <row r="305" spans="1:21" x14ac:dyDescent="0.2">
      <c r="A305" s="30" t="s">
        <v>52</v>
      </c>
      <c r="B305" s="33">
        <v>12706</v>
      </c>
      <c r="C305" s="33">
        <v>12593</v>
      </c>
      <c r="D305" s="33">
        <v>11589</v>
      </c>
      <c r="E305" s="33">
        <v>11132</v>
      </c>
      <c r="F305" s="33">
        <v>9446</v>
      </c>
      <c r="G305" s="33">
        <v>10307</v>
      </c>
      <c r="H305" s="33">
        <v>10133</v>
      </c>
      <c r="I305" s="33">
        <v>9603</v>
      </c>
      <c r="J305" s="33">
        <v>9767</v>
      </c>
      <c r="K305" s="33">
        <v>10468</v>
      </c>
      <c r="L305" s="33">
        <v>9710</v>
      </c>
      <c r="M305" s="33">
        <v>10088</v>
      </c>
      <c r="N305" s="33">
        <v>9505</v>
      </c>
      <c r="O305" s="33">
        <v>9024</v>
      </c>
      <c r="P305" s="33">
        <v>9153</v>
      </c>
      <c r="Q305" s="33">
        <v>9185</v>
      </c>
      <c r="R305" s="33">
        <v>8515</v>
      </c>
      <c r="S305" s="33">
        <v>7514</v>
      </c>
      <c r="T305" s="33">
        <v>7494</v>
      </c>
      <c r="U305" s="33">
        <v>7157</v>
      </c>
    </row>
    <row r="306" spans="1:21" x14ac:dyDescent="0.2">
      <c r="A306" s="30" t="s">
        <v>54</v>
      </c>
      <c r="B306" s="33">
        <v>889</v>
      </c>
      <c r="C306" s="33">
        <v>805</v>
      </c>
      <c r="D306" s="33">
        <v>412</v>
      </c>
      <c r="E306" s="33">
        <v>357</v>
      </c>
      <c r="F306" s="33">
        <v>349</v>
      </c>
      <c r="G306" s="33">
        <v>285</v>
      </c>
      <c r="H306" s="33">
        <v>238</v>
      </c>
      <c r="I306" s="33">
        <v>204</v>
      </c>
      <c r="J306" s="33">
        <v>184</v>
      </c>
      <c r="K306" s="33">
        <v>154</v>
      </c>
      <c r="L306" s="33">
        <v>136</v>
      </c>
      <c r="M306" s="33">
        <v>121</v>
      </c>
      <c r="N306" s="33">
        <v>123</v>
      </c>
      <c r="O306" s="33">
        <v>120</v>
      </c>
      <c r="P306" s="33">
        <v>112</v>
      </c>
      <c r="Q306" s="33">
        <v>117</v>
      </c>
      <c r="R306" s="33">
        <v>107</v>
      </c>
      <c r="S306" s="33">
        <v>88</v>
      </c>
      <c r="T306" s="33">
        <v>94</v>
      </c>
      <c r="U306" s="33">
        <v>88</v>
      </c>
    </row>
    <row r="307" spans="1:21" x14ac:dyDescent="0.2">
      <c r="A307" s="30" t="s">
        <v>55</v>
      </c>
      <c r="B307" s="33">
        <v>308</v>
      </c>
      <c r="C307" s="33">
        <v>380</v>
      </c>
      <c r="D307" s="33">
        <v>356</v>
      </c>
      <c r="E307" s="33">
        <v>342</v>
      </c>
      <c r="F307" s="33">
        <v>326</v>
      </c>
      <c r="G307" s="33">
        <v>311</v>
      </c>
      <c r="H307" s="33">
        <v>346</v>
      </c>
      <c r="I307" s="33">
        <v>348</v>
      </c>
      <c r="J307" s="33">
        <v>366</v>
      </c>
      <c r="K307" s="33">
        <v>373</v>
      </c>
      <c r="L307" s="33">
        <v>309</v>
      </c>
      <c r="M307" s="33">
        <v>347</v>
      </c>
      <c r="N307" s="33">
        <v>315</v>
      </c>
      <c r="O307" s="33">
        <v>311</v>
      </c>
      <c r="P307" s="33">
        <v>321</v>
      </c>
      <c r="Q307" s="33">
        <v>308</v>
      </c>
      <c r="R307" s="33">
        <v>292</v>
      </c>
      <c r="S307" s="33">
        <v>277</v>
      </c>
      <c r="T307" s="33">
        <v>274</v>
      </c>
      <c r="U307" s="33">
        <v>286</v>
      </c>
    </row>
    <row r="308" spans="1:21" x14ac:dyDescent="0.2">
      <c r="A308" s="30" t="s">
        <v>53</v>
      </c>
      <c r="B308" s="33">
        <v>548</v>
      </c>
      <c r="C308" s="33">
        <v>667</v>
      </c>
      <c r="D308" s="33">
        <v>482</v>
      </c>
      <c r="E308" s="33">
        <v>484</v>
      </c>
      <c r="F308" s="33">
        <v>308</v>
      </c>
      <c r="G308" s="33">
        <v>200</v>
      </c>
      <c r="H308" s="33">
        <v>201</v>
      </c>
      <c r="I308" s="33">
        <v>172</v>
      </c>
      <c r="J308" s="33">
        <v>158</v>
      </c>
      <c r="K308" s="33">
        <v>171</v>
      </c>
      <c r="L308" s="33">
        <v>164</v>
      </c>
      <c r="M308" s="33">
        <v>176</v>
      </c>
      <c r="N308" s="33">
        <v>167</v>
      </c>
      <c r="O308" s="33">
        <v>189</v>
      </c>
      <c r="P308" s="33">
        <v>193</v>
      </c>
      <c r="Q308" s="33">
        <v>187</v>
      </c>
      <c r="R308" s="33">
        <v>204</v>
      </c>
      <c r="S308" s="33">
        <v>190</v>
      </c>
      <c r="T308" s="33">
        <v>171</v>
      </c>
      <c r="U308" s="33">
        <v>169</v>
      </c>
    </row>
    <row r="309" spans="1:21" x14ac:dyDescent="0.2">
      <c r="A309" s="30" t="s">
        <v>56</v>
      </c>
      <c r="B309" s="33">
        <v>33</v>
      </c>
      <c r="C309" s="33">
        <v>34</v>
      </c>
      <c r="D309" s="33">
        <v>36</v>
      </c>
      <c r="E309" s="33">
        <v>36</v>
      </c>
      <c r="F309" s="33">
        <v>36</v>
      </c>
      <c r="G309" s="33">
        <v>38</v>
      </c>
      <c r="H309" s="33">
        <v>52</v>
      </c>
      <c r="I309" s="33">
        <v>45</v>
      </c>
      <c r="J309" s="33">
        <v>33</v>
      </c>
      <c r="K309" s="33">
        <v>38</v>
      </c>
      <c r="L309" s="33">
        <v>31</v>
      </c>
      <c r="M309" s="33">
        <v>31</v>
      </c>
      <c r="N309" s="33">
        <v>34</v>
      </c>
      <c r="O309" s="33">
        <v>37</v>
      </c>
      <c r="P309" s="33">
        <v>38</v>
      </c>
      <c r="Q309" s="33">
        <v>23</v>
      </c>
      <c r="R309" s="33">
        <v>24</v>
      </c>
      <c r="S309" s="33">
        <v>24</v>
      </c>
      <c r="T309" s="33">
        <v>24</v>
      </c>
      <c r="U309" s="33">
        <v>20</v>
      </c>
    </row>
    <row r="310" spans="1:21" x14ac:dyDescent="0.2">
      <c r="A310" s="30" t="s">
        <v>57</v>
      </c>
      <c r="B310" s="33">
        <v>1179</v>
      </c>
      <c r="C310" s="33">
        <v>1778</v>
      </c>
      <c r="D310" s="33">
        <v>1603</v>
      </c>
      <c r="E310" s="33">
        <v>1727</v>
      </c>
      <c r="F310" s="33">
        <v>1592</v>
      </c>
      <c r="G310" s="33">
        <v>840</v>
      </c>
      <c r="H310" s="33">
        <v>947</v>
      </c>
      <c r="I310" s="33">
        <v>808</v>
      </c>
      <c r="J310" s="33">
        <v>959</v>
      </c>
      <c r="K310" s="33">
        <v>906</v>
      </c>
      <c r="L310" s="33">
        <v>848</v>
      </c>
      <c r="M310" s="33">
        <v>878</v>
      </c>
      <c r="N310" s="33">
        <v>830</v>
      </c>
      <c r="O310" s="33">
        <v>864</v>
      </c>
      <c r="P310" s="33">
        <v>862</v>
      </c>
      <c r="Q310" s="33">
        <v>942</v>
      </c>
      <c r="R310" s="33">
        <v>924</v>
      </c>
      <c r="S310" s="33">
        <v>1062</v>
      </c>
      <c r="T310" s="33">
        <v>1158</v>
      </c>
      <c r="U310" s="33">
        <v>1039</v>
      </c>
    </row>
    <row r="311" spans="1:21" x14ac:dyDescent="0.2">
      <c r="A311" s="30" t="s">
        <v>58</v>
      </c>
      <c r="B311" s="33">
        <v>1241</v>
      </c>
      <c r="C311" s="33">
        <v>1239</v>
      </c>
      <c r="D311" s="33">
        <v>1157</v>
      </c>
      <c r="E311" s="33">
        <v>1120</v>
      </c>
      <c r="F311" s="33">
        <v>1174</v>
      </c>
      <c r="G311" s="33">
        <v>1159</v>
      </c>
      <c r="H311" s="33">
        <v>1368</v>
      </c>
      <c r="I311" s="33">
        <v>1259</v>
      </c>
      <c r="J311" s="33">
        <v>1249</v>
      </c>
      <c r="K311" s="33">
        <v>1265</v>
      </c>
      <c r="L311" s="33">
        <v>1070</v>
      </c>
      <c r="M311" s="33">
        <v>1213</v>
      </c>
      <c r="N311" s="33">
        <v>1334</v>
      </c>
      <c r="O311" s="33">
        <v>1358</v>
      </c>
      <c r="P311" s="33">
        <v>1268</v>
      </c>
      <c r="Q311" s="33">
        <v>1140</v>
      </c>
      <c r="R311" s="33">
        <v>1132</v>
      </c>
      <c r="S311" s="33">
        <v>1044</v>
      </c>
      <c r="T311" s="33">
        <v>956</v>
      </c>
      <c r="U311" s="33">
        <v>1082</v>
      </c>
    </row>
    <row r="312" spans="1:21" ht="12" customHeight="1" x14ac:dyDescent="0.2">
      <c r="A312" s="30" t="s">
        <v>59</v>
      </c>
      <c r="B312" s="33">
        <v>1406</v>
      </c>
      <c r="C312" s="33">
        <v>1322</v>
      </c>
      <c r="D312" s="33">
        <v>1517</v>
      </c>
      <c r="E312" s="33">
        <v>2259</v>
      </c>
      <c r="F312" s="33">
        <v>2613</v>
      </c>
      <c r="G312" s="33">
        <v>2614</v>
      </c>
      <c r="H312" s="33">
        <v>2879</v>
      </c>
      <c r="I312" s="33">
        <v>3594</v>
      </c>
      <c r="J312" s="33">
        <v>3422</v>
      </c>
      <c r="K312" s="33">
        <v>3592</v>
      </c>
      <c r="L312" s="33">
        <v>4191</v>
      </c>
      <c r="M312" s="33">
        <v>4207</v>
      </c>
      <c r="N312" s="33">
        <v>4245</v>
      </c>
      <c r="O312" s="33">
        <v>4450</v>
      </c>
      <c r="P312" s="33">
        <v>4524</v>
      </c>
      <c r="Q312" s="33">
        <v>4283</v>
      </c>
      <c r="R312" s="33">
        <v>3668</v>
      </c>
      <c r="S312" s="33">
        <v>3401</v>
      </c>
      <c r="T312" s="33">
        <v>3293</v>
      </c>
      <c r="U312" s="33">
        <v>3092</v>
      </c>
    </row>
    <row r="313" spans="1:21" x14ac:dyDescent="0.2">
      <c r="A313" s="30" t="s">
        <v>60</v>
      </c>
      <c r="B313" s="33">
        <v>1184</v>
      </c>
      <c r="C313" s="33">
        <v>1215</v>
      </c>
      <c r="D313" s="33">
        <v>1292</v>
      </c>
      <c r="E313" s="33">
        <v>1331</v>
      </c>
      <c r="F313" s="33">
        <v>1356</v>
      </c>
      <c r="G313" s="33">
        <v>1410</v>
      </c>
      <c r="H313" s="33">
        <v>1726</v>
      </c>
      <c r="I313" s="33">
        <v>1652</v>
      </c>
      <c r="J313" s="33">
        <v>1605</v>
      </c>
      <c r="K313" s="33">
        <v>1610</v>
      </c>
      <c r="L313" s="33">
        <v>1664</v>
      </c>
      <c r="M313" s="33">
        <v>1817</v>
      </c>
      <c r="N313" s="33">
        <v>1824</v>
      </c>
      <c r="O313" s="33">
        <v>1717</v>
      </c>
      <c r="P313" s="33">
        <v>1814</v>
      </c>
      <c r="Q313" s="33">
        <v>1976</v>
      </c>
      <c r="R313" s="33">
        <v>1592</v>
      </c>
      <c r="S313" s="33">
        <v>1514</v>
      </c>
      <c r="T313" s="33">
        <v>1272</v>
      </c>
      <c r="U313" s="33">
        <v>1294</v>
      </c>
    </row>
    <row r="314" spans="1:21" x14ac:dyDescent="0.2">
      <c r="A314" s="30" t="s">
        <v>61</v>
      </c>
      <c r="B314" s="33">
        <v>1883</v>
      </c>
      <c r="C314" s="33">
        <v>1575</v>
      </c>
      <c r="D314" s="33">
        <v>1310</v>
      </c>
      <c r="E314" s="33">
        <v>1076</v>
      </c>
      <c r="F314" s="33">
        <v>763</v>
      </c>
      <c r="G314" s="33">
        <v>960</v>
      </c>
      <c r="H314" s="33">
        <v>766</v>
      </c>
      <c r="I314" s="33">
        <v>1310</v>
      </c>
      <c r="J314" s="33">
        <v>1241</v>
      </c>
      <c r="K314" s="33">
        <v>739</v>
      </c>
      <c r="L314" s="33">
        <v>844</v>
      </c>
      <c r="M314" s="33">
        <v>751</v>
      </c>
      <c r="N314" s="33">
        <v>771</v>
      </c>
      <c r="O314" s="33">
        <v>856</v>
      </c>
      <c r="P314" s="33">
        <v>970</v>
      </c>
      <c r="Q314" s="33">
        <v>1425</v>
      </c>
      <c r="R314" s="33">
        <v>958</v>
      </c>
      <c r="S314" s="33">
        <v>1259</v>
      </c>
      <c r="T314" s="33">
        <v>817</v>
      </c>
      <c r="U314" s="33">
        <v>703</v>
      </c>
    </row>
    <row r="315" spans="1:21" x14ac:dyDescent="0.2">
      <c r="A315" s="30" t="s">
        <v>65</v>
      </c>
      <c r="B315" s="33">
        <v>3266</v>
      </c>
      <c r="C315" s="33">
        <v>3168</v>
      </c>
      <c r="D315" s="33">
        <v>3231</v>
      </c>
      <c r="E315" s="33">
        <v>3011</v>
      </c>
      <c r="F315" s="33">
        <v>3159</v>
      </c>
      <c r="G315" s="33">
        <v>3134</v>
      </c>
      <c r="H315" s="33">
        <v>3381</v>
      </c>
      <c r="I315" s="33">
        <v>3064</v>
      </c>
      <c r="J315" s="33">
        <v>2954</v>
      </c>
      <c r="K315" s="33">
        <v>2807</v>
      </c>
      <c r="L315" s="33">
        <v>2274</v>
      </c>
      <c r="M315" s="33">
        <v>2247</v>
      </c>
      <c r="N315" s="33">
        <v>2203</v>
      </c>
      <c r="O315" s="33">
        <v>2190</v>
      </c>
      <c r="P315" s="33">
        <v>1675</v>
      </c>
      <c r="Q315" s="33">
        <v>1353</v>
      </c>
      <c r="R315" s="33">
        <v>893</v>
      </c>
      <c r="S315" s="33">
        <v>792</v>
      </c>
      <c r="T315" s="33">
        <v>673</v>
      </c>
      <c r="U315" s="33">
        <v>842</v>
      </c>
    </row>
    <row r="316" spans="1:21" x14ac:dyDescent="0.2">
      <c r="A316" s="30" t="s">
        <v>63</v>
      </c>
      <c r="B316" s="33">
        <v>377</v>
      </c>
      <c r="C316" s="33">
        <v>490</v>
      </c>
      <c r="D316" s="33">
        <v>404</v>
      </c>
      <c r="E316" s="33">
        <v>548</v>
      </c>
      <c r="F316" s="33">
        <v>538</v>
      </c>
      <c r="G316" s="33">
        <v>613</v>
      </c>
      <c r="H316" s="33">
        <v>821</v>
      </c>
      <c r="I316" s="33">
        <v>808</v>
      </c>
      <c r="J316" s="33">
        <v>818</v>
      </c>
      <c r="K316" s="33">
        <v>867</v>
      </c>
      <c r="L316" s="33">
        <v>752</v>
      </c>
      <c r="M316" s="33">
        <v>849</v>
      </c>
      <c r="N316" s="33">
        <v>838</v>
      </c>
      <c r="O316" s="33">
        <v>803</v>
      </c>
      <c r="P316" s="33">
        <v>771</v>
      </c>
      <c r="Q316" s="33">
        <v>708</v>
      </c>
      <c r="R316" s="33">
        <v>650</v>
      </c>
      <c r="S316" s="33">
        <v>508</v>
      </c>
      <c r="T316" s="33">
        <v>615</v>
      </c>
      <c r="U316" s="33">
        <v>584</v>
      </c>
    </row>
    <row r="317" spans="1:21" x14ac:dyDescent="0.2">
      <c r="A317" s="30" t="s">
        <v>62</v>
      </c>
      <c r="B317" s="33">
        <v>598</v>
      </c>
      <c r="C317" s="33">
        <v>383</v>
      </c>
      <c r="D317" s="33">
        <v>287</v>
      </c>
      <c r="E317" s="33">
        <v>241</v>
      </c>
      <c r="F317" s="33">
        <v>216</v>
      </c>
      <c r="G317" s="33">
        <v>175</v>
      </c>
      <c r="H317" s="33">
        <v>173</v>
      </c>
      <c r="I317" s="33">
        <v>201</v>
      </c>
      <c r="J317" s="33">
        <v>154</v>
      </c>
      <c r="K317" s="33">
        <v>134</v>
      </c>
      <c r="L317" s="33">
        <v>112</v>
      </c>
      <c r="M317" s="33">
        <v>158</v>
      </c>
      <c r="N317" s="33">
        <v>152</v>
      </c>
      <c r="O317" s="33">
        <v>134</v>
      </c>
      <c r="P317" s="33">
        <v>159</v>
      </c>
      <c r="Q317" s="33">
        <v>140</v>
      </c>
      <c r="R317" s="33">
        <v>132</v>
      </c>
      <c r="S317" s="33">
        <v>91</v>
      </c>
      <c r="T317" s="33">
        <v>96</v>
      </c>
      <c r="U317" s="33">
        <v>105</v>
      </c>
    </row>
    <row r="318" spans="1:21" x14ac:dyDescent="0.2">
      <c r="A318" s="30" t="s">
        <v>67</v>
      </c>
      <c r="B318" s="33">
        <v>5015</v>
      </c>
      <c r="C318" s="33">
        <v>4998</v>
      </c>
      <c r="D318" s="33">
        <v>5253</v>
      </c>
      <c r="E318" s="33">
        <v>5857</v>
      </c>
      <c r="F318" s="33">
        <v>5615</v>
      </c>
      <c r="G318" s="33">
        <v>6413</v>
      </c>
      <c r="H318" s="33">
        <v>6612</v>
      </c>
      <c r="I318" s="33">
        <v>6293</v>
      </c>
      <c r="J318" s="33">
        <v>5973</v>
      </c>
      <c r="K318" s="33">
        <v>6158</v>
      </c>
      <c r="L318" s="33">
        <v>6245</v>
      </c>
      <c r="M318" s="33">
        <v>5537</v>
      </c>
      <c r="N318" s="33">
        <v>5767</v>
      </c>
      <c r="O318" s="33">
        <v>5381</v>
      </c>
      <c r="P318" s="33">
        <v>5734</v>
      </c>
      <c r="Q318" s="33">
        <v>5837</v>
      </c>
      <c r="R318" s="33">
        <v>5113</v>
      </c>
      <c r="S318" s="33">
        <v>5203</v>
      </c>
      <c r="T318" s="33">
        <v>6218</v>
      </c>
      <c r="U318" s="33">
        <v>5908</v>
      </c>
    </row>
    <row r="319" spans="1:21" x14ac:dyDescent="0.2">
      <c r="A319" s="30" t="s">
        <v>68</v>
      </c>
      <c r="B319" s="33">
        <v>6923</v>
      </c>
      <c r="C319" s="33">
        <v>7529</v>
      </c>
      <c r="D319" s="33">
        <v>7612</v>
      </c>
      <c r="E319" s="33">
        <v>7559</v>
      </c>
      <c r="F319" s="33">
        <v>7555</v>
      </c>
      <c r="G319" s="33">
        <v>7316</v>
      </c>
      <c r="H319" s="33">
        <v>6932</v>
      </c>
      <c r="I319" s="33">
        <v>6303</v>
      </c>
      <c r="J319" s="33">
        <v>6227</v>
      </c>
      <c r="K319" s="33">
        <v>5431</v>
      </c>
      <c r="L319" s="33">
        <v>5157</v>
      </c>
      <c r="M319" s="33">
        <v>5736</v>
      </c>
      <c r="N319" s="33">
        <v>4558</v>
      </c>
      <c r="O319" s="33">
        <v>3920</v>
      </c>
      <c r="P319" s="33">
        <v>4442</v>
      </c>
      <c r="Q319" s="33">
        <v>4574</v>
      </c>
      <c r="R319" s="33">
        <v>4511</v>
      </c>
      <c r="S319" s="33">
        <v>4135</v>
      </c>
      <c r="T319" s="33">
        <v>4195</v>
      </c>
      <c r="U319" s="33">
        <v>4021</v>
      </c>
    </row>
    <row r="320" spans="1:21" x14ac:dyDescent="0.2">
      <c r="A320" s="30" t="s">
        <v>69</v>
      </c>
      <c r="B320" s="38">
        <v>109646</v>
      </c>
      <c r="C320" s="38">
        <v>116704</v>
      </c>
      <c r="D320" s="38">
        <v>113375</v>
      </c>
      <c r="E320" s="38">
        <v>112381</v>
      </c>
      <c r="F320" s="38">
        <v>107853</v>
      </c>
      <c r="G320" s="38">
        <v>107594</v>
      </c>
      <c r="H320" s="38">
        <v>114118</v>
      </c>
      <c r="I320" s="38">
        <v>109198</v>
      </c>
      <c r="J320" s="38">
        <v>108442</v>
      </c>
      <c r="K320" s="38">
        <v>102631</v>
      </c>
      <c r="L320" s="38">
        <v>97982</v>
      </c>
      <c r="M320" s="38">
        <v>105164</v>
      </c>
      <c r="N320" s="38">
        <v>97690</v>
      </c>
      <c r="O320" s="38">
        <v>99197</v>
      </c>
      <c r="P320" s="38">
        <v>96187</v>
      </c>
      <c r="Q320" s="38">
        <v>95757</v>
      </c>
      <c r="R320" s="38">
        <v>90602</v>
      </c>
      <c r="S320" s="38">
        <v>76198</v>
      </c>
      <c r="T320" s="38">
        <v>84993</v>
      </c>
      <c r="U320" s="38">
        <v>78350</v>
      </c>
    </row>
    <row r="321" spans="1:27" x14ac:dyDescent="0.2">
      <c r="A321" s="37" t="s">
        <v>70</v>
      </c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AA321"/>
    </row>
    <row r="322" spans="1:27" x14ac:dyDescent="0.2">
      <c r="A322" s="39" t="s">
        <v>71</v>
      </c>
      <c r="B322" s="40">
        <f>SUM(B290:B319)</f>
        <v>121270</v>
      </c>
      <c r="C322" s="40">
        <f t="shared" ref="C322:U322" si="8">SUM(C290:C319)</f>
        <v>128670</v>
      </c>
      <c r="D322" s="40">
        <f t="shared" si="8"/>
        <v>125387</v>
      </c>
      <c r="E322" s="40">
        <f t="shared" si="8"/>
        <v>124796</v>
      </c>
      <c r="F322" s="40">
        <f t="shared" si="8"/>
        <v>119532</v>
      </c>
      <c r="G322" s="40">
        <f t="shared" si="8"/>
        <v>120273</v>
      </c>
      <c r="H322" s="40">
        <f t="shared" si="8"/>
        <v>127383</v>
      </c>
      <c r="I322" s="40">
        <f t="shared" si="8"/>
        <v>121590</v>
      </c>
      <c r="J322" s="40">
        <f t="shared" si="8"/>
        <v>120926</v>
      </c>
      <c r="K322" s="40">
        <f t="shared" si="8"/>
        <v>114876</v>
      </c>
      <c r="L322" s="40">
        <f t="shared" si="8"/>
        <v>109580</v>
      </c>
      <c r="M322" s="40">
        <f t="shared" si="8"/>
        <v>116383</v>
      </c>
      <c r="N322" s="40">
        <f t="shared" si="8"/>
        <v>109084</v>
      </c>
      <c r="O322" s="40">
        <f t="shared" si="8"/>
        <v>110460</v>
      </c>
      <c r="P322" s="40">
        <f t="shared" si="8"/>
        <v>107654</v>
      </c>
      <c r="Q322" s="40">
        <f t="shared" si="8"/>
        <v>107236</v>
      </c>
      <c r="R322" s="40">
        <f t="shared" si="8"/>
        <v>101135</v>
      </c>
      <c r="S322" s="40">
        <f t="shared" si="8"/>
        <v>86164</v>
      </c>
      <c r="T322" s="40">
        <f t="shared" si="8"/>
        <v>96128</v>
      </c>
      <c r="U322" s="40">
        <f t="shared" si="8"/>
        <v>89145</v>
      </c>
      <c r="AA322"/>
    </row>
    <row r="323" spans="1:27" x14ac:dyDescent="0.2">
      <c r="AA323"/>
    </row>
    <row r="324" spans="1:27" ht="13.5" thickBot="1" x14ac:dyDescent="0.25">
      <c r="A324" s="24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</row>
    <row r="325" spans="1:27" ht="17.25" thickTop="1" thickBot="1" x14ac:dyDescent="0.3">
      <c r="A325" s="24"/>
      <c r="B325" s="173" t="s">
        <v>6</v>
      </c>
      <c r="C325" s="183" t="s">
        <v>7</v>
      </c>
      <c r="D325" s="181"/>
      <c r="E325" s="181"/>
      <c r="F325" s="181"/>
      <c r="G325" s="181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</row>
    <row r="326" spans="1:27" ht="17.25" thickTop="1" thickBot="1" x14ac:dyDescent="0.3">
      <c r="A326" s="45"/>
      <c r="B326" s="173" t="s">
        <v>10</v>
      </c>
      <c r="C326" s="183" t="s">
        <v>133</v>
      </c>
      <c r="D326" s="179"/>
      <c r="E326" s="179"/>
      <c r="F326" s="179"/>
      <c r="G326" s="179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</row>
    <row r="327" spans="1:27" ht="17.25" thickTop="1" thickBot="1" x14ac:dyDescent="0.3">
      <c r="A327" s="45"/>
      <c r="B327" s="173" t="s">
        <v>13</v>
      </c>
      <c r="C327" s="183" t="s">
        <v>142</v>
      </c>
      <c r="D327" s="179"/>
      <c r="E327" s="179"/>
      <c r="F327" s="179"/>
      <c r="G327" s="179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</row>
    <row r="328" spans="1:27" ht="13.5" thickTop="1" x14ac:dyDescent="0.2">
      <c r="A328" s="21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5"/>
      <c r="U328" s="25"/>
    </row>
    <row r="329" spans="1:27" x14ac:dyDescent="0.2">
      <c r="A329" s="30" t="s">
        <v>15</v>
      </c>
      <c r="B329" s="30" t="s">
        <v>16</v>
      </c>
      <c r="C329" s="30" t="s">
        <v>17</v>
      </c>
      <c r="D329" s="30" t="s">
        <v>18</v>
      </c>
      <c r="E329" s="30" t="s">
        <v>19</v>
      </c>
      <c r="F329" s="30" t="s">
        <v>20</v>
      </c>
      <c r="G329" s="30" t="s">
        <v>21</v>
      </c>
      <c r="H329" s="30" t="s">
        <v>22</v>
      </c>
      <c r="I329" s="30" t="s">
        <v>23</v>
      </c>
      <c r="J329" s="30" t="s">
        <v>24</v>
      </c>
      <c r="K329" s="30" t="s">
        <v>25</v>
      </c>
      <c r="L329" s="30" t="s">
        <v>26</v>
      </c>
      <c r="M329" s="30" t="s">
        <v>27</v>
      </c>
      <c r="N329" s="30" t="s">
        <v>28</v>
      </c>
      <c r="O329" s="30" t="s">
        <v>29</v>
      </c>
      <c r="P329" s="30" t="s">
        <v>30</v>
      </c>
      <c r="Q329" s="30" t="s">
        <v>31</v>
      </c>
      <c r="R329" s="30" t="s">
        <v>32</v>
      </c>
      <c r="S329" s="30" t="s">
        <v>33</v>
      </c>
      <c r="T329" s="30" t="s">
        <v>34</v>
      </c>
      <c r="U329" s="30" t="s">
        <v>35</v>
      </c>
    </row>
    <row r="330" spans="1:27" x14ac:dyDescent="0.2">
      <c r="A330" s="30" t="s">
        <v>36</v>
      </c>
      <c r="B330" s="33">
        <v>0</v>
      </c>
      <c r="C330" s="33">
        <v>0</v>
      </c>
      <c r="D330" s="33">
        <v>0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33">
        <v>0</v>
      </c>
      <c r="L330" s="33">
        <v>0</v>
      </c>
      <c r="M330" s="33">
        <v>0</v>
      </c>
      <c r="N330" s="33">
        <v>0</v>
      </c>
      <c r="O330" s="33">
        <v>38</v>
      </c>
      <c r="P330" s="33">
        <v>39</v>
      </c>
      <c r="Q330" s="33">
        <v>33</v>
      </c>
      <c r="R330" s="33">
        <v>54</v>
      </c>
      <c r="S330" s="33">
        <v>-9</v>
      </c>
      <c r="T330" s="33">
        <v>-20</v>
      </c>
      <c r="U330" s="33">
        <v>-9</v>
      </c>
    </row>
    <row r="331" spans="1:27" x14ac:dyDescent="0.2">
      <c r="A331" s="30" t="s">
        <v>38</v>
      </c>
      <c r="B331" s="33">
        <v>-234</v>
      </c>
      <c r="C331" s="33">
        <v>-43</v>
      </c>
      <c r="D331" s="33">
        <v>22</v>
      </c>
      <c r="E331" s="33">
        <v>-16</v>
      </c>
      <c r="F331" s="33">
        <v>16</v>
      </c>
      <c r="G331" s="33">
        <v>0</v>
      </c>
      <c r="H331" s="33">
        <v>-20</v>
      </c>
      <c r="I331" s="33">
        <v>-19</v>
      </c>
      <c r="J331" s="33">
        <v>136</v>
      </c>
      <c r="K331" s="33">
        <v>282</v>
      </c>
      <c r="L331" s="33">
        <v>48</v>
      </c>
      <c r="M331" s="33">
        <v>-126</v>
      </c>
      <c r="N331" s="33">
        <v>-288</v>
      </c>
      <c r="O331" s="33">
        <v>-34</v>
      </c>
      <c r="P331" s="33">
        <v>-58</v>
      </c>
      <c r="Q331" s="33">
        <v>-139</v>
      </c>
      <c r="R331" s="33">
        <v>-299</v>
      </c>
      <c r="S331" s="33">
        <v>-399</v>
      </c>
      <c r="T331" s="33">
        <v>-397</v>
      </c>
      <c r="U331" s="33">
        <v>300</v>
      </c>
    </row>
    <row r="332" spans="1:27" x14ac:dyDescent="0.2">
      <c r="A332" s="30" t="s">
        <v>40</v>
      </c>
      <c r="B332" s="33">
        <v>-343</v>
      </c>
      <c r="C332" s="33">
        <v>94</v>
      </c>
      <c r="D332" s="33">
        <v>-246</v>
      </c>
      <c r="E332" s="33">
        <v>73</v>
      </c>
      <c r="F332" s="33">
        <v>-77</v>
      </c>
      <c r="G332" s="33">
        <v>205</v>
      </c>
      <c r="H332" s="33">
        <v>15</v>
      </c>
      <c r="I332" s="33">
        <v>-13</v>
      </c>
      <c r="J332" s="33">
        <v>40</v>
      </c>
      <c r="K332" s="33">
        <v>-11</v>
      </c>
      <c r="L332" s="33">
        <v>-2</v>
      </c>
      <c r="M332" s="33">
        <v>-62</v>
      </c>
      <c r="N332" s="33">
        <v>81</v>
      </c>
      <c r="O332" s="33">
        <v>66</v>
      </c>
      <c r="P332" s="33">
        <v>-33</v>
      </c>
      <c r="Q332" s="33">
        <v>95</v>
      </c>
      <c r="R332" s="33">
        <v>156</v>
      </c>
      <c r="S332" s="33">
        <v>22</v>
      </c>
      <c r="T332" s="33">
        <v>119</v>
      </c>
      <c r="U332" s="33">
        <v>98</v>
      </c>
    </row>
    <row r="333" spans="1:27" x14ac:dyDescent="0.2">
      <c r="A333" s="30" t="s">
        <v>66</v>
      </c>
      <c r="B333" s="33">
        <v>334</v>
      </c>
      <c r="C333" s="33">
        <v>-161</v>
      </c>
      <c r="D333" s="33">
        <v>-175</v>
      </c>
      <c r="E333" s="33">
        <v>-76</v>
      </c>
      <c r="F333" s="33">
        <v>326</v>
      </c>
      <c r="G333" s="33">
        <v>-619</v>
      </c>
      <c r="H333" s="33">
        <v>-625</v>
      </c>
      <c r="I333" s="33">
        <v>335</v>
      </c>
      <c r="J333" s="33">
        <v>-165</v>
      </c>
      <c r="K333" s="33">
        <v>-485</v>
      </c>
      <c r="L333" s="33">
        <v>-637</v>
      </c>
      <c r="M333" s="33">
        <v>356</v>
      </c>
      <c r="N333" s="33">
        <v>-64</v>
      </c>
      <c r="O333" s="33">
        <v>-583</v>
      </c>
      <c r="P333" s="33">
        <v>-643</v>
      </c>
      <c r="Q333" s="33">
        <v>-464</v>
      </c>
      <c r="R333" s="33">
        <v>-97</v>
      </c>
      <c r="S333" s="33">
        <v>-716</v>
      </c>
      <c r="T333" s="33">
        <v>-439</v>
      </c>
      <c r="U333" s="33">
        <v>313</v>
      </c>
    </row>
    <row r="334" spans="1:27" x14ac:dyDescent="0.2">
      <c r="A334" s="30" t="s">
        <v>42</v>
      </c>
      <c r="B334" s="33">
        <v>80</v>
      </c>
      <c r="C334" s="33">
        <v>-42</v>
      </c>
      <c r="D334" s="33">
        <v>8</v>
      </c>
      <c r="E334" s="33">
        <v>49</v>
      </c>
      <c r="F334" s="33">
        <v>216</v>
      </c>
      <c r="G334" s="33">
        <v>-13</v>
      </c>
      <c r="H334" s="33">
        <v>83</v>
      </c>
      <c r="I334" s="33">
        <v>-5</v>
      </c>
      <c r="J334" s="33">
        <v>9</v>
      </c>
      <c r="K334" s="33">
        <v>-74</v>
      </c>
      <c r="L334" s="33">
        <v>11</v>
      </c>
      <c r="M334" s="33">
        <v>18</v>
      </c>
      <c r="N334" s="33">
        <v>-1</v>
      </c>
      <c r="O334" s="33">
        <v>-10</v>
      </c>
      <c r="P334" s="33">
        <v>-105</v>
      </c>
      <c r="Q334" s="33">
        <v>-107</v>
      </c>
      <c r="R334" s="33">
        <v>-45</v>
      </c>
      <c r="S334" s="33">
        <v>-14</v>
      </c>
      <c r="T334" s="33">
        <v>30</v>
      </c>
      <c r="U334" s="33">
        <v>-23</v>
      </c>
    </row>
    <row r="335" spans="1:27" x14ac:dyDescent="0.2">
      <c r="A335" s="30" t="s">
        <v>43</v>
      </c>
      <c r="B335" s="33">
        <v>-188</v>
      </c>
      <c r="C335" s="33">
        <v>-111</v>
      </c>
      <c r="D335" s="33">
        <v>-72</v>
      </c>
      <c r="E335" s="33">
        <v>-81</v>
      </c>
      <c r="F335" s="33">
        <v>-318</v>
      </c>
      <c r="G335" s="33">
        <v>-475</v>
      </c>
      <c r="H335" s="33">
        <v>-411</v>
      </c>
      <c r="I335" s="33">
        <v>-500</v>
      </c>
      <c r="J335" s="33">
        <v>-378</v>
      </c>
      <c r="K335" s="33">
        <v>-19</v>
      </c>
      <c r="L335" s="33">
        <v>-178</v>
      </c>
      <c r="M335" s="33">
        <v>-108</v>
      </c>
      <c r="N335" s="33">
        <v>176</v>
      </c>
      <c r="O335" s="33">
        <v>-173</v>
      </c>
      <c r="P335" s="33">
        <v>-313</v>
      </c>
      <c r="Q335" s="33">
        <v>-62</v>
      </c>
      <c r="R335" s="33">
        <v>-40</v>
      </c>
      <c r="S335" s="33">
        <v>-6</v>
      </c>
      <c r="T335" s="33">
        <v>-31</v>
      </c>
      <c r="U335" s="33">
        <v>-60</v>
      </c>
    </row>
    <row r="336" spans="1:27" x14ac:dyDescent="0.2">
      <c r="A336" s="30" t="s">
        <v>48</v>
      </c>
      <c r="B336" s="33">
        <v>-3301</v>
      </c>
      <c r="C336" s="33">
        <v>-4356</v>
      </c>
      <c r="D336" s="33">
        <v>-3990</v>
      </c>
      <c r="E336" s="33">
        <v>-4588</v>
      </c>
      <c r="F336" s="33">
        <v>-3469</v>
      </c>
      <c r="G336" s="33">
        <v>-2201</v>
      </c>
      <c r="H336" s="33">
        <v>-1645</v>
      </c>
      <c r="I336" s="33">
        <v>-340</v>
      </c>
      <c r="J336" s="33">
        <v>-36</v>
      </c>
      <c r="K336" s="33">
        <v>-440</v>
      </c>
      <c r="L336" s="33">
        <v>-524</v>
      </c>
      <c r="M336" s="33">
        <v>465</v>
      </c>
      <c r="N336" s="33">
        <v>-246</v>
      </c>
      <c r="O336" s="33">
        <v>186</v>
      </c>
      <c r="P336" s="33">
        <v>-474</v>
      </c>
      <c r="Q336" s="33">
        <v>-489</v>
      </c>
      <c r="R336" s="33">
        <v>-677</v>
      </c>
      <c r="S336" s="33">
        <v>-971</v>
      </c>
      <c r="T336" s="33">
        <v>-296</v>
      </c>
      <c r="U336" s="33">
        <v>-1127</v>
      </c>
    </row>
    <row r="337" spans="1:21" x14ac:dyDescent="0.2">
      <c r="A337" s="30" t="s">
        <v>44</v>
      </c>
      <c r="B337" s="33">
        <v>10</v>
      </c>
      <c r="C337" s="33">
        <v>-101</v>
      </c>
      <c r="D337" s="33">
        <v>-27</v>
      </c>
      <c r="E337" s="33">
        <v>-72</v>
      </c>
      <c r="F337" s="33">
        <v>20</v>
      </c>
      <c r="G337" s="33">
        <v>-129</v>
      </c>
      <c r="H337" s="33">
        <v>-109</v>
      </c>
      <c r="I337" s="33">
        <v>-92</v>
      </c>
      <c r="J337" s="33">
        <v>216</v>
      </c>
      <c r="K337" s="33">
        <v>-8</v>
      </c>
      <c r="L337" s="33">
        <v>-24</v>
      </c>
      <c r="M337" s="33">
        <v>34</v>
      </c>
      <c r="N337" s="33">
        <v>7</v>
      </c>
      <c r="O337" s="33">
        <v>10</v>
      </c>
      <c r="P337" s="33">
        <v>-12</v>
      </c>
      <c r="Q337" s="33">
        <v>24</v>
      </c>
      <c r="R337" s="33">
        <v>-36</v>
      </c>
      <c r="S337" s="33">
        <v>-73</v>
      </c>
      <c r="T337" s="33">
        <v>-17</v>
      </c>
      <c r="U337" s="33">
        <v>95</v>
      </c>
    </row>
    <row r="338" spans="1:21" x14ac:dyDescent="0.2">
      <c r="A338" s="30" t="s">
        <v>45</v>
      </c>
      <c r="B338" s="33">
        <v>0</v>
      </c>
      <c r="C338" s="33">
        <v>0</v>
      </c>
      <c r="D338" s="33">
        <v>0</v>
      </c>
      <c r="E338" s="33">
        <v>2</v>
      </c>
      <c r="F338" s="33">
        <v>-1</v>
      </c>
      <c r="G338" s="33">
        <v>-4</v>
      </c>
      <c r="H338" s="33">
        <v>0</v>
      </c>
      <c r="I338" s="33">
        <v>-5</v>
      </c>
      <c r="J338" s="33">
        <v>-1</v>
      </c>
      <c r="K338" s="33">
        <v>-11</v>
      </c>
      <c r="L338" s="33">
        <v>-48</v>
      </c>
      <c r="M338" s="33">
        <v>-18</v>
      </c>
      <c r="N338" s="33">
        <v>-48</v>
      </c>
      <c r="O338" s="33">
        <v>15</v>
      </c>
      <c r="P338" s="33">
        <v>9</v>
      </c>
      <c r="Q338" s="33">
        <v>0</v>
      </c>
      <c r="R338" s="33">
        <v>-7</v>
      </c>
      <c r="S338" s="33">
        <v>-1</v>
      </c>
      <c r="T338" s="33">
        <v>1</v>
      </c>
      <c r="U338" s="33">
        <v>0</v>
      </c>
    </row>
    <row r="339" spans="1:21" x14ac:dyDescent="0.2">
      <c r="A339" s="30" t="s">
        <v>64</v>
      </c>
      <c r="B339" s="33">
        <v>-38</v>
      </c>
      <c r="C339" s="33">
        <v>39</v>
      </c>
      <c r="D339" s="33">
        <v>-240</v>
      </c>
      <c r="E339" s="33">
        <v>937</v>
      </c>
      <c r="F339" s="33">
        <v>316</v>
      </c>
      <c r="G339" s="33">
        <v>237</v>
      </c>
      <c r="H339" s="33">
        <v>-1030</v>
      </c>
      <c r="I339" s="33">
        <v>258</v>
      </c>
      <c r="J339" s="33">
        <v>453</v>
      </c>
      <c r="K339" s="33">
        <v>727</v>
      </c>
      <c r="L339" s="33">
        <v>22</v>
      </c>
      <c r="M339" s="33">
        <v>124</v>
      </c>
      <c r="N339" s="33">
        <v>-271</v>
      </c>
      <c r="O339" s="33">
        <v>-344</v>
      </c>
      <c r="P339" s="33">
        <v>-447</v>
      </c>
      <c r="Q339" s="33">
        <v>-808</v>
      </c>
      <c r="R339" s="33">
        <v>-48</v>
      </c>
      <c r="S339" s="33">
        <v>-137</v>
      </c>
      <c r="T339" s="33">
        <v>321</v>
      </c>
      <c r="U339" s="33">
        <v>45</v>
      </c>
    </row>
    <row r="340" spans="1:21" x14ac:dyDescent="0.2">
      <c r="A340" s="30" t="s">
        <v>46</v>
      </c>
      <c r="B340" s="33">
        <v>-828</v>
      </c>
      <c r="C340" s="33">
        <v>-269</v>
      </c>
      <c r="D340" s="33">
        <v>-1315</v>
      </c>
      <c r="E340" s="33">
        <v>-453</v>
      </c>
      <c r="F340" s="33">
        <v>-437</v>
      </c>
      <c r="G340" s="33">
        <v>-1175</v>
      </c>
      <c r="H340" s="33">
        <v>35</v>
      </c>
      <c r="I340" s="33">
        <v>570</v>
      </c>
      <c r="J340" s="33">
        <v>589</v>
      </c>
      <c r="K340" s="33">
        <v>231</v>
      </c>
      <c r="L340" s="33">
        <v>191</v>
      </c>
      <c r="M340" s="33">
        <v>-256</v>
      </c>
      <c r="N340" s="33">
        <v>160</v>
      </c>
      <c r="O340" s="33">
        <v>77</v>
      </c>
      <c r="P340" s="33">
        <v>455</v>
      </c>
      <c r="Q340" s="33">
        <v>191</v>
      </c>
      <c r="R340" s="33">
        <v>466</v>
      </c>
      <c r="S340" s="33">
        <v>300</v>
      </c>
      <c r="T340" s="33">
        <v>681</v>
      </c>
      <c r="U340" s="33">
        <v>200</v>
      </c>
    </row>
    <row r="341" spans="1:21" x14ac:dyDescent="0.2">
      <c r="A341" s="30" t="s">
        <v>47</v>
      </c>
      <c r="B341" s="33">
        <v>3006</v>
      </c>
      <c r="C341" s="33">
        <v>874</v>
      </c>
      <c r="D341" s="33">
        <v>-2769</v>
      </c>
      <c r="E341" s="33">
        <v>625</v>
      </c>
      <c r="F341" s="33">
        <v>-3720</v>
      </c>
      <c r="G341" s="33">
        <v>-3373</v>
      </c>
      <c r="H341" s="33">
        <v>-433</v>
      </c>
      <c r="I341" s="33">
        <v>-3256</v>
      </c>
      <c r="J341" s="33">
        <v>-3554</v>
      </c>
      <c r="K341" s="33">
        <v>-3490</v>
      </c>
      <c r="L341" s="33">
        <v>-4962</v>
      </c>
      <c r="M341" s="33">
        <v>-597</v>
      </c>
      <c r="N341" s="33">
        <v>493</v>
      </c>
      <c r="O341" s="33">
        <v>-927</v>
      </c>
      <c r="P341" s="33">
        <v>-139</v>
      </c>
      <c r="Q341" s="33">
        <v>-312</v>
      </c>
      <c r="R341" s="33">
        <v>-138</v>
      </c>
      <c r="S341" s="33">
        <v>191</v>
      </c>
      <c r="T341" s="33">
        <v>1452</v>
      </c>
      <c r="U341" s="33">
        <v>2583</v>
      </c>
    </row>
    <row r="342" spans="1:21" x14ac:dyDescent="0.2">
      <c r="A342" s="30" t="s">
        <v>49</v>
      </c>
      <c r="B342" s="33">
        <v>-229</v>
      </c>
      <c r="C342" s="33">
        <v>-122</v>
      </c>
      <c r="D342" s="33">
        <v>97</v>
      </c>
      <c r="E342" s="33">
        <v>-91</v>
      </c>
      <c r="F342" s="33">
        <v>195</v>
      </c>
      <c r="G342" s="33">
        <v>-186</v>
      </c>
      <c r="H342" s="33">
        <v>-270</v>
      </c>
      <c r="I342" s="33">
        <v>-330</v>
      </c>
      <c r="J342" s="33">
        <v>-396</v>
      </c>
      <c r="K342" s="33">
        <v>-304</v>
      </c>
      <c r="L342" s="33">
        <v>-292</v>
      </c>
      <c r="M342" s="33">
        <v>-203</v>
      </c>
      <c r="N342" s="33">
        <v>-115</v>
      </c>
      <c r="O342" s="33">
        <v>-484</v>
      </c>
      <c r="P342" s="33">
        <v>-63</v>
      </c>
      <c r="Q342" s="33">
        <v>-112</v>
      </c>
      <c r="R342" s="33">
        <v>-743</v>
      </c>
      <c r="S342" s="33">
        <v>-1865</v>
      </c>
      <c r="T342" s="33">
        <v>-473</v>
      </c>
      <c r="U342" s="33">
        <v>-592</v>
      </c>
    </row>
    <row r="343" spans="1:21" x14ac:dyDescent="0.2">
      <c r="A343" s="30" t="s">
        <v>50</v>
      </c>
      <c r="B343" s="33">
        <v>-215</v>
      </c>
      <c r="C343" s="33">
        <v>-341</v>
      </c>
      <c r="D343" s="33">
        <v>-306</v>
      </c>
      <c r="E343" s="33">
        <v>413</v>
      </c>
      <c r="F343" s="33">
        <v>-203</v>
      </c>
      <c r="G343" s="33">
        <v>34</v>
      </c>
      <c r="H343" s="33">
        <v>107</v>
      </c>
      <c r="I343" s="33">
        <v>219</v>
      </c>
      <c r="J343" s="33">
        <v>-34</v>
      </c>
      <c r="K343" s="33">
        <v>-1</v>
      </c>
      <c r="L343" s="33">
        <v>13</v>
      </c>
      <c r="M343" s="33">
        <v>-4</v>
      </c>
      <c r="N343" s="33">
        <v>-116</v>
      </c>
      <c r="O343" s="33">
        <v>-41</v>
      </c>
      <c r="P343" s="33">
        <v>0</v>
      </c>
      <c r="Q343" s="33">
        <v>-2</v>
      </c>
      <c r="R343" s="33">
        <v>-7</v>
      </c>
      <c r="S343" s="33">
        <v>-10</v>
      </c>
      <c r="T343" s="33">
        <v>-39</v>
      </c>
      <c r="U343" s="33">
        <v>-89</v>
      </c>
    </row>
    <row r="344" spans="1:21" x14ac:dyDescent="0.2">
      <c r="A344" s="30" t="s">
        <v>51</v>
      </c>
      <c r="B344" s="33">
        <v>297</v>
      </c>
      <c r="C344" s="33">
        <v>26</v>
      </c>
      <c r="D344" s="33">
        <v>-147</v>
      </c>
      <c r="E344" s="33">
        <v>-31</v>
      </c>
      <c r="F344" s="33">
        <v>-31</v>
      </c>
      <c r="G344" s="33">
        <v>-43</v>
      </c>
      <c r="H344" s="33">
        <v>72</v>
      </c>
      <c r="I344" s="33">
        <v>-13</v>
      </c>
      <c r="J344" s="33">
        <v>-96</v>
      </c>
      <c r="K344" s="33">
        <v>-62</v>
      </c>
      <c r="L344" s="33">
        <v>-300</v>
      </c>
      <c r="M344" s="33">
        <v>-276</v>
      </c>
      <c r="N344" s="33">
        <v>-108</v>
      </c>
      <c r="O344" s="33">
        <v>-172</v>
      </c>
      <c r="P344" s="33">
        <v>-196</v>
      </c>
      <c r="Q344" s="33">
        <v>-1012</v>
      </c>
      <c r="R344" s="33">
        <v>-1222</v>
      </c>
      <c r="S344" s="33">
        <v>-682</v>
      </c>
      <c r="T344" s="33">
        <v>-855</v>
      </c>
      <c r="U344" s="33">
        <v>-112</v>
      </c>
    </row>
    <row r="345" spans="1:21" x14ac:dyDescent="0.2">
      <c r="A345" s="30" t="s">
        <v>52</v>
      </c>
      <c r="B345" s="33">
        <v>210</v>
      </c>
      <c r="C345" s="33">
        <v>-13</v>
      </c>
      <c r="D345" s="33">
        <v>-959</v>
      </c>
      <c r="E345" s="33">
        <v>184</v>
      </c>
      <c r="F345" s="33">
        <v>150</v>
      </c>
      <c r="G345" s="33">
        <v>311</v>
      </c>
      <c r="H345" s="33">
        <v>376</v>
      </c>
      <c r="I345" s="33">
        <v>287</v>
      </c>
      <c r="J345" s="33">
        <v>233</v>
      </c>
      <c r="K345" s="33">
        <v>-659</v>
      </c>
      <c r="L345" s="33">
        <v>394</v>
      </c>
      <c r="M345" s="33">
        <v>946</v>
      </c>
      <c r="N345" s="33">
        <v>-131</v>
      </c>
      <c r="O345" s="33">
        <v>172</v>
      </c>
      <c r="P345" s="33">
        <v>-500</v>
      </c>
      <c r="Q345" s="33">
        <v>14</v>
      </c>
      <c r="R345" s="33">
        <v>-911</v>
      </c>
      <c r="S345" s="33">
        <v>-1071</v>
      </c>
      <c r="T345" s="33">
        <v>-883</v>
      </c>
      <c r="U345" s="33">
        <v>316</v>
      </c>
    </row>
    <row r="346" spans="1:21" x14ac:dyDescent="0.2">
      <c r="A346" s="30" t="s">
        <v>54</v>
      </c>
      <c r="B346" s="33">
        <v>0</v>
      </c>
      <c r="C346" s="33">
        <v>3</v>
      </c>
      <c r="D346" s="33">
        <v>-64</v>
      </c>
      <c r="E346" s="33">
        <v>1</v>
      </c>
      <c r="F346" s="33">
        <v>29</v>
      </c>
      <c r="G346" s="33">
        <v>-12</v>
      </c>
      <c r="H346" s="33">
        <v>30</v>
      </c>
      <c r="I346" s="33">
        <v>14</v>
      </c>
      <c r="J346" s="33">
        <v>-14</v>
      </c>
      <c r="K346" s="33">
        <v>-17</v>
      </c>
      <c r="L346" s="33">
        <v>-152</v>
      </c>
      <c r="M346" s="33">
        <v>0</v>
      </c>
      <c r="N346" s="33">
        <v>-2</v>
      </c>
      <c r="O346" s="33">
        <v>1</v>
      </c>
      <c r="P346" s="33">
        <v>1</v>
      </c>
      <c r="Q346" s="33">
        <v>-1</v>
      </c>
      <c r="R346" s="33">
        <v>-5</v>
      </c>
      <c r="S346" s="33">
        <v>-47</v>
      </c>
      <c r="T346" s="33">
        <v>-18</v>
      </c>
      <c r="U346" s="33">
        <v>-16</v>
      </c>
    </row>
    <row r="347" spans="1:21" x14ac:dyDescent="0.2">
      <c r="A347" s="30" t="s">
        <v>55</v>
      </c>
      <c r="B347" s="33">
        <v>0</v>
      </c>
      <c r="C347" s="33">
        <v>-1</v>
      </c>
      <c r="D347" s="33">
        <v>0</v>
      </c>
      <c r="E347" s="33">
        <v>3</v>
      </c>
      <c r="F347" s="33">
        <v>9</v>
      </c>
      <c r="G347" s="33">
        <v>9</v>
      </c>
      <c r="H347" s="33">
        <v>-1</v>
      </c>
      <c r="I347" s="33">
        <v>-2</v>
      </c>
      <c r="J347" s="33">
        <v>3</v>
      </c>
      <c r="K347" s="33">
        <v>3</v>
      </c>
      <c r="L347" s="33">
        <v>5</v>
      </c>
      <c r="M347" s="33">
        <v>2</v>
      </c>
      <c r="N347" s="33">
        <v>3</v>
      </c>
      <c r="O347" s="33">
        <v>11</v>
      </c>
      <c r="P347" s="33">
        <v>0</v>
      </c>
      <c r="Q347" s="33">
        <v>26</v>
      </c>
      <c r="R347" s="33">
        <v>1</v>
      </c>
      <c r="S347" s="33">
        <v>0</v>
      </c>
      <c r="T347" s="33">
        <v>2</v>
      </c>
      <c r="U347" s="33">
        <v>-1</v>
      </c>
    </row>
    <row r="348" spans="1:21" x14ac:dyDescent="0.2">
      <c r="A348" s="30" t="s">
        <v>53</v>
      </c>
      <c r="B348" s="33">
        <v>-4</v>
      </c>
      <c r="C348" s="33">
        <v>-31</v>
      </c>
      <c r="D348" s="33">
        <v>1</v>
      </c>
      <c r="E348" s="33">
        <v>-9</v>
      </c>
      <c r="F348" s="33">
        <v>48</v>
      </c>
      <c r="G348" s="33">
        <v>64</v>
      </c>
      <c r="H348" s="33">
        <v>-13</v>
      </c>
      <c r="I348" s="33">
        <v>-37</v>
      </c>
      <c r="J348" s="33">
        <v>-33</v>
      </c>
      <c r="K348" s="33">
        <v>-191</v>
      </c>
      <c r="L348" s="33">
        <v>-172</v>
      </c>
      <c r="M348" s="33">
        <v>-103</v>
      </c>
      <c r="N348" s="33">
        <v>-189</v>
      </c>
      <c r="O348" s="33">
        <v>-121</v>
      </c>
      <c r="P348" s="33">
        <v>-111</v>
      </c>
      <c r="Q348" s="33">
        <v>-117</v>
      </c>
      <c r="R348" s="33">
        <v>-133</v>
      </c>
      <c r="S348" s="33">
        <v>-128</v>
      </c>
      <c r="T348" s="33">
        <v>-103</v>
      </c>
      <c r="U348" s="33">
        <v>-52</v>
      </c>
    </row>
    <row r="349" spans="1:21" x14ac:dyDescent="0.2">
      <c r="A349" s="30" t="s">
        <v>56</v>
      </c>
      <c r="B349" s="33">
        <v>0</v>
      </c>
      <c r="C349" s="33">
        <v>0</v>
      </c>
      <c r="D349" s="33">
        <v>0</v>
      </c>
      <c r="E349" s="33">
        <v>0</v>
      </c>
      <c r="F349" s="33">
        <v>0</v>
      </c>
      <c r="G349" s="33">
        <v>-84</v>
      </c>
      <c r="H349" s="33">
        <v>-60</v>
      </c>
      <c r="I349" s="33">
        <v>-20</v>
      </c>
      <c r="J349" s="33">
        <v>-75</v>
      </c>
      <c r="K349" s="33">
        <v>-108</v>
      </c>
      <c r="L349" s="33">
        <v>-20</v>
      </c>
      <c r="M349" s="33">
        <v>3</v>
      </c>
      <c r="N349" s="33">
        <v>3</v>
      </c>
      <c r="O349" s="33">
        <v>6</v>
      </c>
      <c r="P349" s="33">
        <v>7</v>
      </c>
      <c r="Q349" s="33">
        <v>16</v>
      </c>
      <c r="R349" s="33">
        <v>12</v>
      </c>
      <c r="S349" s="33">
        <v>11</v>
      </c>
      <c r="T349" s="33">
        <v>2</v>
      </c>
      <c r="U349" s="33">
        <v>-53</v>
      </c>
    </row>
    <row r="350" spans="1:21" x14ac:dyDescent="0.2">
      <c r="A350" s="30" t="s">
        <v>57</v>
      </c>
      <c r="B350" s="33">
        <v>83</v>
      </c>
      <c r="C350" s="33">
        <v>233</v>
      </c>
      <c r="D350" s="33">
        <v>-172</v>
      </c>
      <c r="E350" s="33">
        <v>-195</v>
      </c>
      <c r="F350" s="33">
        <v>0</v>
      </c>
      <c r="G350" s="33">
        <v>-6</v>
      </c>
      <c r="H350" s="33">
        <v>-40</v>
      </c>
      <c r="I350" s="33">
        <v>39</v>
      </c>
      <c r="J350" s="33">
        <v>110</v>
      </c>
      <c r="K350" s="33">
        <v>-4</v>
      </c>
      <c r="L350" s="33">
        <v>-26</v>
      </c>
      <c r="M350" s="33">
        <v>13</v>
      </c>
      <c r="N350" s="33">
        <v>23</v>
      </c>
      <c r="O350" s="33">
        <v>64</v>
      </c>
      <c r="P350" s="33">
        <v>51</v>
      </c>
      <c r="Q350" s="33">
        <v>80</v>
      </c>
      <c r="R350" s="33">
        <v>-73</v>
      </c>
      <c r="S350" s="33">
        <v>6994</v>
      </c>
      <c r="T350" s="33">
        <v>6954</v>
      </c>
      <c r="U350" s="33">
        <v>59</v>
      </c>
    </row>
    <row r="351" spans="1:21" x14ac:dyDescent="0.2">
      <c r="A351" s="30" t="s">
        <v>58</v>
      </c>
      <c r="B351" s="33">
        <v>-150</v>
      </c>
      <c r="C351" s="33">
        <v>929</v>
      </c>
      <c r="D351" s="33">
        <v>73</v>
      </c>
      <c r="E351" s="33">
        <v>360</v>
      </c>
      <c r="F351" s="33">
        <v>-764</v>
      </c>
      <c r="G351" s="33">
        <v>-491</v>
      </c>
      <c r="H351" s="33">
        <v>-1074</v>
      </c>
      <c r="I351" s="33">
        <v>-653</v>
      </c>
      <c r="J351" s="33">
        <v>-761</v>
      </c>
      <c r="K351" s="33">
        <v>-296</v>
      </c>
      <c r="L351" s="33">
        <v>521</v>
      </c>
      <c r="M351" s="33">
        <v>-935</v>
      </c>
      <c r="N351" s="33">
        <v>-229</v>
      </c>
      <c r="O351" s="33">
        <v>917</v>
      </c>
      <c r="P351" s="33">
        <v>1206</v>
      </c>
      <c r="Q351" s="33">
        <v>1449</v>
      </c>
      <c r="R351" s="33">
        <v>1918</v>
      </c>
      <c r="S351" s="33">
        <v>853</v>
      </c>
      <c r="T351" s="33">
        <v>3129</v>
      </c>
      <c r="U351" s="33">
        <v>1802</v>
      </c>
    </row>
    <row r="352" spans="1:21" x14ac:dyDescent="0.2">
      <c r="A352" s="30" t="s">
        <v>59</v>
      </c>
      <c r="B352" s="33">
        <v>-305</v>
      </c>
      <c r="C352" s="33">
        <v>-160</v>
      </c>
      <c r="D352" s="33">
        <v>-257</v>
      </c>
      <c r="E352" s="33">
        <v>-366</v>
      </c>
      <c r="F352" s="33">
        <v>-709</v>
      </c>
      <c r="G352" s="33">
        <v>-203</v>
      </c>
      <c r="H352" s="33">
        <v>-129</v>
      </c>
      <c r="I352" s="33">
        <v>-515</v>
      </c>
      <c r="J352" s="33">
        <v>-532</v>
      </c>
      <c r="K352" s="33">
        <v>-516</v>
      </c>
      <c r="L352" s="33">
        <v>-508</v>
      </c>
      <c r="M352" s="33">
        <v>728</v>
      </c>
      <c r="N352" s="33">
        <v>571</v>
      </c>
      <c r="O352" s="33">
        <v>431</v>
      </c>
      <c r="P352" s="33">
        <v>308</v>
      </c>
      <c r="Q352" s="33">
        <v>-140</v>
      </c>
      <c r="R352" s="33">
        <v>-68</v>
      </c>
      <c r="S352" s="33">
        <v>-196</v>
      </c>
      <c r="T352" s="33">
        <v>136</v>
      </c>
      <c r="U352" s="33">
        <v>-209</v>
      </c>
    </row>
    <row r="353" spans="1:33" x14ac:dyDescent="0.2">
      <c r="A353" s="30" t="s">
        <v>60</v>
      </c>
      <c r="B353" s="33">
        <v>517</v>
      </c>
      <c r="C353" s="33">
        <v>-77</v>
      </c>
      <c r="D353" s="33">
        <v>57</v>
      </c>
      <c r="E353" s="33">
        <v>1</v>
      </c>
      <c r="F353" s="33">
        <v>-80</v>
      </c>
      <c r="G353" s="33">
        <v>-22</v>
      </c>
      <c r="H353" s="33">
        <v>78</v>
      </c>
      <c r="I353" s="33">
        <v>62</v>
      </c>
      <c r="J353" s="33">
        <v>185</v>
      </c>
      <c r="K353" s="33">
        <v>117</v>
      </c>
      <c r="L353" s="33">
        <v>-109</v>
      </c>
      <c r="M353" s="33">
        <v>31</v>
      </c>
      <c r="N353" s="33">
        <v>181</v>
      </c>
      <c r="O353" s="33">
        <v>40</v>
      </c>
      <c r="P353" s="33">
        <v>111</v>
      </c>
      <c r="Q353" s="33">
        <v>47</v>
      </c>
      <c r="R353" s="33">
        <v>85</v>
      </c>
      <c r="S353" s="33">
        <v>34</v>
      </c>
      <c r="T353" s="33">
        <v>-20</v>
      </c>
      <c r="U353" s="33">
        <v>-33</v>
      </c>
    </row>
    <row r="354" spans="1:33" x14ac:dyDescent="0.2">
      <c r="A354" s="30" t="s">
        <v>61</v>
      </c>
      <c r="B354" s="33">
        <v>607</v>
      </c>
      <c r="C354" s="33">
        <v>257</v>
      </c>
      <c r="D354" s="33">
        <v>-35</v>
      </c>
      <c r="E354" s="33">
        <v>1525</v>
      </c>
      <c r="F354" s="33">
        <v>720</v>
      </c>
      <c r="G354" s="33">
        <v>1377</v>
      </c>
      <c r="H354" s="33">
        <v>214</v>
      </c>
      <c r="I354" s="33">
        <v>-444</v>
      </c>
      <c r="J354" s="33">
        <v>551</v>
      </c>
      <c r="K354" s="33">
        <v>664</v>
      </c>
      <c r="L354" s="33">
        <v>223</v>
      </c>
      <c r="M354" s="33">
        <v>511</v>
      </c>
      <c r="N354" s="33">
        <v>34</v>
      </c>
      <c r="O354" s="33">
        <v>251</v>
      </c>
      <c r="P354" s="33">
        <v>-510</v>
      </c>
      <c r="Q354" s="33">
        <v>-635</v>
      </c>
      <c r="R354" s="33">
        <v>338</v>
      </c>
      <c r="S354" s="33">
        <v>295</v>
      </c>
      <c r="T354" s="33">
        <v>184</v>
      </c>
      <c r="U354" s="33">
        <v>-82</v>
      </c>
    </row>
    <row r="355" spans="1:33" x14ac:dyDescent="0.2">
      <c r="A355" s="30" t="s">
        <v>65</v>
      </c>
      <c r="B355" s="33">
        <v>-703</v>
      </c>
      <c r="C355" s="33">
        <v>-108</v>
      </c>
      <c r="D355" s="33">
        <v>264</v>
      </c>
      <c r="E355" s="33">
        <v>-291</v>
      </c>
      <c r="F355" s="33">
        <v>-1126</v>
      </c>
      <c r="G355" s="33">
        <v>-489</v>
      </c>
      <c r="H355" s="33">
        <v>-1502</v>
      </c>
      <c r="I355" s="33">
        <v>-870</v>
      </c>
      <c r="J355" s="33">
        <v>-879</v>
      </c>
      <c r="K355" s="33">
        <v>-635</v>
      </c>
      <c r="L355" s="33">
        <v>-465</v>
      </c>
      <c r="M355" s="33">
        <v>-814</v>
      </c>
      <c r="N355" s="33">
        <v>-31</v>
      </c>
      <c r="O355" s="33">
        <v>-900</v>
      </c>
      <c r="P355" s="33">
        <v>-1016</v>
      </c>
      <c r="Q355" s="33">
        <v>-806</v>
      </c>
      <c r="R355" s="33">
        <v>-1257</v>
      </c>
      <c r="S355" s="33">
        <v>-1240</v>
      </c>
      <c r="T355" s="33">
        <v>88</v>
      </c>
      <c r="U355" s="33">
        <v>-1444</v>
      </c>
    </row>
    <row r="356" spans="1:33" x14ac:dyDescent="0.2">
      <c r="A356" s="30" t="s">
        <v>63</v>
      </c>
      <c r="B356" s="33">
        <v>0</v>
      </c>
      <c r="C356" s="33">
        <v>0</v>
      </c>
      <c r="D356" s="33">
        <v>-13</v>
      </c>
      <c r="E356" s="33">
        <v>4</v>
      </c>
      <c r="F356" s="33">
        <v>0</v>
      </c>
      <c r="G356" s="33">
        <v>4</v>
      </c>
      <c r="H356" s="33">
        <v>-27</v>
      </c>
      <c r="I356" s="33">
        <v>-1</v>
      </c>
      <c r="J356" s="33">
        <v>1</v>
      </c>
      <c r="K356" s="33">
        <v>95</v>
      </c>
      <c r="L356" s="33">
        <v>0</v>
      </c>
      <c r="M356" s="33">
        <v>0</v>
      </c>
      <c r="N356" s="33">
        <v>0</v>
      </c>
      <c r="O356" s="33">
        <v>2</v>
      </c>
      <c r="P356" s="33">
        <v>-15</v>
      </c>
      <c r="Q356" s="33">
        <v>-1</v>
      </c>
      <c r="R356" s="33">
        <v>0</v>
      </c>
      <c r="S356" s="33">
        <v>0</v>
      </c>
      <c r="T356" s="33">
        <v>-1</v>
      </c>
      <c r="U356" s="33">
        <v>-1</v>
      </c>
    </row>
    <row r="357" spans="1:33" x14ac:dyDescent="0.2">
      <c r="A357" s="30" t="s">
        <v>62</v>
      </c>
      <c r="B357" s="33">
        <v>-728</v>
      </c>
      <c r="C357" s="33">
        <v>-146</v>
      </c>
      <c r="D357" s="33">
        <v>-16</v>
      </c>
      <c r="E357" s="33">
        <v>219</v>
      </c>
      <c r="F357" s="33">
        <v>216</v>
      </c>
      <c r="G357" s="33">
        <v>231</v>
      </c>
      <c r="H357" s="33">
        <v>231</v>
      </c>
      <c r="I357" s="33">
        <v>231</v>
      </c>
      <c r="J357" s="33">
        <v>285</v>
      </c>
      <c r="K357" s="33">
        <v>249</v>
      </c>
      <c r="L357" s="33">
        <v>259</v>
      </c>
      <c r="M357" s="33">
        <v>-145</v>
      </c>
      <c r="N357" s="33">
        <v>-180</v>
      </c>
      <c r="O357" s="33">
        <v>-175</v>
      </c>
      <c r="P357" s="33">
        <v>-92</v>
      </c>
      <c r="Q357" s="33">
        <v>15</v>
      </c>
      <c r="R357" s="33">
        <v>-54</v>
      </c>
      <c r="S357" s="33">
        <v>-41</v>
      </c>
      <c r="T357" s="33">
        <v>-64</v>
      </c>
      <c r="U357" s="33">
        <v>-39</v>
      </c>
    </row>
    <row r="358" spans="1:33" x14ac:dyDescent="0.2">
      <c r="A358" s="30" t="s">
        <v>67</v>
      </c>
      <c r="B358" s="33">
        <v>-24</v>
      </c>
      <c r="C358" s="33">
        <v>-12</v>
      </c>
      <c r="D358" s="33">
        <v>50</v>
      </c>
      <c r="E358" s="33">
        <v>-273</v>
      </c>
      <c r="F358" s="33">
        <v>-161</v>
      </c>
      <c r="G358" s="33">
        <v>-215</v>
      </c>
      <c r="H358" s="33">
        <v>-118</v>
      </c>
      <c r="I358" s="33">
        <v>198</v>
      </c>
      <c r="J358" s="33">
        <v>-196</v>
      </c>
      <c r="K358" s="33">
        <v>23</v>
      </c>
      <c r="L358" s="33">
        <v>116</v>
      </c>
      <c r="M358" s="33">
        <v>-29</v>
      </c>
      <c r="N358" s="33">
        <v>-145</v>
      </c>
      <c r="O358" s="33">
        <v>-297</v>
      </c>
      <c r="P358" s="33">
        <v>-448</v>
      </c>
      <c r="Q358" s="33">
        <v>-275</v>
      </c>
      <c r="R358" s="33">
        <v>-591</v>
      </c>
      <c r="S358" s="33">
        <v>-1068</v>
      </c>
      <c r="T358" s="33">
        <v>-1808</v>
      </c>
      <c r="U358" s="33">
        <v>-2146</v>
      </c>
    </row>
    <row r="359" spans="1:33" x14ac:dyDescent="0.2">
      <c r="A359" s="30" t="s">
        <v>68</v>
      </c>
      <c r="B359" s="33">
        <v>-1183</v>
      </c>
      <c r="C359" s="33">
        <v>-913</v>
      </c>
      <c r="D359" s="33">
        <v>131</v>
      </c>
      <c r="E359" s="33">
        <v>-827</v>
      </c>
      <c r="F359" s="33">
        <v>1218</v>
      </c>
      <c r="G359" s="33">
        <v>387</v>
      </c>
      <c r="H359" s="33">
        <v>-1403</v>
      </c>
      <c r="I359" s="33">
        <v>-2026</v>
      </c>
      <c r="J359" s="33">
        <v>-136</v>
      </c>
      <c r="K359" s="33">
        <v>-1001</v>
      </c>
      <c r="L359" s="33">
        <v>-164</v>
      </c>
      <c r="M359" s="33">
        <v>-630</v>
      </c>
      <c r="N359" s="33">
        <v>-1205</v>
      </c>
      <c r="O359" s="33">
        <v>-142</v>
      </c>
      <c r="P359" s="33">
        <v>-189</v>
      </c>
      <c r="Q359" s="33">
        <v>-303</v>
      </c>
      <c r="R359" s="33">
        <v>85</v>
      </c>
      <c r="S359" s="33">
        <v>-619</v>
      </c>
      <c r="T359" s="33">
        <v>-143</v>
      </c>
      <c r="U359" s="33">
        <v>-1172</v>
      </c>
    </row>
    <row r="360" spans="1:33" x14ac:dyDescent="0.2">
      <c r="A360" s="30" t="s">
        <v>69</v>
      </c>
      <c r="B360" s="38">
        <v>-3489</v>
      </c>
      <c r="C360" s="38">
        <v>-5309</v>
      </c>
      <c r="D360" s="38">
        <v>-10049</v>
      </c>
      <c r="E360" s="38">
        <v>-2983</v>
      </c>
      <c r="F360" s="38">
        <v>-7018</v>
      </c>
      <c r="G360" s="38">
        <v>-5554</v>
      </c>
      <c r="H360" s="38">
        <v>-5851</v>
      </c>
      <c r="I360" s="38">
        <v>-6806</v>
      </c>
      <c r="J360" s="38">
        <v>-3354</v>
      </c>
      <c r="K360" s="38">
        <v>-5185</v>
      </c>
      <c r="L360" s="38">
        <v>-6780</v>
      </c>
      <c r="M360" s="38">
        <v>-465</v>
      </c>
      <c r="N360" s="38">
        <v>-1199</v>
      </c>
      <c r="O360" s="38">
        <v>-2156</v>
      </c>
      <c r="P360" s="38">
        <v>-3292</v>
      </c>
      <c r="Q360" s="38">
        <v>-4504</v>
      </c>
      <c r="R360" s="38">
        <v>-4568</v>
      </c>
      <c r="S360" s="38">
        <v>338</v>
      </c>
      <c r="T360" s="38">
        <v>6609</v>
      </c>
      <c r="U360" s="38">
        <v>-1417</v>
      </c>
    </row>
    <row r="361" spans="1:33" x14ac:dyDescent="0.2">
      <c r="A361" s="37" t="s">
        <v>70</v>
      </c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AA361"/>
    </row>
    <row r="362" spans="1:33" x14ac:dyDescent="0.2">
      <c r="A362" s="39" t="s">
        <v>71</v>
      </c>
      <c r="B362" s="40">
        <f>SUM(B330:B359)</f>
        <v>-3329</v>
      </c>
      <c r="C362" s="40">
        <f t="shared" ref="C362:U362" si="9">SUM(C330:C359)</f>
        <v>-4552</v>
      </c>
      <c r="D362" s="40">
        <f t="shared" si="9"/>
        <v>-10100</v>
      </c>
      <c r="E362" s="40">
        <f t="shared" si="9"/>
        <v>-2973</v>
      </c>
      <c r="F362" s="40">
        <f t="shared" si="9"/>
        <v>-7617</v>
      </c>
      <c r="G362" s="40">
        <f t="shared" si="9"/>
        <v>-6881</v>
      </c>
      <c r="H362" s="40">
        <f t="shared" si="9"/>
        <v>-7669</v>
      </c>
      <c r="I362" s="40">
        <f t="shared" si="9"/>
        <v>-6928</v>
      </c>
      <c r="J362" s="40">
        <f t="shared" si="9"/>
        <v>-4475</v>
      </c>
      <c r="K362" s="40">
        <f t="shared" si="9"/>
        <v>-5941</v>
      </c>
      <c r="L362" s="40">
        <f t="shared" si="9"/>
        <v>-6780</v>
      </c>
      <c r="M362" s="40">
        <f t="shared" si="9"/>
        <v>-1075</v>
      </c>
      <c r="N362" s="40">
        <f t="shared" si="9"/>
        <v>-1637</v>
      </c>
      <c r="O362" s="40">
        <f t="shared" si="9"/>
        <v>-2116</v>
      </c>
      <c r="P362" s="40">
        <f t="shared" si="9"/>
        <v>-3177</v>
      </c>
      <c r="Q362" s="40">
        <f t="shared" si="9"/>
        <v>-3795</v>
      </c>
      <c r="R362" s="40">
        <f t="shared" si="9"/>
        <v>-3336</v>
      </c>
      <c r="S362" s="40">
        <f t="shared" si="9"/>
        <v>-593</v>
      </c>
      <c r="T362" s="40">
        <f t="shared" si="9"/>
        <v>7492</v>
      </c>
      <c r="U362" s="40">
        <f t="shared" si="9"/>
        <v>-1449</v>
      </c>
      <c r="AA362"/>
    </row>
    <row r="363" spans="1:33" x14ac:dyDescent="0.2">
      <c r="AA363"/>
    </row>
    <row r="364" spans="1:33" x14ac:dyDescent="0.2">
      <c r="A364" s="24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Z364" s="56" t="s">
        <v>90</v>
      </c>
      <c r="AA364" s="57"/>
      <c r="AB364" s="57"/>
      <c r="AC364" s="57"/>
    </row>
    <row r="365" spans="1:33" x14ac:dyDescent="0.2">
      <c r="A365" s="24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Z365" s="57"/>
      <c r="AA365" s="57"/>
      <c r="AB365" s="57"/>
      <c r="AC365" s="57"/>
    </row>
    <row r="366" spans="1:33" ht="32.25" customHeight="1" x14ac:dyDescent="0.2">
      <c r="U366" t="s">
        <v>91</v>
      </c>
      <c r="Z366" s="57"/>
      <c r="AA366" s="57"/>
      <c r="AB366" s="57"/>
      <c r="AC366" s="57"/>
    </row>
    <row r="367" spans="1:33" x14ac:dyDescent="0.2">
      <c r="A367" s="58" t="s">
        <v>92</v>
      </c>
      <c r="B367" s="58"/>
      <c r="C367" s="58">
        <v>1</v>
      </c>
      <c r="D367" s="58">
        <v>2</v>
      </c>
      <c r="E367" s="58">
        <v>3</v>
      </c>
      <c r="F367" s="58">
        <v>4</v>
      </c>
      <c r="G367" s="58">
        <v>5</v>
      </c>
      <c r="H367" s="58">
        <v>6</v>
      </c>
      <c r="I367" s="58">
        <v>7</v>
      </c>
      <c r="J367" s="58">
        <v>8</v>
      </c>
      <c r="K367" s="58">
        <v>9</v>
      </c>
      <c r="L367" s="58">
        <v>10</v>
      </c>
      <c r="M367" s="58">
        <v>11</v>
      </c>
      <c r="N367" s="58">
        <v>12</v>
      </c>
      <c r="O367" s="58">
        <v>13</v>
      </c>
      <c r="P367" s="58">
        <v>14</v>
      </c>
      <c r="Q367" s="58">
        <v>15</v>
      </c>
      <c r="R367" s="58">
        <v>16</v>
      </c>
      <c r="S367" s="58">
        <v>17</v>
      </c>
      <c r="T367" s="58">
        <v>18</v>
      </c>
      <c r="U367" s="58">
        <v>19</v>
      </c>
      <c r="V367" s="38"/>
      <c r="W367" s="38"/>
      <c r="X367" s="38"/>
      <c r="Y367" s="38"/>
      <c r="Z367" s="38"/>
      <c r="AA367" s="59"/>
      <c r="AB367" s="59"/>
      <c r="AC367" s="60"/>
      <c r="AD367" s="61">
        <v>2008</v>
      </c>
      <c r="AE367" s="61">
        <v>2009</v>
      </c>
      <c r="AF367" s="61" t="s">
        <v>93</v>
      </c>
      <c r="AG367" s="62"/>
    </row>
    <row r="368" spans="1:33" x14ac:dyDescent="0.2">
      <c r="A368" s="63" t="s">
        <v>94</v>
      </c>
      <c r="B368" s="64">
        <v>1990</v>
      </c>
      <c r="C368" s="64">
        <v>1991</v>
      </c>
      <c r="D368" s="64">
        <v>1992</v>
      </c>
      <c r="E368" s="64">
        <v>1993</v>
      </c>
      <c r="F368" s="64">
        <v>1994</v>
      </c>
      <c r="G368" s="64">
        <v>1995</v>
      </c>
      <c r="H368" s="64">
        <v>1996</v>
      </c>
      <c r="I368" s="64">
        <v>1997</v>
      </c>
      <c r="J368" s="64">
        <v>1998</v>
      </c>
      <c r="K368" s="64">
        <v>1999</v>
      </c>
      <c r="L368" s="64">
        <v>2000</v>
      </c>
      <c r="M368" s="64">
        <v>2001</v>
      </c>
      <c r="N368" s="64">
        <v>2002</v>
      </c>
      <c r="O368" s="64">
        <v>2003</v>
      </c>
      <c r="P368" s="64">
        <v>2004</v>
      </c>
      <c r="Q368" s="64">
        <v>2005</v>
      </c>
      <c r="R368" s="64">
        <v>2006</v>
      </c>
      <c r="S368" s="64">
        <v>2007</v>
      </c>
      <c r="T368" s="64">
        <v>2008</v>
      </c>
      <c r="U368" s="64">
        <v>2009</v>
      </c>
      <c r="V368" s="38"/>
      <c r="W368" s="65" t="s">
        <v>95</v>
      </c>
      <c r="X368" s="66" t="s">
        <v>96</v>
      </c>
      <c r="Y368" s="66" t="s">
        <v>97</v>
      </c>
      <c r="Z368" s="67" t="s">
        <v>98</v>
      </c>
      <c r="AA368" s="59"/>
      <c r="AB368" s="68" t="s">
        <v>99</v>
      </c>
      <c r="AC368" s="60"/>
      <c r="AD368" s="61" t="s">
        <v>101</v>
      </c>
      <c r="AE368" s="38"/>
      <c r="AF368" s="38"/>
      <c r="AG368" s="60"/>
    </row>
    <row r="369" spans="1:33" x14ac:dyDescent="0.2">
      <c r="A369" s="69" t="s">
        <v>102</v>
      </c>
      <c r="B369" s="70">
        <f>B$81/1000</f>
        <v>61.456000000000003</v>
      </c>
      <c r="C369" s="70">
        <f t="shared" ref="C369:U369" si="10">C$81/1000</f>
        <v>61.411000000000001</v>
      </c>
      <c r="D369" s="70">
        <f t="shared" si="10"/>
        <v>56.43</v>
      </c>
      <c r="E369" s="70">
        <f t="shared" si="10"/>
        <v>56.396999999999998</v>
      </c>
      <c r="F369" s="70">
        <f t="shared" si="10"/>
        <v>57.591999999999999</v>
      </c>
      <c r="G369" s="70">
        <f t="shared" si="10"/>
        <v>55.506999999999998</v>
      </c>
      <c r="H369" s="70">
        <f t="shared" si="10"/>
        <v>55.027999999999999</v>
      </c>
      <c r="I369" s="70">
        <f t="shared" si="10"/>
        <v>56.216000000000001</v>
      </c>
      <c r="J369" s="70">
        <f t="shared" si="10"/>
        <v>55.48</v>
      </c>
      <c r="K369" s="70">
        <f t="shared" si="10"/>
        <v>51.118000000000002</v>
      </c>
      <c r="L369" s="70">
        <f t="shared" si="10"/>
        <v>50.618000000000002</v>
      </c>
      <c r="M369" s="70">
        <f t="shared" si="10"/>
        <v>52.308999999999997</v>
      </c>
      <c r="N369" s="70">
        <f t="shared" si="10"/>
        <v>50.607999999999997</v>
      </c>
      <c r="O369" s="70">
        <f t="shared" si="10"/>
        <v>51.655999999999999</v>
      </c>
      <c r="P369" s="70">
        <f t="shared" si="10"/>
        <v>49.174999999999997</v>
      </c>
      <c r="Q369" s="70">
        <f t="shared" si="10"/>
        <v>48.430999999999997</v>
      </c>
      <c r="R369" s="70">
        <f t="shared" si="10"/>
        <v>46.798000000000002</v>
      </c>
      <c r="S369" s="70">
        <f t="shared" si="10"/>
        <v>44.646000000000001</v>
      </c>
      <c r="T369" s="70">
        <f t="shared" si="10"/>
        <v>42.256</v>
      </c>
      <c r="U369" s="70">
        <f t="shared" si="10"/>
        <v>36.853000000000002</v>
      </c>
      <c r="V369" s="69" t="s">
        <v>102</v>
      </c>
      <c r="W369" s="71">
        <f>(U369-B369)/B369*100</f>
        <v>-40.033519916688363</v>
      </c>
      <c r="X369" s="71">
        <f>(U369-Q369)/Q369*100</f>
        <v>-23.906175796493972</v>
      </c>
      <c r="Y369" s="71">
        <f>(U369-T369)/T369*100</f>
        <v>-12.786349867474438</v>
      </c>
      <c r="Z369" s="72">
        <f>(U369/B369)^(1/19)-1</f>
        <v>-2.6555990826933384E-2</v>
      </c>
      <c r="AA369" s="73"/>
      <c r="AB369" s="79">
        <f>U369/U$376</f>
        <v>7.9661837628453719E-2</v>
      </c>
      <c r="AC369" s="60"/>
      <c r="AD369" s="75">
        <f>T$83-T$81</f>
        <v>4138</v>
      </c>
      <c r="AE369" s="75">
        <f>U$83-U$81</f>
        <v>2932</v>
      </c>
      <c r="AF369" s="76">
        <f>(AE369/AD369)-1</f>
        <v>-0.291445142580957</v>
      </c>
      <c r="AG369" s="60"/>
    </row>
    <row r="370" spans="1:33" x14ac:dyDescent="0.2">
      <c r="A370" s="69" t="s">
        <v>103</v>
      </c>
      <c r="B370" s="70">
        <f>B$120/1000</f>
        <v>275.572</v>
      </c>
      <c r="C370" s="70">
        <f t="shared" ref="C370:U370" si="11">C$120/1000</f>
        <v>277.76299999999998</v>
      </c>
      <c r="D370" s="70">
        <f t="shared" si="11"/>
        <v>286.04500000000002</v>
      </c>
      <c r="E370" s="70">
        <f t="shared" si="11"/>
        <v>289.24</v>
      </c>
      <c r="F370" s="70">
        <f t="shared" si="11"/>
        <v>292.565</v>
      </c>
      <c r="G370" s="70">
        <f t="shared" si="11"/>
        <v>296.13900000000001</v>
      </c>
      <c r="H370" s="70">
        <f t="shared" si="11"/>
        <v>306.09300000000002</v>
      </c>
      <c r="I370" s="70">
        <f t="shared" si="11"/>
        <v>311.49099999999999</v>
      </c>
      <c r="J370" s="70">
        <f t="shared" si="11"/>
        <v>323.447</v>
      </c>
      <c r="K370" s="70">
        <f t="shared" si="11"/>
        <v>332.89699999999999</v>
      </c>
      <c r="L370" s="70">
        <f t="shared" si="11"/>
        <v>333.63499999999999</v>
      </c>
      <c r="M370" s="70">
        <f t="shared" si="11"/>
        <v>336.18200000000002</v>
      </c>
      <c r="N370" s="70">
        <f t="shared" si="11"/>
        <v>338.96</v>
      </c>
      <c r="O370" s="70">
        <f t="shared" si="11"/>
        <v>343.71600000000001</v>
      </c>
      <c r="P370" s="70">
        <f t="shared" si="11"/>
        <v>353.58100000000002</v>
      </c>
      <c r="Q370" s="70">
        <f t="shared" si="11"/>
        <v>355.92599999999999</v>
      </c>
      <c r="R370" s="70">
        <f t="shared" si="11"/>
        <v>361.274</v>
      </c>
      <c r="S370" s="70">
        <f t="shared" si="11"/>
        <v>365.29899999999998</v>
      </c>
      <c r="T370" s="70">
        <f t="shared" si="11"/>
        <v>359.58300000000003</v>
      </c>
      <c r="U370" s="70">
        <f t="shared" si="11"/>
        <v>347.416</v>
      </c>
      <c r="V370" s="69" t="s">
        <v>103</v>
      </c>
      <c r="W370" s="71">
        <f>(U370-B370)/B370*100</f>
        <v>26.070863512983898</v>
      </c>
      <c r="X370" s="71">
        <f>(U370-Q370)/Q370*100</f>
        <v>-2.3909464326854435</v>
      </c>
      <c r="Y370" s="71">
        <f>(U370-T370)/T370*100</f>
        <v>-3.3836416070837689</v>
      </c>
      <c r="Z370" s="72">
        <f>(U370/B370)^(1/19)-1</f>
        <v>1.2268009101626731E-2</v>
      </c>
      <c r="AA370" s="73"/>
      <c r="AB370" s="78">
        <f>U370/U$376</f>
        <v>0.7509781288233488</v>
      </c>
      <c r="AC370" s="60"/>
      <c r="AD370" s="75">
        <f>T122-T120</f>
        <v>28273</v>
      </c>
      <c r="AE370" s="75">
        <f>U122-U120</f>
        <v>28040</v>
      </c>
      <c r="AF370" s="76">
        <f>(AE370/AD370)-1</f>
        <v>-8.2410780603402456E-3</v>
      </c>
      <c r="AG370" s="60"/>
    </row>
    <row r="371" spans="1:33" x14ac:dyDescent="0.2">
      <c r="A371" s="80" t="s">
        <v>104</v>
      </c>
      <c r="B371" s="81">
        <f t="shared" ref="B371:U371" si="12">(B320)/1000</f>
        <v>109.646</v>
      </c>
      <c r="C371" s="81">
        <f t="shared" si="12"/>
        <v>116.70399999999999</v>
      </c>
      <c r="D371" s="81">
        <f t="shared" si="12"/>
        <v>113.375</v>
      </c>
      <c r="E371" s="81">
        <f t="shared" si="12"/>
        <v>112.381</v>
      </c>
      <c r="F371" s="81">
        <f t="shared" si="12"/>
        <v>107.85299999999999</v>
      </c>
      <c r="G371" s="81">
        <f t="shared" si="12"/>
        <v>107.59399999999999</v>
      </c>
      <c r="H371" s="81">
        <f t="shared" si="12"/>
        <v>114.11799999999999</v>
      </c>
      <c r="I371" s="81">
        <f t="shared" si="12"/>
        <v>109.19799999999999</v>
      </c>
      <c r="J371" s="81">
        <f t="shared" si="12"/>
        <v>108.44199999999999</v>
      </c>
      <c r="K371" s="81">
        <f t="shared" si="12"/>
        <v>102.631</v>
      </c>
      <c r="L371" s="81">
        <f t="shared" si="12"/>
        <v>97.981999999999999</v>
      </c>
      <c r="M371" s="81">
        <f t="shared" si="12"/>
        <v>105.164</v>
      </c>
      <c r="N371" s="81">
        <f t="shared" si="12"/>
        <v>97.69</v>
      </c>
      <c r="O371" s="81">
        <f t="shared" si="12"/>
        <v>99.197000000000003</v>
      </c>
      <c r="P371" s="81">
        <f t="shared" si="12"/>
        <v>96.186999999999998</v>
      </c>
      <c r="Q371" s="81">
        <f t="shared" si="12"/>
        <v>95.757000000000005</v>
      </c>
      <c r="R371" s="81">
        <f t="shared" si="12"/>
        <v>90.602000000000004</v>
      </c>
      <c r="S371" s="81">
        <f t="shared" si="12"/>
        <v>76.197999999999993</v>
      </c>
      <c r="T371" s="81">
        <f t="shared" si="12"/>
        <v>84.992999999999995</v>
      </c>
      <c r="U371" s="81">
        <f t="shared" si="12"/>
        <v>78.349999999999994</v>
      </c>
      <c r="V371" s="69" t="s">
        <v>105</v>
      </c>
      <c r="W371" s="71">
        <f>(U372-B372)/B372*100</f>
        <v>-28.101447342092978</v>
      </c>
      <c r="X371" s="71">
        <f>(U371-Q371)/Q371*100</f>
        <v>-18.178305502469804</v>
      </c>
      <c r="Y371" s="83">
        <f>(U372-T372)/T372*100</f>
        <v>-8.3568893328515905</v>
      </c>
      <c r="Z371" s="72">
        <f>(U372/B372)^(1/19)-1</f>
        <v>-1.7214013750204704E-2</v>
      </c>
      <c r="AA371" s="73"/>
      <c r="AB371" s="79">
        <f>U372/U$376</f>
        <v>9.3206490019843588E-2</v>
      </c>
      <c r="AC371" s="60"/>
      <c r="AD371" s="75">
        <f>T162-T160</f>
        <v>4587</v>
      </c>
      <c r="AE371" s="75">
        <f>U162-U160</f>
        <v>4411</v>
      </c>
      <c r="AF371" s="76">
        <f>(AE371/AD371)-1</f>
        <v>-3.83693045563549E-2</v>
      </c>
      <c r="AG371" s="60"/>
    </row>
    <row r="372" spans="1:33" x14ac:dyDescent="0.2">
      <c r="A372" s="84" t="s">
        <v>105</v>
      </c>
      <c r="B372" s="70">
        <f>B$160/1000</f>
        <v>59.972000000000001</v>
      </c>
      <c r="C372" s="70">
        <f t="shared" ref="C372:U372" si="13">C$160/1000</f>
        <v>65.88</v>
      </c>
      <c r="D372" s="70">
        <f t="shared" si="13"/>
        <v>64.027000000000001</v>
      </c>
      <c r="E372" s="70">
        <f t="shared" si="13"/>
        <v>64.116</v>
      </c>
      <c r="F372" s="70">
        <f t="shared" si="13"/>
        <v>60.076999999999998</v>
      </c>
      <c r="G372" s="70">
        <f t="shared" si="13"/>
        <v>61.125999999999998</v>
      </c>
      <c r="H372" s="70">
        <f t="shared" si="13"/>
        <v>64.650999999999996</v>
      </c>
      <c r="I372" s="70">
        <f t="shared" si="13"/>
        <v>63.338000000000001</v>
      </c>
      <c r="J372" s="70">
        <f t="shared" si="13"/>
        <v>63.622999999999998</v>
      </c>
      <c r="K372" s="70">
        <f t="shared" si="13"/>
        <v>59.476999999999997</v>
      </c>
      <c r="L372" s="70">
        <f t="shared" si="13"/>
        <v>57.316000000000003</v>
      </c>
      <c r="M372" s="70">
        <f t="shared" si="13"/>
        <v>61.905999999999999</v>
      </c>
      <c r="N372" s="70">
        <f t="shared" si="13"/>
        <v>56.314</v>
      </c>
      <c r="O372" s="70">
        <f t="shared" si="13"/>
        <v>57.101999999999997</v>
      </c>
      <c r="P372" s="70">
        <f t="shared" si="13"/>
        <v>55.152000000000001</v>
      </c>
      <c r="Q372" s="70">
        <f t="shared" si="13"/>
        <v>53.930999999999997</v>
      </c>
      <c r="R372" s="70">
        <f t="shared" si="13"/>
        <v>51.853000000000002</v>
      </c>
      <c r="S372" s="70">
        <f t="shared" si="13"/>
        <v>41.088000000000001</v>
      </c>
      <c r="T372" s="70">
        <f t="shared" si="13"/>
        <v>47.051000000000002</v>
      </c>
      <c r="U372" s="70">
        <f t="shared" si="13"/>
        <v>43.119</v>
      </c>
      <c r="V372" s="69" t="s">
        <v>106</v>
      </c>
      <c r="W372" s="71">
        <f>(U373-B373)/B373*100</f>
        <v>-24.291374580920454</v>
      </c>
      <c r="X372" s="71">
        <f>(U372-Q372)/Q372*100</f>
        <v>-20.047838905267838</v>
      </c>
      <c r="Y372" s="83">
        <f>(U373-T373)/T373*100</f>
        <v>-7.5204765450483979</v>
      </c>
      <c r="Z372" s="72">
        <f>(U373/B373)^(1/19)-1</f>
        <v>-1.4539481166470192E-2</v>
      </c>
      <c r="AA372" s="73"/>
      <c r="AB372" s="79">
        <f>U373/U$376</f>
        <v>4.2955527022294854E-2</v>
      </c>
      <c r="AC372" s="60"/>
      <c r="AD372" s="75">
        <f>T281-T279</f>
        <v>1267</v>
      </c>
      <c r="AE372" s="75">
        <f>U281-U279</f>
        <v>1255</v>
      </c>
      <c r="AF372" s="76">
        <f>AE372/AD372-1</f>
        <v>-9.471191791633804E-3</v>
      </c>
      <c r="AG372" s="60"/>
    </row>
    <row r="373" spans="1:33" x14ac:dyDescent="0.2">
      <c r="A373" s="84" t="s">
        <v>106</v>
      </c>
      <c r="B373" s="70">
        <f>B$279/1000</f>
        <v>26.248000000000001</v>
      </c>
      <c r="C373" s="70">
        <f t="shared" ref="C373:U373" si="14">C$279/1000</f>
        <v>28.678000000000001</v>
      </c>
      <c r="D373" s="70">
        <f t="shared" si="14"/>
        <v>28.138000000000002</v>
      </c>
      <c r="E373" s="70">
        <f t="shared" si="14"/>
        <v>27.248999999999999</v>
      </c>
      <c r="F373" s="70">
        <f t="shared" si="14"/>
        <v>26.215</v>
      </c>
      <c r="G373" s="70">
        <f t="shared" si="14"/>
        <v>24.827999999999999</v>
      </c>
      <c r="H373" s="70">
        <f t="shared" si="14"/>
        <v>28.468</v>
      </c>
      <c r="I373" s="70">
        <f t="shared" si="14"/>
        <v>25.058</v>
      </c>
      <c r="J373" s="70">
        <f t="shared" si="14"/>
        <v>24.428999999999998</v>
      </c>
      <c r="K373" s="70">
        <f t="shared" si="14"/>
        <v>24.57</v>
      </c>
      <c r="L373" s="70">
        <f t="shared" si="14"/>
        <v>22.012</v>
      </c>
      <c r="M373" s="70">
        <f t="shared" si="14"/>
        <v>24.983000000000001</v>
      </c>
      <c r="N373" s="70">
        <f t="shared" si="14"/>
        <v>23.215</v>
      </c>
      <c r="O373" s="70">
        <f t="shared" si="14"/>
        <v>23.337</v>
      </c>
      <c r="P373" s="70">
        <f t="shared" si="14"/>
        <v>22.553000000000001</v>
      </c>
      <c r="Q373" s="70">
        <f t="shared" si="14"/>
        <v>22.995999999999999</v>
      </c>
      <c r="R373" s="70">
        <f t="shared" si="14"/>
        <v>21.821999999999999</v>
      </c>
      <c r="S373" s="70">
        <f t="shared" si="14"/>
        <v>18.550999999999998</v>
      </c>
      <c r="T373" s="70">
        <f t="shared" si="14"/>
        <v>21.488</v>
      </c>
      <c r="U373" s="70">
        <f t="shared" si="14"/>
        <v>19.872</v>
      </c>
      <c r="V373" s="69" t="s">
        <v>107</v>
      </c>
      <c r="W373" s="83">
        <f>(U374-B374)/B374*100</f>
        <v>-34.436096644753711</v>
      </c>
      <c r="X373" s="83">
        <f>(U373-Q373)/Q373*100</f>
        <v>-13.584971299356404</v>
      </c>
      <c r="Y373" s="83">
        <f>(U374-T374)/T374*100</f>
        <v>-6.6549167375714067</v>
      </c>
      <c r="Z373" s="72">
        <f>(U374/B374)^(1/19)-1</f>
        <v>-2.1973147108219959E-2</v>
      </c>
      <c r="AA373" s="73"/>
      <c r="AB373" s="79">
        <f>U374/U$376</f>
        <v>3.3200178116718319E-2</v>
      </c>
      <c r="AC373" s="60"/>
      <c r="AD373" s="60"/>
      <c r="AE373" s="86"/>
      <c r="AF373" s="87"/>
      <c r="AG373" s="60"/>
    </row>
    <row r="374" spans="1:33" x14ac:dyDescent="0.2">
      <c r="A374" s="69" t="s">
        <v>107</v>
      </c>
      <c r="B374" s="70">
        <f>B371-B372-B373</f>
        <v>23.425999999999998</v>
      </c>
      <c r="C374" s="70">
        <f t="shared" ref="C374:U374" si="15">C371-C372-C373</f>
        <v>22.145999999999997</v>
      </c>
      <c r="D374" s="70">
        <f t="shared" si="15"/>
        <v>21.209999999999997</v>
      </c>
      <c r="E374" s="70">
        <f t="shared" si="15"/>
        <v>21.016000000000002</v>
      </c>
      <c r="F374" s="70">
        <f t="shared" si="15"/>
        <v>21.560999999999996</v>
      </c>
      <c r="G374" s="70">
        <f t="shared" si="15"/>
        <v>21.639999999999997</v>
      </c>
      <c r="H374" s="70">
        <f t="shared" si="15"/>
        <v>20.998999999999999</v>
      </c>
      <c r="I374" s="70">
        <f t="shared" si="15"/>
        <v>20.801999999999992</v>
      </c>
      <c r="J374" s="70">
        <f t="shared" si="15"/>
        <v>20.389999999999997</v>
      </c>
      <c r="K374" s="70">
        <f t="shared" si="15"/>
        <v>18.584000000000003</v>
      </c>
      <c r="L374" s="70">
        <f t="shared" si="15"/>
        <v>18.653999999999996</v>
      </c>
      <c r="M374" s="70">
        <f t="shared" si="15"/>
        <v>18.275000000000002</v>
      </c>
      <c r="N374" s="70">
        <f t="shared" si="15"/>
        <v>18.160999999999998</v>
      </c>
      <c r="O374" s="70">
        <f t="shared" si="15"/>
        <v>18.758000000000006</v>
      </c>
      <c r="P374" s="70">
        <f t="shared" si="15"/>
        <v>18.481999999999996</v>
      </c>
      <c r="Q374" s="70">
        <f t="shared" si="15"/>
        <v>18.830000000000009</v>
      </c>
      <c r="R374" s="70">
        <f t="shared" si="15"/>
        <v>16.927000000000003</v>
      </c>
      <c r="S374" s="70">
        <f t="shared" si="15"/>
        <v>16.558999999999994</v>
      </c>
      <c r="T374" s="70">
        <f t="shared" si="15"/>
        <v>16.453999999999994</v>
      </c>
      <c r="U374" s="70">
        <f t="shared" si="15"/>
        <v>15.358999999999995</v>
      </c>
      <c r="V374" s="69"/>
      <c r="W374" s="83"/>
      <c r="X374" s="83"/>
      <c r="Y374" s="83"/>
      <c r="Z374" s="85"/>
      <c r="AA374" s="73"/>
      <c r="AB374" s="59"/>
      <c r="AC374" s="60"/>
      <c r="AD374" s="60"/>
      <c r="AE374" s="86"/>
      <c r="AF374" s="87"/>
      <c r="AG374" s="60"/>
    </row>
    <row r="375" spans="1:33" x14ac:dyDescent="0.2">
      <c r="A375" s="88" t="s">
        <v>108</v>
      </c>
      <c r="B375" s="89">
        <f>SUM(B369:B371)</f>
        <v>446.67400000000004</v>
      </c>
      <c r="C375" s="89">
        <f t="shared" ref="C375:U375" si="16">SUM(C369:C371)</f>
        <v>455.87799999999999</v>
      </c>
      <c r="D375" s="89">
        <f t="shared" si="16"/>
        <v>455.85</v>
      </c>
      <c r="E375" s="89">
        <f t="shared" si="16"/>
        <v>458.01800000000003</v>
      </c>
      <c r="F375" s="89">
        <f t="shared" si="16"/>
        <v>458.01</v>
      </c>
      <c r="G375" s="89">
        <f t="shared" si="16"/>
        <v>459.24</v>
      </c>
      <c r="H375" s="89">
        <f t="shared" si="16"/>
        <v>475.23900000000003</v>
      </c>
      <c r="I375" s="89">
        <f t="shared" si="16"/>
        <v>476.90499999999997</v>
      </c>
      <c r="J375" s="89">
        <f t="shared" si="16"/>
        <v>487.36900000000003</v>
      </c>
      <c r="K375" s="89">
        <f t="shared" si="16"/>
        <v>486.64599999999996</v>
      </c>
      <c r="L375" s="89">
        <f t="shared" si="16"/>
        <v>482.23500000000001</v>
      </c>
      <c r="M375" s="89">
        <f t="shared" si="16"/>
        <v>493.65499999999997</v>
      </c>
      <c r="N375" s="89">
        <f t="shared" si="16"/>
        <v>487.25799999999998</v>
      </c>
      <c r="O375" s="89">
        <f t="shared" si="16"/>
        <v>494.56900000000002</v>
      </c>
      <c r="P375" s="89">
        <f t="shared" si="16"/>
        <v>498.94300000000004</v>
      </c>
      <c r="Q375" s="89">
        <f t="shared" si="16"/>
        <v>500.11399999999998</v>
      </c>
      <c r="R375" s="89">
        <f t="shared" si="16"/>
        <v>498.67399999999998</v>
      </c>
      <c r="S375" s="89">
        <f t="shared" si="16"/>
        <v>486.14299999999997</v>
      </c>
      <c r="T375" s="89">
        <f t="shared" si="16"/>
        <v>486.83200000000005</v>
      </c>
      <c r="U375" s="89">
        <f t="shared" si="16"/>
        <v>462.61900000000003</v>
      </c>
      <c r="V375" s="90" t="s">
        <v>108</v>
      </c>
      <c r="W375" s="83">
        <f>(U375-B375)/B375*100</f>
        <v>3.5697175121005462</v>
      </c>
      <c r="X375" s="83">
        <f>(U375-Q375)/Q375*100</f>
        <v>-7.4972906177391456</v>
      </c>
      <c r="Y375" s="83">
        <f>(U375-T375)/T375*100</f>
        <v>-4.9735843165609532</v>
      </c>
      <c r="Z375" s="85"/>
      <c r="AA375" s="73"/>
      <c r="AB375" s="59">
        <f>U375/U$376</f>
        <v>1.0000021616106594</v>
      </c>
      <c r="AC375" s="60"/>
      <c r="AD375" s="60"/>
      <c r="AE375" s="60"/>
      <c r="AF375" s="60"/>
      <c r="AG375" s="60"/>
    </row>
    <row r="376" spans="1:33" x14ac:dyDescent="0.2">
      <c r="A376" s="69" t="s">
        <v>109</v>
      </c>
      <c r="B376" s="70">
        <f>B$42/1000</f>
        <v>446.67399999999998</v>
      </c>
      <c r="C376" s="70">
        <f t="shared" ref="C376:U376" si="17">C$42/1000</f>
        <v>455.87700000000001</v>
      </c>
      <c r="D376" s="70">
        <f t="shared" si="17"/>
        <v>455.85</v>
      </c>
      <c r="E376" s="70">
        <f t="shared" si="17"/>
        <v>458.01799999999997</v>
      </c>
      <c r="F376" s="70">
        <f t="shared" si="17"/>
        <v>458.01</v>
      </c>
      <c r="G376" s="70">
        <f t="shared" si="17"/>
        <v>459.24</v>
      </c>
      <c r="H376" s="70">
        <f t="shared" si="17"/>
        <v>475.23899999999998</v>
      </c>
      <c r="I376" s="70">
        <f t="shared" si="17"/>
        <v>476.904</v>
      </c>
      <c r="J376" s="70">
        <f t="shared" si="17"/>
        <v>487.36900000000003</v>
      </c>
      <c r="K376" s="70">
        <f t="shared" si="17"/>
        <v>486.64600000000002</v>
      </c>
      <c r="L376" s="70">
        <f t="shared" si="17"/>
        <v>482.23500000000001</v>
      </c>
      <c r="M376" s="70">
        <f t="shared" si="17"/>
        <v>493.65499999999997</v>
      </c>
      <c r="N376" s="70">
        <f t="shared" si="17"/>
        <v>487.25900000000001</v>
      </c>
      <c r="O376" s="70">
        <f t="shared" si="17"/>
        <v>494.56900000000002</v>
      </c>
      <c r="P376" s="70">
        <f t="shared" si="17"/>
        <v>498.94299999999998</v>
      </c>
      <c r="Q376" s="70">
        <f t="shared" si="17"/>
        <v>500.11399999999998</v>
      </c>
      <c r="R376" s="70">
        <f t="shared" si="17"/>
        <v>498.67399999999998</v>
      </c>
      <c r="S376" s="70">
        <f t="shared" si="17"/>
        <v>486.14299999999997</v>
      </c>
      <c r="T376" s="70">
        <f t="shared" si="17"/>
        <v>486.83199999999999</v>
      </c>
      <c r="U376" s="70">
        <f t="shared" si="17"/>
        <v>462.61799999999999</v>
      </c>
      <c r="V376" s="69" t="s">
        <v>109</v>
      </c>
      <c r="W376" s="71">
        <f>(U376-B376)/B376*100</f>
        <v>3.569493635179128</v>
      </c>
      <c r="X376" s="71">
        <f>(U376-Q376)/Q377*100</f>
        <v>-3749.5999999999981</v>
      </c>
      <c r="Y376" s="71">
        <f>(U376-T376)/T376*100</f>
        <v>-4.9737897262299926</v>
      </c>
      <c r="Z376" s="91">
        <f>(T376/B376)^(1/19)-1</f>
        <v>4.5413371955693727E-3</v>
      </c>
      <c r="AA376" s="73"/>
      <c r="AB376" s="59">
        <f>U376/U$376</f>
        <v>1</v>
      </c>
      <c r="AC376" s="60"/>
      <c r="AD376" s="60"/>
      <c r="AE376" s="60"/>
      <c r="AF376" s="60"/>
      <c r="AG376" s="60"/>
    </row>
    <row r="377" spans="1:33" x14ac:dyDescent="0.2">
      <c r="A377" s="185">
        <v>1</v>
      </c>
      <c r="B377" s="185">
        <f>B375/B376</f>
        <v>1.0000000000000002</v>
      </c>
      <c r="C377" s="185">
        <f t="shared" ref="C377:U377" si="18">C375/C376</f>
        <v>1.0000021935741439</v>
      </c>
      <c r="D377" s="185">
        <f t="shared" si="18"/>
        <v>1</v>
      </c>
      <c r="E377" s="185">
        <f t="shared" si="18"/>
        <v>1.0000000000000002</v>
      </c>
      <c r="F377" s="185">
        <f t="shared" si="18"/>
        <v>1</v>
      </c>
      <c r="G377" s="185">
        <f t="shared" si="18"/>
        <v>1</v>
      </c>
      <c r="H377" s="185">
        <f t="shared" si="18"/>
        <v>1.0000000000000002</v>
      </c>
      <c r="I377" s="185">
        <f t="shared" si="18"/>
        <v>1.0000020968580678</v>
      </c>
      <c r="J377" s="185">
        <f t="shared" si="18"/>
        <v>1</v>
      </c>
      <c r="K377" s="185">
        <f t="shared" si="18"/>
        <v>0.99999999999999989</v>
      </c>
      <c r="L377" s="185">
        <f t="shared" si="18"/>
        <v>1</v>
      </c>
      <c r="M377" s="185">
        <f t="shared" si="18"/>
        <v>1</v>
      </c>
      <c r="N377" s="185">
        <f t="shared" si="18"/>
        <v>0.99999794770337735</v>
      </c>
      <c r="O377" s="185">
        <f t="shared" si="18"/>
        <v>1</v>
      </c>
      <c r="P377" s="185">
        <f t="shared" si="18"/>
        <v>1.0000000000000002</v>
      </c>
      <c r="Q377" s="185">
        <f t="shared" si="18"/>
        <v>1</v>
      </c>
      <c r="R377" s="185">
        <f t="shared" si="18"/>
        <v>1</v>
      </c>
      <c r="S377" s="185">
        <f t="shared" si="18"/>
        <v>1</v>
      </c>
      <c r="T377" s="185">
        <f t="shared" si="18"/>
        <v>1.0000000000000002</v>
      </c>
      <c r="U377" s="185">
        <f t="shared" si="18"/>
        <v>1.0000021616106594</v>
      </c>
      <c r="V377" s="92" t="s">
        <v>110</v>
      </c>
      <c r="W377" s="93">
        <v>0.83299999999999996</v>
      </c>
      <c r="X377" s="93">
        <v>1.833</v>
      </c>
      <c r="Y377" s="95"/>
      <c r="Z377" s="96">
        <f>(1+W377)^(1/19)-1</f>
        <v>3.2406323766777767E-2</v>
      </c>
      <c r="AA377" s="73"/>
      <c r="AB377" s="59"/>
      <c r="AC377" s="60"/>
      <c r="AD377" s="60"/>
      <c r="AE377" s="60"/>
      <c r="AF377" s="60"/>
      <c r="AG377" s="60"/>
    </row>
    <row r="378" spans="1:33" x14ac:dyDescent="0.2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60"/>
      <c r="W378" s="97"/>
      <c r="X378" s="97"/>
      <c r="Y378" s="60"/>
      <c r="Z378" s="98"/>
      <c r="AA378" s="99"/>
      <c r="AB378" s="60"/>
      <c r="AC378" s="60"/>
      <c r="AD378" s="60"/>
      <c r="AE378" s="60"/>
      <c r="AF378" s="60"/>
      <c r="AG378" s="60"/>
    </row>
    <row r="379" spans="1:33" x14ac:dyDescent="0.2">
      <c r="A379" s="100" t="s">
        <v>112</v>
      </c>
      <c r="B379" s="101">
        <v>1990</v>
      </c>
      <c r="C379" s="101">
        <v>1991</v>
      </c>
      <c r="D379" s="101">
        <v>1992</v>
      </c>
      <c r="E379" s="101">
        <v>1993</v>
      </c>
      <c r="F379" s="101">
        <v>1994</v>
      </c>
      <c r="G379" s="101">
        <v>1995</v>
      </c>
      <c r="H379" s="101">
        <v>1996</v>
      </c>
      <c r="I379" s="101">
        <v>1997</v>
      </c>
      <c r="J379" s="101">
        <v>1998</v>
      </c>
      <c r="K379" s="101">
        <v>1999</v>
      </c>
      <c r="L379" s="101">
        <v>2000</v>
      </c>
      <c r="M379" s="101">
        <v>2001</v>
      </c>
      <c r="N379" s="101">
        <v>2002</v>
      </c>
      <c r="O379" s="101">
        <v>2003</v>
      </c>
      <c r="P379" s="101">
        <v>2004</v>
      </c>
      <c r="Q379" s="101">
        <v>2005</v>
      </c>
      <c r="R379" s="101">
        <v>2006</v>
      </c>
      <c r="S379" s="101">
        <v>2007</v>
      </c>
      <c r="T379" s="101">
        <v>2008</v>
      </c>
      <c r="U379" s="101">
        <v>2009</v>
      </c>
      <c r="V379" s="60"/>
      <c r="W379" s="60"/>
      <c r="X379" s="60"/>
      <c r="Y379" s="60"/>
      <c r="Z379" s="60"/>
      <c r="AA379" s="99"/>
      <c r="AB379" s="60"/>
      <c r="AC379" s="60"/>
      <c r="AD379" s="60"/>
      <c r="AE379" s="60"/>
      <c r="AF379" s="60"/>
      <c r="AG379" s="60"/>
    </row>
    <row r="380" spans="1:33" x14ac:dyDescent="0.2">
      <c r="A380" s="69" t="s">
        <v>102</v>
      </c>
      <c r="B380" s="102">
        <f>B369*100/B$375</f>
        <v>13.758580083013563</v>
      </c>
      <c r="C380" s="102">
        <f t="shared" ref="C380:R380" si="19">C369*100/C$375</f>
        <v>13.470928625641072</v>
      </c>
      <c r="D380" s="102">
        <f t="shared" si="19"/>
        <v>12.379072063178677</v>
      </c>
      <c r="E380" s="102">
        <f t="shared" si="19"/>
        <v>12.313271530813198</v>
      </c>
      <c r="F380" s="102">
        <f t="shared" si="19"/>
        <v>12.57439793890963</v>
      </c>
      <c r="G380" s="102">
        <f t="shared" si="19"/>
        <v>12.086708474871527</v>
      </c>
      <c r="H380" s="102">
        <f t="shared" si="19"/>
        <v>11.579016031933406</v>
      </c>
      <c r="I380" s="102">
        <f t="shared" si="19"/>
        <v>11.7876725972678</v>
      </c>
      <c r="J380" s="102">
        <f t="shared" si="19"/>
        <v>11.383571790573466</v>
      </c>
      <c r="K380" s="102">
        <f t="shared" si="19"/>
        <v>10.504144696555608</v>
      </c>
      <c r="L380" s="102">
        <f t="shared" si="19"/>
        <v>10.496542142316505</v>
      </c>
      <c r="M380" s="102">
        <f t="shared" si="19"/>
        <v>10.596266623451601</v>
      </c>
      <c r="N380" s="102">
        <f t="shared" si="19"/>
        <v>10.386284063063099</v>
      </c>
      <c r="O380" s="102">
        <f t="shared" si="19"/>
        <v>10.444649785975262</v>
      </c>
      <c r="P380" s="102">
        <f t="shared" si="19"/>
        <v>9.8558352356882448</v>
      </c>
      <c r="Q380" s="102">
        <f t="shared" si="19"/>
        <v>9.6839920498126428</v>
      </c>
      <c r="R380" s="102">
        <f t="shared" si="19"/>
        <v>9.3844876612777099</v>
      </c>
      <c r="S380" s="102">
        <f>S369*100/S$375</f>
        <v>9.1837175481288433</v>
      </c>
      <c r="T380" s="102">
        <f>T369*100/T$375</f>
        <v>8.6797909751207811</v>
      </c>
      <c r="U380" s="102">
        <f>U369*100/U$375</f>
        <v>7.9661665430948574</v>
      </c>
      <c r="V380" s="92" t="s">
        <v>102</v>
      </c>
      <c r="W380" s="60"/>
      <c r="X380" s="60"/>
      <c r="Y380" s="60"/>
      <c r="Z380" s="60"/>
      <c r="AA380" s="99"/>
      <c r="AB380" s="60"/>
      <c r="AC380" s="60"/>
      <c r="AD380" s="60"/>
      <c r="AE380" s="60"/>
      <c r="AF380" s="60"/>
      <c r="AG380" s="60"/>
    </row>
    <row r="381" spans="1:33" x14ac:dyDescent="0.2">
      <c r="A381" s="69" t="s">
        <v>103</v>
      </c>
      <c r="B381" s="102">
        <f t="shared" ref="B381:U381" si="20">B370*100/B$375</f>
        <v>61.694210990565821</v>
      </c>
      <c r="C381" s="102">
        <f t="shared" si="20"/>
        <v>60.929239840483639</v>
      </c>
      <c r="D381" s="102">
        <f t="shared" si="20"/>
        <v>62.749808050893932</v>
      </c>
      <c r="E381" s="102">
        <f t="shared" si="20"/>
        <v>63.150356536205997</v>
      </c>
      <c r="F381" s="102">
        <f t="shared" si="20"/>
        <v>63.877426257068628</v>
      </c>
      <c r="G381" s="102">
        <f t="shared" si="20"/>
        <v>64.484583224457808</v>
      </c>
      <c r="H381" s="102">
        <f t="shared" si="20"/>
        <v>64.408224072519303</v>
      </c>
      <c r="I381" s="102">
        <f t="shared" si="20"/>
        <v>65.315104685419527</v>
      </c>
      <c r="J381" s="102">
        <f t="shared" si="20"/>
        <v>66.365936282365098</v>
      </c>
      <c r="K381" s="102">
        <f t="shared" si="20"/>
        <v>68.406398079918461</v>
      </c>
      <c r="L381" s="102">
        <f t="shared" si="20"/>
        <v>69.185148319802579</v>
      </c>
      <c r="M381" s="102">
        <f t="shared" si="20"/>
        <v>68.100596570479397</v>
      </c>
      <c r="N381" s="102">
        <f t="shared" si="20"/>
        <v>69.564789085043245</v>
      </c>
      <c r="O381" s="102">
        <f t="shared" si="20"/>
        <v>69.498088234402076</v>
      </c>
      <c r="P381" s="102">
        <f t="shared" si="20"/>
        <v>70.866010746718558</v>
      </c>
      <c r="Q381" s="102">
        <f t="shared" si="20"/>
        <v>71.168973474047917</v>
      </c>
      <c r="R381" s="102">
        <f t="shared" si="20"/>
        <v>72.446929256387946</v>
      </c>
      <c r="S381" s="102">
        <f t="shared" si="20"/>
        <v>75.142293522687766</v>
      </c>
      <c r="T381" s="102">
        <f t="shared" si="20"/>
        <v>73.861825023827521</v>
      </c>
      <c r="U381" s="102">
        <f t="shared" si="20"/>
        <v>75.097650550452954</v>
      </c>
      <c r="V381" s="92" t="s">
        <v>103</v>
      </c>
      <c r="W381" s="60"/>
      <c r="X381" s="60"/>
      <c r="Y381" s="60"/>
      <c r="Z381" s="60"/>
      <c r="AA381" s="99"/>
      <c r="AB381" s="60"/>
      <c r="AC381" s="60"/>
      <c r="AD381" s="60"/>
      <c r="AE381" s="60"/>
      <c r="AF381" s="60"/>
      <c r="AG381" s="60"/>
    </row>
    <row r="382" spans="1:33" x14ac:dyDescent="0.2">
      <c r="A382" s="69" t="s">
        <v>105</v>
      </c>
      <c r="B382" s="102">
        <f t="shared" ref="B382:U384" si="21">B372*100/B$375</f>
        <v>13.426346731620823</v>
      </c>
      <c r="C382" s="102">
        <f t="shared" si="21"/>
        <v>14.451234760177066</v>
      </c>
      <c r="D382" s="102">
        <f t="shared" si="21"/>
        <v>14.045629044641876</v>
      </c>
      <c r="E382" s="102">
        <f t="shared" si="21"/>
        <v>13.998576475160364</v>
      </c>
      <c r="F382" s="102">
        <f t="shared" si="21"/>
        <v>13.116962511735551</v>
      </c>
      <c r="G382" s="102">
        <f t="shared" si="21"/>
        <v>13.310251720233428</v>
      </c>
      <c r="H382" s="102">
        <f t="shared" si="21"/>
        <v>13.603891936478275</v>
      </c>
      <c r="I382" s="102">
        <f t="shared" si="21"/>
        <v>13.281051781801407</v>
      </c>
      <c r="J382" s="102">
        <f t="shared" si="21"/>
        <v>13.054379741017586</v>
      </c>
      <c r="K382" s="102">
        <f t="shared" si="21"/>
        <v>12.221820378673616</v>
      </c>
      <c r="L382" s="102">
        <f t="shared" si="21"/>
        <v>11.885491513473722</v>
      </c>
      <c r="M382" s="102">
        <f t="shared" si="21"/>
        <v>12.540336874943026</v>
      </c>
      <c r="N382" s="102">
        <f t="shared" si="21"/>
        <v>11.557326919209125</v>
      </c>
      <c r="O382" s="102">
        <f t="shared" si="21"/>
        <v>11.545810594679407</v>
      </c>
      <c r="P382" s="102">
        <f t="shared" si="21"/>
        <v>11.053767664843479</v>
      </c>
      <c r="Q382" s="102">
        <f t="shared" si="21"/>
        <v>10.783741306982007</v>
      </c>
      <c r="R382" s="102">
        <f t="shared" si="21"/>
        <v>10.398175962652957</v>
      </c>
      <c r="S382" s="102">
        <f t="shared" si="21"/>
        <v>8.451834131109571</v>
      </c>
      <c r="T382" s="102">
        <f t="shared" si="21"/>
        <v>9.6647303381864784</v>
      </c>
      <c r="U382" s="102">
        <f t="shared" si="21"/>
        <v>9.3206288544136733</v>
      </c>
      <c r="V382" s="92" t="s">
        <v>105</v>
      </c>
      <c r="W382" s="60"/>
      <c r="X382" s="60"/>
      <c r="Y382" s="60"/>
      <c r="Z382" s="60"/>
      <c r="AA382" s="99"/>
      <c r="AB382" s="60"/>
      <c r="AC382" s="60"/>
      <c r="AD382" s="60"/>
      <c r="AE382" s="60"/>
      <c r="AF382" s="60"/>
      <c r="AG382" s="60"/>
    </row>
    <row r="383" spans="1:33" x14ac:dyDescent="0.2">
      <c r="A383" s="69" t="s">
        <v>106</v>
      </c>
      <c r="B383" s="102">
        <f t="shared" si="21"/>
        <v>5.8763214335287035</v>
      </c>
      <c r="C383" s="102">
        <f t="shared" si="21"/>
        <v>6.2907181307279583</v>
      </c>
      <c r="D383" s="102">
        <f t="shared" si="21"/>
        <v>6.1726445102555667</v>
      </c>
      <c r="E383" s="102">
        <f t="shared" si="21"/>
        <v>5.9493295023339696</v>
      </c>
      <c r="F383" s="102">
        <f t="shared" si="21"/>
        <v>5.7236741555861226</v>
      </c>
      <c r="G383" s="102">
        <f t="shared" si="21"/>
        <v>5.4063234909851055</v>
      </c>
      <c r="H383" s="102">
        <f t="shared" si="21"/>
        <v>5.9902491167601983</v>
      </c>
      <c r="I383" s="102">
        <f t="shared" si="21"/>
        <v>5.254295928958598</v>
      </c>
      <c r="J383" s="102">
        <f t="shared" si="21"/>
        <v>5.0124238513323567</v>
      </c>
      <c r="K383" s="102">
        <f t="shared" si="21"/>
        <v>5.0488445399736159</v>
      </c>
      <c r="L383" s="102">
        <f t="shared" si="21"/>
        <v>4.564579509989942</v>
      </c>
      <c r="M383" s="102">
        <f t="shared" si="21"/>
        <v>5.0608218290101394</v>
      </c>
      <c r="N383" s="102">
        <f t="shared" si="21"/>
        <v>4.7644163872117034</v>
      </c>
      <c r="O383" s="102">
        <f t="shared" si="21"/>
        <v>4.7186540199648581</v>
      </c>
      <c r="P383" s="102">
        <f t="shared" si="21"/>
        <v>4.520155608957336</v>
      </c>
      <c r="Q383" s="102">
        <f t="shared" si="21"/>
        <v>4.598151621430314</v>
      </c>
      <c r="R383" s="102">
        <f t="shared" si="21"/>
        <v>4.3760051656994348</v>
      </c>
      <c r="S383" s="102">
        <f t="shared" si="21"/>
        <v>3.8159553876122869</v>
      </c>
      <c r="T383" s="102">
        <f t="shared" si="21"/>
        <v>4.4138429684162093</v>
      </c>
      <c r="U383" s="102">
        <f t="shared" si="21"/>
        <v>4.295543416937047</v>
      </c>
      <c r="V383" s="92" t="s">
        <v>106</v>
      </c>
      <c r="W383" s="60"/>
      <c r="X383" s="60"/>
      <c r="Y383" s="60"/>
      <c r="Z383" s="60"/>
      <c r="AA383" s="99"/>
      <c r="AB383" s="60"/>
      <c r="AC383" s="60"/>
      <c r="AD383" s="60"/>
      <c r="AE383" s="60"/>
      <c r="AF383" s="60"/>
      <c r="AG383" s="60"/>
    </row>
    <row r="384" spans="1:33" x14ac:dyDescent="0.2">
      <c r="A384" s="69" t="s">
        <v>107</v>
      </c>
      <c r="B384" s="102">
        <f>B374*100/B$375</f>
        <v>5.2445407612710833</v>
      </c>
      <c r="C384" s="102">
        <f t="shared" si="21"/>
        <v>4.8578786429702685</v>
      </c>
      <c r="D384" s="102">
        <f t="shared" si="21"/>
        <v>4.6528463310299433</v>
      </c>
      <c r="E384" s="102">
        <f t="shared" si="21"/>
        <v>4.5884659554864662</v>
      </c>
      <c r="F384" s="102">
        <f t="shared" si="21"/>
        <v>4.7075391367000705</v>
      </c>
      <c r="G384" s="102">
        <f t="shared" si="21"/>
        <v>4.7121330894521369</v>
      </c>
      <c r="H384" s="102">
        <f t="shared" si="21"/>
        <v>4.4186188423088169</v>
      </c>
      <c r="I384" s="102">
        <f t="shared" si="21"/>
        <v>4.3618750065526664</v>
      </c>
      <c r="J384" s="102">
        <f t="shared" si="21"/>
        <v>4.1836883347114808</v>
      </c>
      <c r="K384" s="102">
        <f t="shared" si="21"/>
        <v>3.8187923048787011</v>
      </c>
      <c r="L384" s="102">
        <f t="shared" si="21"/>
        <v>3.8682385144172438</v>
      </c>
      <c r="M384" s="102">
        <f t="shared" si="21"/>
        <v>3.7019781021158509</v>
      </c>
      <c r="N384" s="102">
        <f t="shared" si="21"/>
        <v>3.7271835454728293</v>
      </c>
      <c r="O384" s="102">
        <f t="shared" si="21"/>
        <v>3.7927973649783966</v>
      </c>
      <c r="P384" s="102">
        <f t="shared" si="21"/>
        <v>3.704230743792376</v>
      </c>
      <c r="Q384" s="102">
        <f t="shared" si="21"/>
        <v>3.7651415477271204</v>
      </c>
      <c r="R384" s="102">
        <f t="shared" si="21"/>
        <v>3.3944019539819608</v>
      </c>
      <c r="S384" s="102">
        <f t="shared" si="21"/>
        <v>3.4061994104615296</v>
      </c>
      <c r="T384" s="102">
        <f t="shared" si="21"/>
        <v>3.3798106944490076</v>
      </c>
      <c r="U384" s="102">
        <f t="shared" si="21"/>
        <v>3.3200106351014536</v>
      </c>
      <c r="V384" s="92" t="s">
        <v>113</v>
      </c>
      <c r="W384" s="60"/>
      <c r="X384" s="60"/>
      <c r="Y384" s="60"/>
      <c r="Z384" s="60"/>
      <c r="AA384" s="99"/>
      <c r="AB384" s="60"/>
      <c r="AC384" s="60"/>
      <c r="AD384" s="60"/>
      <c r="AE384" s="60"/>
      <c r="AF384" s="60"/>
      <c r="AG384" s="60"/>
    </row>
    <row r="385" spans="1:33" x14ac:dyDescent="0.2">
      <c r="A385" s="104" t="s">
        <v>108</v>
      </c>
      <c r="B385" s="105">
        <f t="shared" ref="B385:S385" si="22">SUM(B380:B384)</f>
        <v>100</v>
      </c>
      <c r="C385" s="105">
        <f t="shared" si="22"/>
        <v>100</v>
      </c>
      <c r="D385" s="105">
        <f t="shared" si="22"/>
        <v>100</v>
      </c>
      <c r="E385" s="105">
        <f t="shared" si="22"/>
        <v>100</v>
      </c>
      <c r="F385" s="105">
        <f t="shared" si="22"/>
        <v>100</v>
      </c>
      <c r="G385" s="105">
        <f t="shared" si="22"/>
        <v>100</v>
      </c>
      <c r="H385" s="105">
        <f t="shared" si="22"/>
        <v>100</v>
      </c>
      <c r="I385" s="105">
        <f t="shared" si="22"/>
        <v>100</v>
      </c>
      <c r="J385" s="105">
        <f t="shared" si="22"/>
        <v>99.999999999999986</v>
      </c>
      <c r="K385" s="105">
        <f t="shared" si="22"/>
        <v>100</v>
      </c>
      <c r="L385" s="105">
        <f t="shared" si="22"/>
        <v>99.999999999999986</v>
      </c>
      <c r="M385" s="105">
        <f t="shared" si="22"/>
        <v>100</v>
      </c>
      <c r="N385" s="105">
        <f t="shared" si="22"/>
        <v>100</v>
      </c>
      <c r="O385" s="105">
        <f t="shared" si="22"/>
        <v>100</v>
      </c>
      <c r="P385" s="105">
        <f t="shared" si="22"/>
        <v>100</v>
      </c>
      <c r="Q385" s="105">
        <f t="shared" si="22"/>
        <v>100.00000000000001</v>
      </c>
      <c r="R385" s="105">
        <f t="shared" si="22"/>
        <v>100</v>
      </c>
      <c r="S385" s="105">
        <f t="shared" si="22"/>
        <v>99.999999999999986</v>
      </c>
      <c r="T385" s="105">
        <f>SUM(T380:T384)</f>
        <v>99.999999999999986</v>
      </c>
      <c r="U385" s="105">
        <f>SUM(U380:U384)</f>
        <v>99.999999999999986</v>
      </c>
      <c r="V385" s="106" t="s">
        <v>108</v>
      </c>
      <c r="W385" s="60"/>
      <c r="X385" s="60"/>
      <c r="Y385" s="60"/>
      <c r="Z385" s="60"/>
      <c r="AA385" s="99"/>
      <c r="AB385" s="60"/>
      <c r="AC385" s="60"/>
      <c r="AD385" s="60"/>
      <c r="AE385" s="60"/>
      <c r="AF385" s="60"/>
      <c r="AG385" s="60"/>
    </row>
    <row r="386" spans="1:33" x14ac:dyDescent="0.2">
      <c r="A386" s="88" t="s">
        <v>109</v>
      </c>
      <c r="B386" s="107">
        <f t="shared" ref="B386:U386" si="23">B376*100/B$375</f>
        <v>99.999999999999986</v>
      </c>
      <c r="C386" s="107">
        <f t="shared" si="23"/>
        <v>99.999780643066799</v>
      </c>
      <c r="D386" s="107">
        <f t="shared" si="23"/>
        <v>100</v>
      </c>
      <c r="E386" s="107">
        <f t="shared" si="23"/>
        <v>99.999999999999986</v>
      </c>
      <c r="F386" s="107">
        <f t="shared" si="23"/>
        <v>100</v>
      </c>
      <c r="G386" s="107">
        <f t="shared" si="23"/>
        <v>100</v>
      </c>
      <c r="H386" s="107">
        <f t="shared" si="23"/>
        <v>99.999999999999986</v>
      </c>
      <c r="I386" s="107">
        <f t="shared" si="23"/>
        <v>99.999790314632904</v>
      </c>
      <c r="J386" s="107">
        <f t="shared" si="23"/>
        <v>100</v>
      </c>
      <c r="K386" s="107">
        <f t="shared" si="23"/>
        <v>100</v>
      </c>
      <c r="L386" s="107">
        <f t="shared" si="23"/>
        <v>100</v>
      </c>
      <c r="M386" s="107">
        <f t="shared" si="23"/>
        <v>100</v>
      </c>
      <c r="N386" s="107">
        <f t="shared" si="23"/>
        <v>100.00020523008345</v>
      </c>
      <c r="O386" s="107">
        <f t="shared" si="23"/>
        <v>100</v>
      </c>
      <c r="P386" s="107">
        <f t="shared" si="23"/>
        <v>99.999999999999986</v>
      </c>
      <c r="Q386" s="107">
        <f t="shared" si="23"/>
        <v>100</v>
      </c>
      <c r="R386" s="107">
        <f t="shared" si="23"/>
        <v>99.999999999999986</v>
      </c>
      <c r="S386" s="107">
        <f t="shared" si="23"/>
        <v>100</v>
      </c>
      <c r="T386" s="107">
        <f t="shared" si="23"/>
        <v>99.999999999999986</v>
      </c>
      <c r="U386" s="107">
        <f t="shared" si="23"/>
        <v>99.999783839401317</v>
      </c>
      <c r="V386" s="92" t="s">
        <v>109</v>
      </c>
      <c r="W386" s="60"/>
      <c r="X386" s="60"/>
      <c r="Y386" s="60"/>
      <c r="Z386" s="60"/>
      <c r="AA386" s="99"/>
      <c r="AB386" s="60"/>
      <c r="AC386" s="60"/>
      <c r="AD386" s="60"/>
      <c r="AE386" s="60"/>
      <c r="AF386" s="60"/>
      <c r="AG386" s="60"/>
    </row>
    <row r="390" spans="1:33" s="109" customFormat="1" ht="15" x14ac:dyDescent="0.2">
      <c r="A390" s="108" t="s">
        <v>114</v>
      </c>
      <c r="AA390" s="110"/>
    </row>
    <row r="391" spans="1:33" s="109" customFormat="1" x14ac:dyDescent="0.2">
      <c r="AA391" s="110"/>
    </row>
    <row r="392" spans="1:33" s="111" customFormat="1" x14ac:dyDescent="0.2">
      <c r="AA392" s="112"/>
    </row>
    <row r="393" spans="1:33" ht="34.5" customHeight="1" x14ac:dyDescent="0.2">
      <c r="B393" s="113" t="s">
        <v>143</v>
      </c>
      <c r="C393" s="114"/>
      <c r="D393" s="114"/>
      <c r="E393" s="114"/>
      <c r="F393" s="114"/>
      <c r="G393" s="114"/>
      <c r="H393" s="115"/>
      <c r="J393" s="113" t="s">
        <v>144</v>
      </c>
      <c r="K393" s="116"/>
      <c r="L393" s="116"/>
      <c r="M393" s="116"/>
      <c r="N393" s="116"/>
      <c r="O393" s="116"/>
      <c r="P393" s="116"/>
      <c r="Q393" s="116"/>
      <c r="R393" s="116"/>
      <c r="S393" s="116"/>
      <c r="T393" s="116"/>
      <c r="U393" s="117"/>
      <c r="AA393"/>
    </row>
    <row r="394" spans="1:33" ht="15" customHeight="1" thickBot="1" x14ac:dyDescent="0.25">
      <c r="H394" s="118"/>
      <c r="AA394"/>
    </row>
    <row r="395" spans="1:33" ht="20.25" customHeight="1" thickBot="1" x14ac:dyDescent="0.25">
      <c r="A395" s="119"/>
      <c r="B395" s="120">
        <v>1990</v>
      </c>
      <c r="C395" s="120">
        <v>1995</v>
      </c>
      <c r="D395" s="120">
        <v>2000</v>
      </c>
      <c r="E395" s="120">
        <v>2005</v>
      </c>
      <c r="F395" s="120">
        <v>2006</v>
      </c>
      <c r="G395" s="120">
        <v>2007</v>
      </c>
      <c r="H395" s="121">
        <v>2008</v>
      </c>
      <c r="I395" s="121">
        <v>2009</v>
      </c>
      <c r="J395" s="120" t="s">
        <v>117</v>
      </c>
      <c r="K395" s="120" t="s">
        <v>118</v>
      </c>
      <c r="L395" s="120" t="s">
        <v>119</v>
      </c>
      <c r="AA395"/>
    </row>
    <row r="396" spans="1:33" ht="84.75" customHeight="1" thickBot="1" x14ac:dyDescent="0.25">
      <c r="A396" s="122"/>
      <c r="B396" s="123"/>
      <c r="C396" s="123"/>
      <c r="D396" s="123"/>
      <c r="E396" s="123"/>
      <c r="F396" s="123"/>
      <c r="G396" s="123"/>
      <c r="H396" s="120"/>
      <c r="I396" s="120"/>
      <c r="J396" s="124"/>
      <c r="K396" s="124" t="s">
        <v>118</v>
      </c>
      <c r="L396" s="124" t="s">
        <v>119</v>
      </c>
      <c r="AA396"/>
    </row>
    <row r="397" spans="1:33" ht="18.75" customHeight="1" x14ac:dyDescent="0.2">
      <c r="A397" s="127" t="s">
        <v>71</v>
      </c>
      <c r="B397" s="128">
        <f>B44/1000</f>
        <v>482.59100000000001</v>
      </c>
      <c r="C397" s="129">
        <f>G44/1000</f>
        <v>499.73899999999998</v>
      </c>
      <c r="D397" s="130">
        <f>L44/1000</f>
        <v>524.00800000000004</v>
      </c>
      <c r="E397" s="129">
        <f>Q44/1000</f>
        <v>542.51599999999996</v>
      </c>
      <c r="F397" s="129">
        <f>R44/1000</f>
        <v>541.49300000000005</v>
      </c>
      <c r="G397" s="129">
        <f>S44/1000</f>
        <v>529.12800000000004</v>
      </c>
      <c r="H397" s="129">
        <f>T44/1000</f>
        <v>530.37599999999998</v>
      </c>
      <c r="I397" s="129">
        <f>U44/1000</f>
        <v>504.38499999999999</v>
      </c>
      <c r="J397" s="131" t="e">
        <f>I397*1000000/VLOOKUP($A397,$W$12:$Y$44,2,0)</f>
        <v>#DIV/0!</v>
      </c>
      <c r="K397" s="132">
        <f>I397/H397-1</f>
        <v>-4.9004856931686214E-2</v>
      </c>
      <c r="L397" s="132">
        <f>(I397-B397)/B397</f>
        <v>4.5160394619874762E-2</v>
      </c>
      <c r="AA397"/>
    </row>
    <row r="398" spans="1:33" ht="19.5" customHeight="1" thickBot="1" x14ac:dyDescent="0.25">
      <c r="A398" s="134" t="s">
        <v>69</v>
      </c>
      <c r="B398" s="135">
        <f>B42/1000</f>
        <v>446.67399999999998</v>
      </c>
      <c r="C398" s="136">
        <f>G42/1000</f>
        <v>459.24</v>
      </c>
      <c r="D398" s="137">
        <f>L42/1000</f>
        <v>482.23500000000001</v>
      </c>
      <c r="E398" s="136">
        <f>Q42/1000</f>
        <v>500.11399999999998</v>
      </c>
      <c r="F398" s="136">
        <f>R42/1000</f>
        <v>498.67399999999998</v>
      </c>
      <c r="G398" s="136">
        <f>S42/1000</f>
        <v>486.14299999999997</v>
      </c>
      <c r="H398" s="136">
        <f>T42/1000</f>
        <v>486.83199999999999</v>
      </c>
      <c r="I398" s="136">
        <f>U42/1000</f>
        <v>462.61799999999999</v>
      </c>
      <c r="J398" s="138" t="e">
        <f>I398*1000000/VLOOKUP($A398,$W$12:$Y$44,2,0)</f>
        <v>#DIV/0!</v>
      </c>
      <c r="K398" s="132">
        <f t="shared" ref="K398:K437" si="24">I398/H398-1</f>
        <v>-4.9737897262299935E-2</v>
      </c>
      <c r="L398" s="139">
        <f t="shared" ref="L398:L437" si="25">(I398-B398)/B398</f>
        <v>3.569493635179128E-2</v>
      </c>
      <c r="AA398"/>
    </row>
    <row r="399" spans="1:33" x14ac:dyDescent="0.2">
      <c r="A399" s="186" t="s">
        <v>121</v>
      </c>
      <c r="B399" s="187" t="e">
        <f>#REF!/1000</f>
        <v>#REF!</v>
      </c>
      <c r="C399" s="188" t="e">
        <f>#REF!/1000</f>
        <v>#REF!</v>
      </c>
      <c r="D399" s="189" t="e">
        <f>#REF!/1000</f>
        <v>#REF!</v>
      </c>
      <c r="E399" s="190" t="e">
        <f>#REF!/1000</f>
        <v>#REF!</v>
      </c>
      <c r="F399" s="189" t="e">
        <f>#REF!/1000</f>
        <v>#REF!</v>
      </c>
      <c r="G399" s="190" t="e">
        <f>#REF!/1000</f>
        <v>#REF!</v>
      </c>
      <c r="H399" s="189" t="e">
        <f>#REF!/1000</f>
        <v>#REF!</v>
      </c>
      <c r="J399" s="191" t="e">
        <f>I399/#REF!</f>
        <v>#REF!</v>
      </c>
      <c r="K399" s="132" t="e">
        <f t="shared" si="24"/>
        <v>#REF!</v>
      </c>
      <c r="L399" s="132" t="e">
        <f t="shared" si="25"/>
        <v>#REF!</v>
      </c>
    </row>
    <row r="400" spans="1:33" x14ac:dyDescent="0.2">
      <c r="A400" s="192" t="s">
        <v>122</v>
      </c>
      <c r="B400" s="187" t="e">
        <f>#REF!/1000</f>
        <v>#REF!</v>
      </c>
      <c r="C400" s="193" t="e">
        <f>#REF!/1000</f>
        <v>#REF!</v>
      </c>
      <c r="D400" s="194" t="e">
        <f>#REF!/1000</f>
        <v>#REF!</v>
      </c>
      <c r="E400" s="187" t="e">
        <f>#REF!/1000</f>
        <v>#REF!</v>
      </c>
      <c r="F400" s="194" t="e">
        <f>#REF!/1000</f>
        <v>#REF!</v>
      </c>
      <c r="G400" s="187" t="e">
        <f>#REF!/1000</f>
        <v>#REF!</v>
      </c>
      <c r="H400" s="194" t="e">
        <f>#REF!/1000</f>
        <v>#REF!</v>
      </c>
      <c r="J400" s="195" t="e">
        <f>I400/#REF!</f>
        <v>#REF!</v>
      </c>
      <c r="K400" s="132" t="e">
        <f t="shared" si="24"/>
        <v>#REF!</v>
      </c>
      <c r="L400" s="132" t="e">
        <f t="shared" si="25"/>
        <v>#REF!</v>
      </c>
    </row>
    <row r="401" spans="1:12" x14ac:dyDescent="0.2">
      <c r="A401" s="192" t="s">
        <v>123</v>
      </c>
      <c r="B401" s="187" t="e">
        <f>#REF!/1000</f>
        <v>#REF!</v>
      </c>
      <c r="C401" s="193" t="e">
        <f>#REF!/1000</f>
        <v>#REF!</v>
      </c>
      <c r="D401" s="194" t="e">
        <f>#REF!/1000</f>
        <v>#REF!</v>
      </c>
      <c r="E401" s="187" t="e">
        <f>#REF!/1000</f>
        <v>#REF!</v>
      </c>
      <c r="F401" s="194" t="e">
        <f>#REF!/1000</f>
        <v>#REF!</v>
      </c>
      <c r="G401" s="187" t="e">
        <f>#REF!/1000</f>
        <v>#REF!</v>
      </c>
      <c r="H401" s="194" t="e">
        <f>#REF!/1000</f>
        <v>#REF!</v>
      </c>
      <c r="J401" s="195" t="e">
        <f>I401/#REF!</f>
        <v>#REF!</v>
      </c>
      <c r="K401" s="132" t="e">
        <f t="shared" si="24"/>
        <v>#REF!</v>
      </c>
      <c r="L401" s="132" t="e">
        <f t="shared" si="25"/>
        <v>#REF!</v>
      </c>
    </row>
    <row r="402" spans="1:12" x14ac:dyDescent="0.2">
      <c r="A402" s="192" t="s">
        <v>124</v>
      </c>
      <c r="B402" s="187" t="e">
        <f>#REF!/1000</f>
        <v>#REF!</v>
      </c>
      <c r="C402" s="193" t="e">
        <f>#REF!/1000</f>
        <v>#REF!</v>
      </c>
      <c r="D402" s="194" t="e">
        <f>#REF!/1000</f>
        <v>#REF!</v>
      </c>
      <c r="E402" s="187" t="e">
        <f>#REF!/1000</f>
        <v>#REF!</v>
      </c>
      <c r="F402" s="194" t="e">
        <f>#REF!/1000</f>
        <v>#REF!</v>
      </c>
      <c r="G402" s="187" t="e">
        <f>#REF!/1000</f>
        <v>#REF!</v>
      </c>
      <c r="H402" s="194" t="e">
        <f>#REF!/1000</f>
        <v>#REF!</v>
      </c>
      <c r="J402" s="195" t="e">
        <f>I402/#REF!</f>
        <v>#REF!</v>
      </c>
      <c r="K402" s="132" t="e">
        <f t="shared" si="24"/>
        <v>#REF!</v>
      </c>
      <c r="L402" s="132" t="e">
        <f t="shared" si="25"/>
        <v>#REF!</v>
      </c>
    </row>
    <row r="403" spans="1:12" x14ac:dyDescent="0.2">
      <c r="A403" s="192" t="s">
        <v>125</v>
      </c>
      <c r="B403" s="187" t="e">
        <f>#REF!/1000</f>
        <v>#REF!</v>
      </c>
      <c r="C403" s="193" t="e">
        <f>#REF!/1000</f>
        <v>#REF!</v>
      </c>
      <c r="D403" s="194" t="e">
        <f>#REF!/1000</f>
        <v>#REF!</v>
      </c>
      <c r="E403" s="187" t="e">
        <f>#REF!/1000</f>
        <v>#REF!</v>
      </c>
      <c r="F403" s="194" t="e">
        <f>#REF!/1000</f>
        <v>#REF!</v>
      </c>
      <c r="G403" s="187" t="e">
        <f>#REF!/1000</f>
        <v>#REF!</v>
      </c>
      <c r="H403" s="194" t="e">
        <f>#REF!/1000</f>
        <v>#REF!</v>
      </c>
      <c r="J403" s="195" t="e">
        <f>I403/#REF!</f>
        <v>#REF!</v>
      </c>
      <c r="K403" s="132" t="e">
        <f t="shared" si="24"/>
        <v>#REF!</v>
      </c>
      <c r="L403" s="132" t="e">
        <f t="shared" si="25"/>
        <v>#REF!</v>
      </c>
    </row>
    <row r="404" spans="1:12" x14ac:dyDescent="0.2">
      <c r="A404" s="192" t="s">
        <v>126</v>
      </c>
      <c r="B404" s="187" t="e">
        <f>#REF!/1000</f>
        <v>#REF!</v>
      </c>
      <c r="C404" s="193" t="e">
        <f>#REF!/1000</f>
        <v>#REF!</v>
      </c>
      <c r="D404" s="194" t="e">
        <f>#REF!/1000</f>
        <v>#REF!</v>
      </c>
      <c r="E404" s="187" t="e">
        <f>#REF!/1000</f>
        <v>#REF!</v>
      </c>
      <c r="F404" s="194" t="e">
        <f>#REF!/1000</f>
        <v>#REF!</v>
      </c>
      <c r="G404" s="187" t="e">
        <f>#REF!/1000</f>
        <v>#REF!</v>
      </c>
      <c r="H404" s="194" t="e">
        <f>#REF!/1000</f>
        <v>#REF!</v>
      </c>
      <c r="J404" s="195" t="e">
        <f>I404/#REF!</f>
        <v>#REF!</v>
      </c>
      <c r="K404" s="132" t="e">
        <f t="shared" si="24"/>
        <v>#REF!</v>
      </c>
      <c r="L404" s="132" t="e">
        <f t="shared" si="25"/>
        <v>#REF!</v>
      </c>
    </row>
    <row r="405" spans="1:12" ht="13.5" thickBot="1" x14ac:dyDescent="0.25">
      <c r="A405" s="196" t="s">
        <v>127</v>
      </c>
      <c r="B405" s="197" t="e">
        <f>#REF!/1000</f>
        <v>#REF!</v>
      </c>
      <c r="C405" s="198" t="e">
        <f>#REF!/1000</f>
        <v>#REF!</v>
      </c>
      <c r="D405" s="199" t="e">
        <f>#REF!/1000</f>
        <v>#REF!</v>
      </c>
      <c r="E405" s="197" t="e">
        <f>#REF!/1000</f>
        <v>#REF!</v>
      </c>
      <c r="F405" s="199" t="e">
        <f>#REF!/1000</f>
        <v>#REF!</v>
      </c>
      <c r="G405" s="197" t="e">
        <f>#REF!/1000</f>
        <v>#REF!</v>
      </c>
      <c r="H405" s="199" t="e">
        <f>#REF!/1000</f>
        <v>#REF!</v>
      </c>
      <c r="J405" s="195" t="e">
        <f>I405/#REF!</f>
        <v>#REF!</v>
      </c>
      <c r="K405" s="132" t="e">
        <f t="shared" si="24"/>
        <v>#REF!</v>
      </c>
      <c r="L405" s="132" t="e">
        <f t="shared" si="25"/>
        <v>#REF!</v>
      </c>
    </row>
    <row r="406" spans="1:12" x14ac:dyDescent="0.2">
      <c r="A406" s="133"/>
      <c r="B406" s="155"/>
      <c r="C406" s="133"/>
      <c r="D406" s="133"/>
      <c r="E406" s="133"/>
      <c r="F406" s="133"/>
      <c r="G406" s="133"/>
      <c r="H406" s="133"/>
      <c r="J406" s="156"/>
      <c r="K406" s="132" t="e">
        <f t="shared" si="24"/>
        <v>#DIV/0!</v>
      </c>
      <c r="L406" s="132" t="e">
        <f t="shared" si="25"/>
        <v>#DIV/0!</v>
      </c>
    </row>
    <row r="407" spans="1:12" x14ac:dyDescent="0.2">
      <c r="A407" s="133" t="s">
        <v>36</v>
      </c>
      <c r="B407" s="157">
        <f>VLOOKUP($A407,$A$12:$U$44,B$10,0)/1000</f>
        <v>8.0489999999999995</v>
      </c>
      <c r="C407" s="157">
        <f>VLOOKUP($A407,$A$12:$U$44,G$10,0)/1000</f>
        <v>8.9209999999999994</v>
      </c>
      <c r="D407" s="157">
        <f>VLOOKUP($A407,$A$12:$U$44,L$10,0)/1000</f>
        <v>9.8320000000000007</v>
      </c>
      <c r="E407" s="157">
        <f>VLOOKUP($A407,$A$12:$U$44,Q$10,0)/1000</f>
        <v>12.093</v>
      </c>
      <c r="F407" s="157">
        <f t="shared" ref="F407:I422" si="26">VLOOKUP($A407,$A$12:$U$44,R$10,0)/1000</f>
        <v>11.526</v>
      </c>
      <c r="G407" s="157">
        <f t="shared" si="26"/>
        <v>11.234999999999999</v>
      </c>
      <c r="H407" s="157">
        <f t="shared" si="26"/>
        <v>10.901</v>
      </c>
      <c r="I407" s="157">
        <f t="shared" si="26"/>
        <v>10.365</v>
      </c>
      <c r="J407" s="158" t="e">
        <f>I407*1000000/VLOOKUP($A407,$W$12:$Y$44,2,0)</f>
        <v>#DIV/0!</v>
      </c>
      <c r="K407" s="132">
        <f t="shared" si="24"/>
        <v>-4.9169800935693897E-2</v>
      </c>
      <c r="L407" s="132">
        <f t="shared" si="25"/>
        <v>0.28773760715616858</v>
      </c>
    </row>
    <row r="408" spans="1:12" x14ac:dyDescent="0.2">
      <c r="A408" s="133" t="s">
        <v>38</v>
      </c>
      <c r="B408" s="157">
        <f t="shared" ref="B408:B437" si="27">VLOOKUP($A408,$A$12:$U$44,B$10,0)/1000</f>
        <v>14.362</v>
      </c>
      <c r="C408" s="157">
        <f t="shared" ref="C408:C437" si="28">VLOOKUP($A408,$A$12:$U$44,G$10,0)/1000</f>
        <v>15.957000000000001</v>
      </c>
      <c r="D408" s="157">
        <f t="shared" ref="D408:D437" si="29">VLOOKUP($A408,$A$12:$U$44,L$10,0)/1000</f>
        <v>16.312000000000001</v>
      </c>
      <c r="E408" s="157">
        <f t="shared" ref="E408:I437" si="30">VLOOKUP($A408,$A$12:$U$44,Q$10,0)/1000</f>
        <v>16.523</v>
      </c>
      <c r="F408" s="157">
        <f t="shared" si="26"/>
        <v>15.358000000000001</v>
      </c>
      <c r="G408" s="157">
        <f t="shared" si="26"/>
        <v>14.451000000000001</v>
      </c>
      <c r="H408" s="157">
        <f t="shared" si="26"/>
        <v>16.757999999999999</v>
      </c>
      <c r="I408" s="157">
        <f t="shared" si="26"/>
        <v>15.544</v>
      </c>
      <c r="J408" s="158" t="e">
        <f t="shared" ref="J408:J437" si="31">I408*1000000/VLOOKUP($A408,$W$12:$Y$44,2,0)</f>
        <v>#DIV/0!</v>
      </c>
      <c r="K408" s="132">
        <f t="shared" si="24"/>
        <v>-7.2443012292636277E-2</v>
      </c>
      <c r="L408" s="132">
        <f t="shared" si="25"/>
        <v>8.2300515248572653E-2</v>
      </c>
    </row>
    <row r="409" spans="1:12" x14ac:dyDescent="0.2">
      <c r="A409" s="133" t="s">
        <v>40</v>
      </c>
      <c r="B409" s="157">
        <f t="shared" si="27"/>
        <v>4.9829999999999997</v>
      </c>
      <c r="C409" s="157">
        <f t="shared" si="28"/>
        <v>2.9009999999999998</v>
      </c>
      <c r="D409" s="157">
        <f t="shared" si="29"/>
        <v>3.004</v>
      </c>
      <c r="E409" s="157">
        <f t="shared" si="30"/>
        <v>3.6669999999999998</v>
      </c>
      <c r="F409" s="157">
        <f t="shared" si="26"/>
        <v>3.899</v>
      </c>
      <c r="G409" s="157">
        <f t="shared" si="26"/>
        <v>3.7149999999999999</v>
      </c>
      <c r="H409" s="157">
        <f t="shared" si="26"/>
        <v>3.5779999999999998</v>
      </c>
      <c r="I409" s="157">
        <f t="shared" si="26"/>
        <v>3.2789999999999999</v>
      </c>
      <c r="J409" s="158" t="e">
        <f t="shared" si="31"/>
        <v>#DIV/0!</v>
      </c>
      <c r="K409" s="132">
        <f t="shared" si="24"/>
        <v>-8.3566238121855818E-2</v>
      </c>
      <c r="L409" s="132">
        <f t="shared" si="25"/>
        <v>-0.34196267308850087</v>
      </c>
    </row>
    <row r="410" spans="1:12" x14ac:dyDescent="0.2">
      <c r="A410" s="133" t="s">
        <v>66</v>
      </c>
      <c r="B410" s="157">
        <f t="shared" si="27"/>
        <v>12.057</v>
      </c>
      <c r="C410" s="157">
        <f t="shared" si="28"/>
        <v>11.971</v>
      </c>
      <c r="D410" s="157">
        <f t="shared" si="29"/>
        <v>12.295999999999999</v>
      </c>
      <c r="E410" s="157">
        <f t="shared" si="30"/>
        <v>12.098000000000001</v>
      </c>
      <c r="F410" s="157">
        <f t="shared" si="26"/>
        <v>11.968</v>
      </c>
      <c r="G410" s="157">
        <f t="shared" si="26"/>
        <v>11.487</v>
      </c>
      <c r="H410" s="157">
        <f t="shared" si="26"/>
        <v>11.948</v>
      </c>
      <c r="I410" s="157">
        <f t="shared" si="26"/>
        <v>11.616</v>
      </c>
      <c r="J410" s="158" t="e">
        <f t="shared" si="31"/>
        <v>#DIV/0!</v>
      </c>
      <c r="K410" s="132">
        <f t="shared" si="24"/>
        <v>-2.778707733511887E-2</v>
      </c>
      <c r="L410" s="132">
        <f t="shared" si="25"/>
        <v>-3.65762627519284E-2</v>
      </c>
    </row>
    <row r="411" spans="1:12" x14ac:dyDescent="0.2">
      <c r="A411" s="133" t="s">
        <v>42</v>
      </c>
      <c r="B411" s="157">
        <f t="shared" si="27"/>
        <v>0.86699999999999999</v>
      </c>
      <c r="C411" s="157">
        <f t="shared" si="28"/>
        <v>1.1679999999999999</v>
      </c>
      <c r="D411" s="157">
        <f t="shared" si="29"/>
        <v>1.3</v>
      </c>
      <c r="E411" s="157">
        <f t="shared" si="30"/>
        <v>1.3859999999999999</v>
      </c>
      <c r="F411" s="157">
        <f t="shared" si="26"/>
        <v>1.3939999999999999</v>
      </c>
      <c r="G411" s="157">
        <f t="shared" si="26"/>
        <v>1.4179999999999999</v>
      </c>
      <c r="H411" s="157">
        <f t="shared" si="26"/>
        <v>1.4490000000000001</v>
      </c>
      <c r="I411" s="157">
        <f t="shared" si="26"/>
        <v>1.401</v>
      </c>
      <c r="J411" s="158" t="e">
        <f t="shared" si="31"/>
        <v>#DIV/0!</v>
      </c>
      <c r="K411" s="132">
        <f t="shared" si="24"/>
        <v>-3.3126293995859202E-2</v>
      </c>
      <c r="L411" s="132">
        <f t="shared" si="25"/>
        <v>0.61591695501730104</v>
      </c>
    </row>
    <row r="412" spans="1:12" x14ac:dyDescent="0.2">
      <c r="A412" s="133" t="s">
        <v>43</v>
      </c>
      <c r="B412" s="157">
        <f t="shared" si="27"/>
        <v>6.8780000000000001</v>
      </c>
      <c r="C412" s="157">
        <f t="shared" si="28"/>
        <v>5.4930000000000003</v>
      </c>
      <c r="D412" s="157">
        <f t="shared" si="29"/>
        <v>5.3860000000000001</v>
      </c>
      <c r="E412" s="157">
        <f t="shared" si="30"/>
        <v>6.9260000000000002</v>
      </c>
      <c r="F412" s="157">
        <f t="shared" si="26"/>
        <v>6.9429999999999996</v>
      </c>
      <c r="G412" s="157">
        <f t="shared" si="26"/>
        <v>7.2489999999999997</v>
      </c>
      <c r="H412" s="157">
        <f t="shared" si="26"/>
        <v>7.0049999999999999</v>
      </c>
      <c r="I412" s="157">
        <f t="shared" si="26"/>
        <v>6.9630000000000001</v>
      </c>
      <c r="J412" s="158" t="e">
        <f t="shared" si="31"/>
        <v>#DIV/0!</v>
      </c>
      <c r="K412" s="132">
        <f t="shared" si="24"/>
        <v>-5.9957173447536816E-3</v>
      </c>
      <c r="L412" s="132">
        <f t="shared" si="25"/>
        <v>1.2358243675487055E-2</v>
      </c>
    </row>
    <row r="413" spans="1:12" x14ac:dyDescent="0.2">
      <c r="A413" s="159" t="s">
        <v>48</v>
      </c>
      <c r="B413" s="157">
        <f t="shared" si="27"/>
        <v>98.558999999999997</v>
      </c>
      <c r="C413" s="157">
        <f t="shared" si="28"/>
        <v>104.96599999999999</v>
      </c>
      <c r="D413" s="157">
        <f t="shared" si="29"/>
        <v>98.721999999999994</v>
      </c>
      <c r="E413" s="157">
        <f t="shared" si="30"/>
        <v>88.926000000000002</v>
      </c>
      <c r="F413" s="157">
        <f t="shared" si="26"/>
        <v>90.090999999999994</v>
      </c>
      <c r="G413" s="157">
        <f t="shared" si="26"/>
        <v>79.28</v>
      </c>
      <c r="H413" s="157">
        <f t="shared" si="26"/>
        <v>86.789000000000001</v>
      </c>
      <c r="I413" s="157">
        <f t="shared" si="26"/>
        <v>82.772999999999996</v>
      </c>
      <c r="J413" s="158" t="e">
        <f t="shared" si="31"/>
        <v>#DIV/0!</v>
      </c>
      <c r="K413" s="132">
        <f t="shared" si="24"/>
        <v>-4.6273145214255296E-2</v>
      </c>
      <c r="L413" s="132">
        <f t="shared" si="25"/>
        <v>-0.1601680211852799</v>
      </c>
    </row>
    <row r="414" spans="1:12" x14ac:dyDescent="0.2">
      <c r="A414" s="133" t="s">
        <v>44</v>
      </c>
      <c r="B414" s="157">
        <f t="shared" si="27"/>
        <v>7.133</v>
      </c>
      <c r="C414" s="157">
        <f t="shared" si="28"/>
        <v>7.2549999999999999</v>
      </c>
      <c r="D414" s="157">
        <f t="shared" si="29"/>
        <v>7.0579999999999998</v>
      </c>
      <c r="E414" s="157">
        <f t="shared" si="30"/>
        <v>7.2910000000000004</v>
      </c>
      <c r="F414" s="157">
        <f t="shared" si="26"/>
        <v>7.3449999999999998</v>
      </c>
      <c r="G414" s="157">
        <f t="shared" si="26"/>
        <v>7.4059999999999997</v>
      </c>
      <c r="H414" s="157">
        <f t="shared" si="26"/>
        <v>7.2110000000000003</v>
      </c>
      <c r="I414" s="157">
        <f t="shared" si="26"/>
        <v>6.7530000000000001</v>
      </c>
      <c r="J414" s="158" t="e">
        <f t="shared" si="31"/>
        <v>#DIV/0!</v>
      </c>
      <c r="K414" s="132">
        <f t="shared" si="24"/>
        <v>-6.3514075717653662E-2</v>
      </c>
      <c r="L414" s="132">
        <f t="shared" si="25"/>
        <v>-5.3273517454086622E-2</v>
      </c>
    </row>
    <row r="415" spans="1:12" x14ac:dyDescent="0.2">
      <c r="A415" s="133" t="s">
        <v>45</v>
      </c>
      <c r="B415" s="157">
        <f t="shared" si="27"/>
        <v>1.9339999999999999</v>
      </c>
      <c r="C415" s="157">
        <f t="shared" si="28"/>
        <v>0.86099999999999999</v>
      </c>
      <c r="D415" s="157">
        <f t="shared" si="29"/>
        <v>0.76300000000000001</v>
      </c>
      <c r="E415" s="157">
        <f t="shared" si="30"/>
        <v>0.97099999999999997</v>
      </c>
      <c r="F415" s="157">
        <f t="shared" si="26"/>
        <v>0.98499999999999999</v>
      </c>
      <c r="G415" s="157">
        <f t="shared" si="26"/>
        <v>1.0409999999999999</v>
      </c>
      <c r="H415" s="157">
        <f t="shared" si="26"/>
        <v>0.98799999999999999</v>
      </c>
      <c r="I415" s="157">
        <f t="shared" si="26"/>
        <v>0.9</v>
      </c>
      <c r="J415" s="158" t="e">
        <f t="shared" si="31"/>
        <v>#DIV/0!</v>
      </c>
      <c r="K415" s="132">
        <f t="shared" si="24"/>
        <v>-8.9068825910931126E-2</v>
      </c>
      <c r="L415" s="132">
        <f t="shared" si="25"/>
        <v>-0.53464322647362972</v>
      </c>
    </row>
    <row r="416" spans="1:12" x14ac:dyDescent="0.2">
      <c r="A416" s="133" t="s">
        <v>64</v>
      </c>
      <c r="B416" s="157">
        <f t="shared" si="27"/>
        <v>33.805999999999997</v>
      </c>
      <c r="C416" s="157">
        <f t="shared" si="28"/>
        <v>39.195999999999998</v>
      </c>
      <c r="D416" s="157">
        <f t="shared" si="29"/>
        <v>45.959000000000003</v>
      </c>
      <c r="E416" s="157">
        <f t="shared" si="30"/>
        <v>53.158000000000001</v>
      </c>
      <c r="F416" s="157">
        <f t="shared" si="26"/>
        <v>52.951999999999998</v>
      </c>
      <c r="G416" s="157">
        <f t="shared" si="26"/>
        <v>54.235999999999997</v>
      </c>
      <c r="H416" s="157">
        <f t="shared" si="26"/>
        <v>51.49</v>
      </c>
      <c r="I416" s="157">
        <f t="shared" si="26"/>
        <v>47.628</v>
      </c>
      <c r="J416" s="158" t="e">
        <f t="shared" si="31"/>
        <v>#DIV/0!</v>
      </c>
      <c r="K416" s="132">
        <f t="shared" si="24"/>
        <v>-7.5004855311711083E-2</v>
      </c>
      <c r="L416" s="132">
        <f t="shared" si="25"/>
        <v>0.40886233213039119</v>
      </c>
    </row>
    <row r="417" spans="1:12" x14ac:dyDescent="0.2">
      <c r="A417" s="133" t="s">
        <v>46</v>
      </c>
      <c r="B417" s="157">
        <f t="shared" si="27"/>
        <v>8.2319999999999993</v>
      </c>
      <c r="C417" s="157">
        <f t="shared" si="28"/>
        <v>7.55</v>
      </c>
      <c r="D417" s="157">
        <f t="shared" si="29"/>
        <v>7.2629999999999999</v>
      </c>
      <c r="E417" s="157">
        <f t="shared" si="30"/>
        <v>8.1150000000000002</v>
      </c>
      <c r="F417" s="157">
        <f t="shared" si="26"/>
        <v>8.1790000000000003</v>
      </c>
      <c r="G417" s="157">
        <f t="shared" si="26"/>
        <v>8.0850000000000009</v>
      </c>
      <c r="H417" s="157">
        <f t="shared" si="26"/>
        <v>7.8070000000000004</v>
      </c>
      <c r="I417" s="157">
        <f t="shared" si="26"/>
        <v>7.4530000000000003</v>
      </c>
      <c r="J417" s="158" t="e">
        <f t="shared" si="31"/>
        <v>#DIV/0!</v>
      </c>
      <c r="K417" s="132">
        <f t="shared" si="24"/>
        <v>-4.534392212117333E-2</v>
      </c>
      <c r="L417" s="132">
        <f t="shared" si="25"/>
        <v>-9.4630709426627685E-2</v>
      </c>
    </row>
    <row r="418" spans="1:12" x14ac:dyDescent="0.2">
      <c r="A418" s="133" t="s">
        <v>47</v>
      </c>
      <c r="B418" s="157">
        <f t="shared" si="27"/>
        <v>66.989000000000004</v>
      </c>
      <c r="C418" s="157">
        <f t="shared" si="28"/>
        <v>69.108999999999995</v>
      </c>
      <c r="D418" s="157">
        <f t="shared" si="29"/>
        <v>72.353999999999999</v>
      </c>
      <c r="E418" s="157">
        <f t="shared" si="30"/>
        <v>73.225999999999999</v>
      </c>
      <c r="F418" s="157">
        <f t="shared" si="26"/>
        <v>72.816000000000003</v>
      </c>
      <c r="G418" s="157">
        <f t="shared" si="26"/>
        <v>70.861000000000004</v>
      </c>
      <c r="H418" s="157">
        <f t="shared" si="26"/>
        <v>70.016999999999996</v>
      </c>
      <c r="I418" s="157">
        <f t="shared" si="26"/>
        <v>68.143000000000001</v>
      </c>
      <c r="J418" s="158" t="e">
        <f t="shared" si="31"/>
        <v>#DIV/0!</v>
      </c>
      <c r="K418" s="132">
        <f t="shared" si="24"/>
        <v>-2.6764928517360009E-2</v>
      </c>
      <c r="L418" s="132">
        <f t="shared" si="25"/>
        <v>1.7226708862649036E-2</v>
      </c>
    </row>
    <row r="419" spans="1:12" x14ac:dyDescent="0.2">
      <c r="A419" s="133" t="s">
        <v>49</v>
      </c>
      <c r="B419" s="157">
        <f t="shared" si="27"/>
        <v>10.082000000000001</v>
      </c>
      <c r="C419" s="157">
        <f t="shared" si="28"/>
        <v>10.744999999999999</v>
      </c>
      <c r="D419" s="157">
        <f t="shared" si="29"/>
        <v>12.631</v>
      </c>
      <c r="E419" s="157">
        <f t="shared" si="30"/>
        <v>14.278</v>
      </c>
      <c r="F419" s="157">
        <f t="shared" si="26"/>
        <v>14.646000000000001</v>
      </c>
      <c r="G419" s="157">
        <f t="shared" si="26"/>
        <v>14.582000000000001</v>
      </c>
      <c r="H419" s="157">
        <f t="shared" si="26"/>
        <v>13.929</v>
      </c>
      <c r="I419" s="157">
        <f t="shared" si="26"/>
        <v>13.664</v>
      </c>
      <c r="J419" s="158" t="e">
        <f t="shared" si="31"/>
        <v>#DIV/0!</v>
      </c>
      <c r="K419" s="132">
        <f t="shared" si="24"/>
        <v>-1.902505563931367E-2</v>
      </c>
      <c r="L419" s="132">
        <f t="shared" si="25"/>
        <v>0.35528664947431055</v>
      </c>
    </row>
    <row r="420" spans="1:12" x14ac:dyDescent="0.2">
      <c r="A420" s="133" t="s">
        <v>50</v>
      </c>
      <c r="B420" s="157">
        <f t="shared" si="27"/>
        <v>6.0949999999999998</v>
      </c>
      <c r="C420" s="157">
        <f t="shared" si="28"/>
        <v>4.16</v>
      </c>
      <c r="D420" s="157">
        <f t="shared" si="29"/>
        <v>4.1760000000000002</v>
      </c>
      <c r="E420" s="157">
        <f t="shared" si="30"/>
        <v>4.859</v>
      </c>
      <c r="F420" s="157">
        <f t="shared" si="26"/>
        <v>5.085</v>
      </c>
      <c r="G420" s="157">
        <f t="shared" si="26"/>
        <v>5.1349999999999998</v>
      </c>
      <c r="H420" s="157">
        <f t="shared" si="26"/>
        <v>5.15</v>
      </c>
      <c r="I420" s="157">
        <f t="shared" si="26"/>
        <v>5.0670000000000002</v>
      </c>
      <c r="J420" s="158" t="e">
        <f t="shared" si="31"/>
        <v>#DIV/0!</v>
      </c>
      <c r="K420" s="132">
        <f t="shared" si="24"/>
        <v>-1.6116504854368996E-2</v>
      </c>
      <c r="L420" s="132">
        <f t="shared" si="25"/>
        <v>-0.16866283839212462</v>
      </c>
    </row>
    <row r="421" spans="1:12" x14ac:dyDescent="0.2">
      <c r="A421" s="133" t="s">
        <v>51</v>
      </c>
      <c r="B421" s="157">
        <f t="shared" si="27"/>
        <v>3.895</v>
      </c>
      <c r="C421" s="157">
        <f t="shared" si="28"/>
        <v>4.8179999999999996</v>
      </c>
      <c r="D421" s="157">
        <f t="shared" si="29"/>
        <v>6.9180000000000001</v>
      </c>
      <c r="E421" s="157">
        <f t="shared" si="30"/>
        <v>8.0190000000000001</v>
      </c>
      <c r="F421" s="157">
        <f t="shared" si="26"/>
        <v>8.4969999999999999</v>
      </c>
      <c r="G421" s="157">
        <f t="shared" si="26"/>
        <v>8.5649999999999995</v>
      </c>
      <c r="H421" s="157">
        <f t="shared" si="26"/>
        <v>8.3819999999999997</v>
      </c>
      <c r="I421" s="157">
        <f t="shared" si="26"/>
        <v>7.1920000000000002</v>
      </c>
      <c r="J421" s="158" t="e">
        <f t="shared" si="31"/>
        <v>#DIV/0!</v>
      </c>
      <c r="K421" s="132">
        <f t="shared" si="24"/>
        <v>-0.14197089000238605</v>
      </c>
      <c r="L421" s="132">
        <f t="shared" si="25"/>
        <v>0.84646983311938384</v>
      </c>
    </row>
    <row r="422" spans="1:12" x14ac:dyDescent="0.2">
      <c r="A422" s="125" t="s">
        <v>39</v>
      </c>
      <c r="B422" s="157" t="e">
        <f t="shared" si="27"/>
        <v>#N/A</v>
      </c>
      <c r="C422" s="157" t="e">
        <f t="shared" si="28"/>
        <v>#N/A</v>
      </c>
      <c r="D422" s="157" t="e">
        <f t="shared" si="29"/>
        <v>#N/A</v>
      </c>
      <c r="E422" s="157" t="e">
        <f t="shared" si="30"/>
        <v>#N/A</v>
      </c>
      <c r="F422" s="157" t="e">
        <f t="shared" si="26"/>
        <v>#N/A</v>
      </c>
      <c r="G422" s="157" t="e">
        <f t="shared" si="26"/>
        <v>#N/A</v>
      </c>
      <c r="H422" s="157" t="e">
        <f t="shared" si="26"/>
        <v>#N/A</v>
      </c>
      <c r="I422" s="157" t="e">
        <f t="shared" si="26"/>
        <v>#N/A</v>
      </c>
      <c r="J422" s="158" t="e">
        <f t="shared" si="31"/>
        <v>#N/A</v>
      </c>
      <c r="K422" s="132" t="e">
        <f t="shared" si="24"/>
        <v>#N/A</v>
      </c>
      <c r="L422" s="132" t="e">
        <f t="shared" si="25"/>
        <v>#N/A</v>
      </c>
    </row>
    <row r="423" spans="1:12" x14ac:dyDescent="0.2">
      <c r="A423" s="133" t="s">
        <v>52</v>
      </c>
      <c r="B423" s="157">
        <f t="shared" si="27"/>
        <v>54.220999999999997</v>
      </c>
      <c r="C423" s="157">
        <f t="shared" si="28"/>
        <v>54.06</v>
      </c>
      <c r="D423" s="157">
        <f t="shared" si="29"/>
        <v>57.838000000000001</v>
      </c>
      <c r="E423" s="157">
        <f t="shared" si="30"/>
        <v>58.798000000000002</v>
      </c>
      <c r="F423" s="157">
        <f t="shared" si="30"/>
        <v>58.03</v>
      </c>
      <c r="G423" s="157">
        <f t="shared" si="30"/>
        <v>57.533999999999999</v>
      </c>
      <c r="H423" s="157">
        <f t="shared" si="30"/>
        <v>55.792000000000002</v>
      </c>
      <c r="I423" s="157">
        <f t="shared" si="30"/>
        <v>50.874000000000002</v>
      </c>
      <c r="J423" s="158" t="e">
        <f t="shared" si="31"/>
        <v>#DIV/0!</v>
      </c>
      <c r="K423" s="132">
        <f t="shared" si="24"/>
        <v>-8.8148838543160246E-2</v>
      </c>
      <c r="L423" s="132">
        <f t="shared" si="25"/>
        <v>-6.1728850445399282E-2</v>
      </c>
    </row>
    <row r="424" spans="1:12" x14ac:dyDescent="0.2">
      <c r="A424" s="133" t="s">
        <v>54</v>
      </c>
      <c r="B424" s="157">
        <f t="shared" si="27"/>
        <v>4.0640000000000001</v>
      </c>
      <c r="C424" s="157">
        <f t="shared" si="28"/>
        <v>1.67</v>
      </c>
      <c r="D424" s="157">
        <f t="shared" si="29"/>
        <v>1.355</v>
      </c>
      <c r="E424" s="157">
        <f t="shared" si="30"/>
        <v>1.6140000000000001</v>
      </c>
      <c r="F424" s="157">
        <f t="shared" si="30"/>
        <v>1.6859999999999999</v>
      </c>
      <c r="G424" s="157">
        <f t="shared" si="30"/>
        <v>1.9119999999999999</v>
      </c>
      <c r="H424" s="157">
        <f t="shared" si="30"/>
        <v>1.903</v>
      </c>
      <c r="I424" s="157">
        <f t="shared" si="30"/>
        <v>1.5580000000000001</v>
      </c>
      <c r="J424" s="158" t="e">
        <f t="shared" si="31"/>
        <v>#DIV/0!</v>
      </c>
      <c r="K424" s="132">
        <f t="shared" si="24"/>
        <v>-0.18129269574356277</v>
      </c>
      <c r="L424" s="132">
        <f t="shared" si="25"/>
        <v>-0.61663385826771655</v>
      </c>
    </row>
    <row r="425" spans="1:12" x14ac:dyDescent="0.2">
      <c r="A425" s="133" t="s">
        <v>55</v>
      </c>
      <c r="B425" s="157">
        <f t="shared" si="27"/>
        <v>1.589</v>
      </c>
      <c r="C425" s="157">
        <f t="shared" si="28"/>
        <v>1.76</v>
      </c>
      <c r="D425" s="157">
        <f t="shared" si="29"/>
        <v>2.278</v>
      </c>
      <c r="E425" s="157">
        <f t="shared" si="30"/>
        <v>3.1219999999999999</v>
      </c>
      <c r="F425" s="157">
        <f t="shared" si="30"/>
        <v>2.9670000000000001</v>
      </c>
      <c r="G425" s="157">
        <f t="shared" si="30"/>
        <v>2.9089999999999998</v>
      </c>
      <c r="H425" s="157">
        <f t="shared" si="30"/>
        <v>2.9279999999999999</v>
      </c>
      <c r="I425" s="157">
        <f t="shared" si="30"/>
        <v>2.7280000000000002</v>
      </c>
      <c r="J425" s="158" t="e">
        <f t="shared" si="31"/>
        <v>#DIV/0!</v>
      </c>
      <c r="K425" s="132">
        <f t="shared" si="24"/>
        <v>-6.8306010928961713E-2</v>
      </c>
      <c r="L425" s="132">
        <f t="shared" si="25"/>
        <v>0.71680302076777869</v>
      </c>
    </row>
    <row r="426" spans="1:12" x14ac:dyDescent="0.2">
      <c r="A426" s="133" t="s">
        <v>53</v>
      </c>
      <c r="B426" s="157">
        <f t="shared" si="27"/>
        <v>2.0630000000000002</v>
      </c>
      <c r="C426" s="157">
        <f t="shared" si="28"/>
        <v>1.157</v>
      </c>
      <c r="D426" s="157">
        <f t="shared" si="29"/>
        <v>1.0569999999999999</v>
      </c>
      <c r="E426" s="157">
        <f t="shared" si="30"/>
        <v>1.325</v>
      </c>
      <c r="F426" s="157">
        <f t="shared" si="30"/>
        <v>1.468</v>
      </c>
      <c r="G426" s="157">
        <f t="shared" si="30"/>
        <v>1.607</v>
      </c>
      <c r="H426" s="157">
        <f t="shared" si="30"/>
        <v>1.5169999999999999</v>
      </c>
      <c r="I426" s="157">
        <f t="shared" si="30"/>
        <v>1.2509999999999999</v>
      </c>
      <c r="J426" s="158" t="e">
        <f t="shared" si="31"/>
        <v>#DIV/0!</v>
      </c>
      <c r="K426" s="132">
        <f t="shared" si="24"/>
        <v>-0.17534607778510225</v>
      </c>
      <c r="L426" s="132">
        <f t="shared" si="25"/>
        <v>-0.39360155113911788</v>
      </c>
    </row>
    <row r="427" spans="1:12" x14ac:dyDescent="0.2">
      <c r="A427" s="133" t="s">
        <v>56</v>
      </c>
      <c r="B427" s="157">
        <f t="shared" si="27"/>
        <v>0.255</v>
      </c>
      <c r="C427" s="157">
        <f t="shared" si="28"/>
        <v>0.23799999999999999</v>
      </c>
      <c r="D427" s="157">
        <f t="shared" si="29"/>
        <v>0.22900000000000001</v>
      </c>
      <c r="E427" s="157">
        <f t="shared" si="30"/>
        <v>0.28199999999999997</v>
      </c>
      <c r="F427" s="157">
        <f t="shared" si="30"/>
        <v>0.27500000000000002</v>
      </c>
      <c r="G427" s="157">
        <f t="shared" si="30"/>
        <v>0.28199999999999997</v>
      </c>
      <c r="H427" s="157">
        <f t="shared" si="30"/>
        <v>0.33100000000000002</v>
      </c>
      <c r="I427" s="157">
        <f t="shared" si="30"/>
        <v>0.29599999999999999</v>
      </c>
      <c r="J427" s="158" t="e">
        <f t="shared" si="31"/>
        <v>#DIV/0!</v>
      </c>
      <c r="K427" s="132">
        <f t="shared" si="24"/>
        <v>-0.10574018126888229</v>
      </c>
      <c r="L427" s="132">
        <f t="shared" si="25"/>
        <v>0.16078431372549012</v>
      </c>
    </row>
    <row r="428" spans="1:12" x14ac:dyDescent="0.2">
      <c r="A428" s="133" t="s">
        <v>57</v>
      </c>
      <c r="B428" s="157">
        <f t="shared" si="27"/>
        <v>12.101000000000001</v>
      </c>
      <c r="C428" s="157">
        <f t="shared" si="28"/>
        <v>14.103</v>
      </c>
      <c r="D428" s="157">
        <f t="shared" si="29"/>
        <v>16.481999999999999</v>
      </c>
      <c r="E428" s="157">
        <f t="shared" si="30"/>
        <v>18.021000000000001</v>
      </c>
      <c r="F428" s="157">
        <f t="shared" si="30"/>
        <v>17.306000000000001</v>
      </c>
      <c r="G428" s="157">
        <f t="shared" si="30"/>
        <v>16.724</v>
      </c>
      <c r="H428" s="157">
        <f t="shared" si="30"/>
        <v>16.991</v>
      </c>
      <c r="I428" s="157">
        <f t="shared" si="30"/>
        <v>17.855</v>
      </c>
      <c r="J428" s="158" t="e">
        <f t="shared" si="31"/>
        <v>#DIV/0!</v>
      </c>
      <c r="K428" s="132">
        <f t="shared" si="24"/>
        <v>5.0850450238361544E-2</v>
      </c>
      <c r="L428" s="132">
        <f t="shared" si="25"/>
        <v>0.47549789273613746</v>
      </c>
    </row>
    <row r="429" spans="1:12" x14ac:dyDescent="0.2">
      <c r="A429" s="133" t="s">
        <v>58</v>
      </c>
      <c r="B429" s="157">
        <f t="shared" si="27"/>
        <v>5.9409999999999998</v>
      </c>
      <c r="C429" s="157">
        <f t="shared" si="28"/>
        <v>5.9969999999999999</v>
      </c>
      <c r="D429" s="157">
        <f t="shared" si="29"/>
        <v>6.1959999999999997</v>
      </c>
      <c r="E429" s="157">
        <f t="shared" si="30"/>
        <v>6.8029999999999999</v>
      </c>
      <c r="F429" s="157">
        <f t="shared" si="30"/>
        <v>7.1459999999999999</v>
      </c>
      <c r="G429" s="157">
        <f t="shared" si="30"/>
        <v>7.0890000000000004</v>
      </c>
      <c r="H429" s="157">
        <f t="shared" si="30"/>
        <v>6.8730000000000002</v>
      </c>
      <c r="I429" s="157">
        <f t="shared" si="30"/>
        <v>6.798</v>
      </c>
      <c r="J429" s="158" t="e">
        <f t="shared" si="31"/>
        <v>#DIV/0!</v>
      </c>
      <c r="K429" s="132">
        <f t="shared" si="24"/>
        <v>-1.0912265386294195E-2</v>
      </c>
      <c r="L429" s="132">
        <f t="shared" si="25"/>
        <v>0.14425180945968696</v>
      </c>
    </row>
    <row r="430" spans="1:12" x14ac:dyDescent="0.2">
      <c r="A430" s="133" t="s">
        <v>59</v>
      </c>
      <c r="B430" s="157">
        <f t="shared" si="27"/>
        <v>9.1959999999999997</v>
      </c>
      <c r="C430" s="157">
        <f t="shared" si="28"/>
        <v>11.519</v>
      </c>
      <c r="D430" s="157">
        <f t="shared" si="29"/>
        <v>15.340999999999999</v>
      </c>
      <c r="E430" s="157">
        <f t="shared" si="30"/>
        <v>17.710999999999999</v>
      </c>
      <c r="F430" s="157">
        <f t="shared" si="30"/>
        <v>18.327999999999999</v>
      </c>
      <c r="G430" s="157">
        <f t="shared" si="30"/>
        <v>19.283999999999999</v>
      </c>
      <c r="H430" s="157">
        <f t="shared" si="30"/>
        <v>19.771000000000001</v>
      </c>
      <c r="I430" s="157">
        <f t="shared" si="30"/>
        <v>19.754999999999999</v>
      </c>
      <c r="J430" s="158" t="e">
        <f t="shared" si="31"/>
        <v>#DIV/0!</v>
      </c>
      <c r="K430" s="132">
        <f t="shared" si="24"/>
        <v>-8.0926609680853634E-4</v>
      </c>
      <c r="L430" s="132">
        <f t="shared" si="25"/>
        <v>1.1482166159199652</v>
      </c>
    </row>
    <row r="431" spans="1:12" x14ac:dyDescent="0.2">
      <c r="A431" s="133" t="s">
        <v>60</v>
      </c>
      <c r="B431" s="157">
        <f t="shared" si="27"/>
        <v>6.7069999999999999</v>
      </c>
      <c r="C431" s="157">
        <f t="shared" si="28"/>
        <v>8.1590000000000007</v>
      </c>
      <c r="D431" s="157">
        <f t="shared" si="29"/>
        <v>10.539</v>
      </c>
      <c r="E431" s="157">
        <f t="shared" si="30"/>
        <v>10.762</v>
      </c>
      <c r="F431" s="157">
        <f t="shared" si="30"/>
        <v>10.278</v>
      </c>
      <c r="G431" s="157">
        <f t="shared" si="30"/>
        <v>10.061999999999999</v>
      </c>
      <c r="H431" s="157">
        <f t="shared" si="30"/>
        <v>9.7170000000000005</v>
      </c>
      <c r="I431" s="157">
        <f t="shared" si="30"/>
        <v>9.5120000000000005</v>
      </c>
      <c r="J431" s="158" t="e">
        <f t="shared" si="31"/>
        <v>#DIV/0!</v>
      </c>
      <c r="K431" s="132">
        <f t="shared" si="24"/>
        <v>-2.1097046413502074E-2</v>
      </c>
      <c r="L431" s="132">
        <f t="shared" si="25"/>
        <v>0.41821977038914576</v>
      </c>
    </row>
    <row r="432" spans="1:12" x14ac:dyDescent="0.2">
      <c r="A432" s="133" t="s">
        <v>61</v>
      </c>
      <c r="B432" s="157">
        <f t="shared" si="27"/>
        <v>8.0549999999999997</v>
      </c>
      <c r="C432" s="157">
        <f t="shared" si="28"/>
        <v>5.5590000000000002</v>
      </c>
      <c r="D432" s="157">
        <f t="shared" si="29"/>
        <v>5.2949999999999999</v>
      </c>
      <c r="E432" s="157">
        <f t="shared" si="30"/>
        <v>6.5890000000000004</v>
      </c>
      <c r="F432" s="157">
        <f t="shared" si="30"/>
        <v>6.4139999999999997</v>
      </c>
      <c r="G432" s="157">
        <f t="shared" si="30"/>
        <v>6.9189999999999996</v>
      </c>
      <c r="H432" s="157">
        <f t="shared" si="30"/>
        <v>6.7450000000000001</v>
      </c>
      <c r="I432" s="157">
        <f t="shared" si="30"/>
        <v>6.423</v>
      </c>
      <c r="J432" s="158" t="e">
        <f t="shared" si="31"/>
        <v>#DIV/0!</v>
      </c>
      <c r="K432" s="132">
        <f t="shared" si="24"/>
        <v>-4.7739065974796158E-2</v>
      </c>
      <c r="L432" s="132">
        <f t="shared" si="25"/>
        <v>-0.20260707635009306</v>
      </c>
    </row>
    <row r="433" spans="1:27" x14ac:dyDescent="0.2">
      <c r="A433" s="133" t="s">
        <v>65</v>
      </c>
      <c r="B433" s="157">
        <f t="shared" si="27"/>
        <v>12.49</v>
      </c>
      <c r="C433" s="157">
        <f t="shared" si="28"/>
        <v>13.798999999999999</v>
      </c>
      <c r="D433" s="157">
        <f t="shared" si="29"/>
        <v>13.151</v>
      </c>
      <c r="E433" s="157">
        <f t="shared" si="30"/>
        <v>11.388</v>
      </c>
      <c r="F433" s="157">
        <f t="shared" si="30"/>
        <v>10.755000000000001</v>
      </c>
      <c r="G433" s="157">
        <f t="shared" si="30"/>
        <v>10.62</v>
      </c>
      <c r="H433" s="157">
        <f t="shared" si="30"/>
        <v>10.164999999999999</v>
      </c>
      <c r="I433" s="157">
        <f t="shared" si="30"/>
        <v>9.827</v>
      </c>
      <c r="J433" s="158" t="e">
        <f t="shared" si="31"/>
        <v>#DIV/0!</v>
      </c>
      <c r="K433" s="132">
        <f t="shared" si="24"/>
        <v>-3.3251352680767288E-2</v>
      </c>
      <c r="L433" s="132">
        <f t="shared" si="25"/>
        <v>-0.21321056845476383</v>
      </c>
    </row>
    <row r="434" spans="1:27" x14ac:dyDescent="0.2">
      <c r="A434" s="133" t="s">
        <v>63</v>
      </c>
      <c r="B434" s="157">
        <f t="shared" si="27"/>
        <v>1.5129999999999999</v>
      </c>
      <c r="C434" s="157">
        <f t="shared" si="28"/>
        <v>2.1059999999999999</v>
      </c>
      <c r="D434" s="157">
        <f t="shared" si="29"/>
        <v>2.238</v>
      </c>
      <c r="E434" s="157">
        <f t="shared" si="30"/>
        <v>2.3839999999999999</v>
      </c>
      <c r="F434" s="157">
        <f t="shared" si="30"/>
        <v>2.4489999999999998</v>
      </c>
      <c r="G434" s="157">
        <f t="shared" si="30"/>
        <v>2.4129999999999998</v>
      </c>
      <c r="H434" s="157">
        <f t="shared" si="30"/>
        <v>2.8069999999999999</v>
      </c>
      <c r="I434" s="157">
        <f t="shared" si="30"/>
        <v>2.4580000000000002</v>
      </c>
      <c r="J434" s="158" t="e">
        <f t="shared" si="31"/>
        <v>#DIV/0!</v>
      </c>
      <c r="K434" s="132">
        <f t="shared" si="24"/>
        <v>-0.1243320270751691</v>
      </c>
      <c r="L434" s="132">
        <f t="shared" si="25"/>
        <v>0.62458691341705241</v>
      </c>
    </row>
    <row r="435" spans="1:27" x14ac:dyDescent="0.2">
      <c r="A435" s="160" t="s">
        <v>62</v>
      </c>
      <c r="B435" s="157">
        <f t="shared" si="27"/>
        <v>3.653</v>
      </c>
      <c r="C435" s="157">
        <f t="shared" si="28"/>
        <v>1.61</v>
      </c>
      <c r="D435" s="157">
        <f t="shared" si="29"/>
        <v>1.7070000000000001</v>
      </c>
      <c r="E435" s="157">
        <f t="shared" si="30"/>
        <v>2.165</v>
      </c>
      <c r="F435" s="157">
        <f t="shared" si="30"/>
        <v>2.1190000000000002</v>
      </c>
      <c r="G435" s="157">
        <f t="shared" si="30"/>
        <v>2.2189999999999999</v>
      </c>
      <c r="H435" s="157">
        <f t="shared" si="30"/>
        <v>2.3730000000000002</v>
      </c>
      <c r="I435" s="157">
        <f t="shared" si="30"/>
        <v>1.9890000000000001</v>
      </c>
      <c r="J435" s="158" t="e">
        <f t="shared" si="31"/>
        <v>#DIV/0!</v>
      </c>
      <c r="K435" s="132">
        <f t="shared" si="24"/>
        <v>-0.16182048040455121</v>
      </c>
      <c r="L435" s="132">
        <f t="shared" si="25"/>
        <v>-0.45551601423487542</v>
      </c>
    </row>
    <row r="436" spans="1:27" x14ac:dyDescent="0.2">
      <c r="A436" s="161" t="s">
        <v>67</v>
      </c>
      <c r="B436" s="157">
        <f t="shared" si="27"/>
        <v>17.919</v>
      </c>
      <c r="C436" s="157">
        <f t="shared" si="28"/>
        <v>22.53</v>
      </c>
      <c r="D436" s="157">
        <f t="shared" si="29"/>
        <v>23.280999999999999</v>
      </c>
      <c r="E436" s="157">
        <f t="shared" si="30"/>
        <v>23.504000000000001</v>
      </c>
      <c r="F436" s="157">
        <f t="shared" si="30"/>
        <v>23.704000000000001</v>
      </c>
      <c r="G436" s="157">
        <f t="shared" si="30"/>
        <v>24.411000000000001</v>
      </c>
      <c r="H436" s="157">
        <f t="shared" si="30"/>
        <v>24.722000000000001</v>
      </c>
      <c r="I436" s="157">
        <f t="shared" si="30"/>
        <v>23.353999999999999</v>
      </c>
      <c r="J436" s="158" t="e">
        <f t="shared" si="31"/>
        <v>#DIV/0!</v>
      </c>
      <c r="K436" s="132">
        <f t="shared" si="24"/>
        <v>-5.5335328856888633E-2</v>
      </c>
      <c r="L436" s="132">
        <f t="shared" si="25"/>
        <v>0.30330933645850766</v>
      </c>
    </row>
    <row r="437" spans="1:27" ht="13.5" thickBot="1" x14ac:dyDescent="0.25">
      <c r="A437" s="162" t="s">
        <v>68</v>
      </c>
      <c r="B437" s="157">
        <f t="shared" si="27"/>
        <v>58.902999999999999</v>
      </c>
      <c r="C437" s="157">
        <f t="shared" si="28"/>
        <v>60.401000000000003</v>
      </c>
      <c r="D437" s="157">
        <f t="shared" si="29"/>
        <v>63.046999999999997</v>
      </c>
      <c r="E437" s="157">
        <f t="shared" si="30"/>
        <v>66.512</v>
      </c>
      <c r="F437" s="157">
        <f t="shared" si="30"/>
        <v>66.884</v>
      </c>
      <c r="G437" s="157">
        <f t="shared" si="30"/>
        <v>66.397000000000006</v>
      </c>
      <c r="H437" s="157">
        <f t="shared" si="30"/>
        <v>64.338999999999999</v>
      </c>
      <c r="I437" s="157">
        <f t="shared" si="30"/>
        <v>60.966000000000001</v>
      </c>
      <c r="J437" s="158" t="e">
        <f t="shared" si="31"/>
        <v>#DIV/0!</v>
      </c>
      <c r="K437" s="132">
        <f t="shared" si="24"/>
        <v>-5.2425434029126916E-2</v>
      </c>
      <c r="L437" s="132">
        <f t="shared" si="25"/>
        <v>3.5023683004261286E-2</v>
      </c>
    </row>
    <row r="438" spans="1:27" x14ac:dyDescent="0.2">
      <c r="F438" s="118"/>
      <c r="G438" s="169"/>
      <c r="H438" s="170"/>
    </row>
    <row r="439" spans="1:27" x14ac:dyDescent="0.2">
      <c r="A439" t="s">
        <v>129</v>
      </c>
      <c r="H439" s="171"/>
    </row>
    <row r="440" spans="1:27" x14ac:dyDescent="0.2">
      <c r="A440" t="s">
        <v>131</v>
      </c>
      <c r="H440" s="20"/>
    </row>
    <row r="441" spans="1:27" x14ac:dyDescent="0.2">
      <c r="H441" s="118"/>
    </row>
    <row r="442" spans="1:27" x14ac:dyDescent="0.2">
      <c r="AA442"/>
    </row>
    <row r="443" spans="1:27" x14ac:dyDescent="0.2">
      <c r="AA443"/>
    </row>
    <row r="444" spans="1:27" x14ac:dyDescent="0.2">
      <c r="AA444"/>
    </row>
    <row r="445" spans="1:27" x14ac:dyDescent="0.2">
      <c r="AA445"/>
    </row>
    <row r="446" spans="1:27" x14ac:dyDescent="0.2">
      <c r="AA446"/>
    </row>
    <row r="447" spans="1:27" ht="42" customHeight="1" x14ac:dyDescent="0.2">
      <c r="AA447"/>
    </row>
    <row r="448" spans="1:27" x14ac:dyDescent="0.2">
      <c r="AA448"/>
    </row>
    <row r="449" spans="27:27" x14ac:dyDescent="0.2">
      <c r="AA449"/>
    </row>
    <row r="450" spans="27:27" x14ac:dyDescent="0.2">
      <c r="AA450"/>
    </row>
    <row r="451" spans="27:27" x14ac:dyDescent="0.2">
      <c r="AA451"/>
    </row>
    <row r="452" spans="27:27" x14ac:dyDescent="0.2">
      <c r="AA452"/>
    </row>
    <row r="453" spans="27:27" x14ac:dyDescent="0.2">
      <c r="AA453"/>
    </row>
    <row r="454" spans="27:27" x14ac:dyDescent="0.2">
      <c r="AA454"/>
    </row>
    <row r="455" spans="27:27" x14ac:dyDescent="0.2">
      <c r="AA455"/>
    </row>
    <row r="456" spans="27:27" x14ac:dyDescent="0.2">
      <c r="AA456"/>
    </row>
    <row r="457" spans="27:27" x14ac:dyDescent="0.2">
      <c r="AA457"/>
    </row>
    <row r="458" spans="27:27" x14ac:dyDescent="0.2">
      <c r="AA458"/>
    </row>
    <row r="459" spans="27:27" x14ac:dyDescent="0.2">
      <c r="AA459"/>
    </row>
    <row r="460" spans="27:27" x14ac:dyDescent="0.2">
      <c r="AA460"/>
    </row>
    <row r="461" spans="27:27" x14ac:dyDescent="0.2">
      <c r="AA461"/>
    </row>
    <row r="462" spans="27:27" x14ac:dyDescent="0.2">
      <c r="AA462"/>
    </row>
    <row r="463" spans="27:27" x14ac:dyDescent="0.2">
      <c r="AA463"/>
    </row>
    <row r="464" spans="27:27" x14ac:dyDescent="0.2">
      <c r="AA464"/>
    </row>
    <row r="465" spans="27:27" x14ac:dyDescent="0.2">
      <c r="AA465"/>
    </row>
    <row r="466" spans="27:27" x14ac:dyDescent="0.2">
      <c r="AA466"/>
    </row>
    <row r="467" spans="27:27" x14ac:dyDescent="0.2">
      <c r="AA467"/>
    </row>
    <row r="468" spans="27:27" x14ac:dyDescent="0.2">
      <c r="AA468"/>
    </row>
    <row r="469" spans="27:27" x14ac:dyDescent="0.2">
      <c r="AA469"/>
    </row>
    <row r="470" spans="27:27" x14ac:dyDescent="0.2">
      <c r="AA470"/>
    </row>
    <row r="471" spans="27:27" x14ac:dyDescent="0.2">
      <c r="AA471"/>
    </row>
    <row r="472" spans="27:27" x14ac:dyDescent="0.2">
      <c r="AA472"/>
    </row>
    <row r="473" spans="27:27" x14ac:dyDescent="0.2">
      <c r="AA473"/>
    </row>
    <row r="474" spans="27:27" x14ac:dyDescent="0.2">
      <c r="AA474"/>
    </row>
    <row r="475" spans="27:27" x14ac:dyDescent="0.2">
      <c r="AA475"/>
    </row>
    <row r="476" spans="27:27" x14ac:dyDescent="0.2">
      <c r="AA476"/>
    </row>
    <row r="477" spans="27:27" x14ac:dyDescent="0.2">
      <c r="AA477"/>
    </row>
    <row r="478" spans="27:27" x14ac:dyDescent="0.2">
      <c r="AA478"/>
    </row>
    <row r="479" spans="27:27" x14ac:dyDescent="0.2">
      <c r="AA479"/>
    </row>
    <row r="480" spans="27:27" x14ac:dyDescent="0.2">
      <c r="AA480"/>
    </row>
    <row r="481" spans="27:27" x14ac:dyDescent="0.2">
      <c r="AA481"/>
    </row>
    <row r="482" spans="27:27" x14ac:dyDescent="0.2">
      <c r="AA482"/>
    </row>
    <row r="483" spans="27:27" x14ac:dyDescent="0.2">
      <c r="AA483"/>
    </row>
    <row r="484" spans="27:27" x14ac:dyDescent="0.2">
      <c r="AA484"/>
    </row>
    <row r="485" spans="27:27" x14ac:dyDescent="0.2">
      <c r="AA485"/>
    </row>
    <row r="486" spans="27:27" x14ac:dyDescent="0.2">
      <c r="AA486"/>
    </row>
    <row r="487" spans="27:27" x14ac:dyDescent="0.2">
      <c r="AA487"/>
    </row>
    <row r="488" spans="27:27" x14ac:dyDescent="0.2">
      <c r="AA488"/>
    </row>
    <row r="489" spans="27:27" x14ac:dyDescent="0.2">
      <c r="AA489"/>
    </row>
    <row r="490" spans="27:27" x14ac:dyDescent="0.2">
      <c r="AA490"/>
    </row>
    <row r="491" spans="27:27" x14ac:dyDescent="0.2">
      <c r="AA491"/>
    </row>
    <row r="492" spans="27:27" x14ac:dyDescent="0.2">
      <c r="AA492"/>
    </row>
    <row r="493" spans="27:27" x14ac:dyDescent="0.2">
      <c r="AA493"/>
    </row>
    <row r="494" spans="27:27" x14ac:dyDescent="0.2">
      <c r="AA494"/>
    </row>
    <row r="495" spans="27:27" x14ac:dyDescent="0.2">
      <c r="AA495"/>
    </row>
    <row r="496" spans="27:27" x14ac:dyDescent="0.2">
      <c r="AA496"/>
    </row>
    <row r="497" spans="27:27" x14ac:dyDescent="0.2">
      <c r="AA497"/>
    </row>
    <row r="498" spans="27:27" x14ac:dyDescent="0.2">
      <c r="AA498"/>
    </row>
    <row r="499" spans="27:27" x14ac:dyDescent="0.2">
      <c r="AA499"/>
    </row>
    <row r="500" spans="27:27" x14ac:dyDescent="0.2">
      <c r="AA500"/>
    </row>
    <row r="501" spans="27:27" x14ac:dyDescent="0.2">
      <c r="AA501"/>
    </row>
    <row r="502" spans="27:27" x14ac:dyDescent="0.2">
      <c r="AA502"/>
    </row>
    <row r="503" spans="27:27" x14ac:dyDescent="0.2">
      <c r="AA503"/>
    </row>
    <row r="504" spans="27:27" x14ac:dyDescent="0.2">
      <c r="AA504"/>
    </row>
    <row r="505" spans="27:27" x14ac:dyDescent="0.2">
      <c r="AA505"/>
    </row>
    <row r="506" spans="27:27" x14ac:dyDescent="0.2">
      <c r="AA506"/>
    </row>
    <row r="507" spans="27:27" x14ac:dyDescent="0.2">
      <c r="AA507"/>
    </row>
    <row r="508" spans="27:27" x14ac:dyDescent="0.2">
      <c r="AA508"/>
    </row>
    <row r="509" spans="27:27" x14ac:dyDescent="0.2">
      <c r="AA509"/>
    </row>
    <row r="510" spans="27:27" x14ac:dyDescent="0.2">
      <c r="AA510"/>
    </row>
    <row r="511" spans="27:27" x14ac:dyDescent="0.2">
      <c r="AA511"/>
    </row>
    <row r="512" spans="27:27" x14ac:dyDescent="0.2">
      <c r="AA512"/>
    </row>
    <row r="513" spans="27:27" x14ac:dyDescent="0.2">
      <c r="AA513"/>
    </row>
    <row r="514" spans="27:27" x14ac:dyDescent="0.2">
      <c r="AA514"/>
    </row>
    <row r="515" spans="27:27" x14ac:dyDescent="0.2">
      <c r="AA515"/>
    </row>
    <row r="516" spans="27:27" x14ac:dyDescent="0.2">
      <c r="AA516"/>
    </row>
    <row r="517" spans="27:27" x14ac:dyDescent="0.2">
      <c r="AA517"/>
    </row>
    <row r="518" spans="27:27" x14ac:dyDescent="0.2">
      <c r="AA518"/>
    </row>
    <row r="519" spans="27:27" x14ac:dyDescent="0.2">
      <c r="AA519"/>
    </row>
    <row r="520" spans="27:27" x14ac:dyDescent="0.2">
      <c r="AA520"/>
    </row>
    <row r="521" spans="27:27" x14ac:dyDescent="0.2">
      <c r="AA521"/>
    </row>
    <row r="522" spans="27:27" x14ac:dyDescent="0.2">
      <c r="AA522"/>
    </row>
    <row r="523" spans="27:27" x14ac:dyDescent="0.2">
      <c r="AA523"/>
    </row>
    <row r="524" spans="27:27" x14ac:dyDescent="0.2">
      <c r="AA524"/>
    </row>
    <row r="525" spans="27:27" x14ac:dyDescent="0.2">
      <c r="AA525"/>
    </row>
    <row r="526" spans="27:27" x14ac:dyDescent="0.2">
      <c r="AA526"/>
    </row>
    <row r="527" spans="27:27" x14ac:dyDescent="0.2">
      <c r="AA527"/>
    </row>
    <row r="528" spans="27:27" x14ac:dyDescent="0.2">
      <c r="AA528"/>
    </row>
    <row r="529" spans="27:27" x14ac:dyDescent="0.2">
      <c r="AA529"/>
    </row>
    <row r="530" spans="27:27" x14ac:dyDescent="0.2">
      <c r="AA530"/>
    </row>
    <row r="531" spans="27:27" x14ac:dyDescent="0.2">
      <c r="AA531"/>
    </row>
    <row r="532" spans="27:27" x14ac:dyDescent="0.2">
      <c r="AA532"/>
    </row>
    <row r="533" spans="27:27" x14ac:dyDescent="0.2">
      <c r="AA533"/>
    </row>
    <row r="534" spans="27:27" x14ac:dyDescent="0.2">
      <c r="AA534"/>
    </row>
    <row r="535" spans="27:27" x14ac:dyDescent="0.2">
      <c r="AA535"/>
    </row>
    <row r="536" spans="27:27" x14ac:dyDescent="0.2">
      <c r="AA536"/>
    </row>
    <row r="537" spans="27:27" x14ac:dyDescent="0.2">
      <c r="AA537"/>
    </row>
    <row r="538" spans="27:27" x14ac:dyDescent="0.2">
      <c r="AA538"/>
    </row>
    <row r="539" spans="27:27" x14ac:dyDescent="0.2">
      <c r="AA539"/>
    </row>
    <row r="540" spans="27:27" x14ac:dyDescent="0.2">
      <c r="AA540"/>
    </row>
    <row r="541" spans="27:27" x14ac:dyDescent="0.2">
      <c r="AA541"/>
    </row>
    <row r="542" spans="27:27" x14ac:dyDescent="0.2">
      <c r="AA542"/>
    </row>
    <row r="543" spans="27:27" x14ac:dyDescent="0.2">
      <c r="AA543"/>
    </row>
    <row r="544" spans="27:27" x14ac:dyDescent="0.2">
      <c r="AA544"/>
    </row>
    <row r="545" spans="27:27" x14ac:dyDescent="0.2">
      <c r="AA545"/>
    </row>
    <row r="546" spans="27:27" x14ac:dyDescent="0.2">
      <c r="AA546"/>
    </row>
    <row r="547" spans="27:27" x14ac:dyDescent="0.2">
      <c r="AA547"/>
    </row>
    <row r="548" spans="27:27" x14ac:dyDescent="0.2">
      <c r="AA548"/>
    </row>
    <row r="549" spans="27:27" x14ac:dyDescent="0.2">
      <c r="AA549"/>
    </row>
    <row r="550" spans="27:27" x14ac:dyDescent="0.2">
      <c r="AA550"/>
    </row>
  </sheetData>
  <mergeCells count="21">
    <mergeCell ref="H395:H396"/>
    <mergeCell ref="I395:I396"/>
    <mergeCell ref="J395:J396"/>
    <mergeCell ref="K395:K396"/>
    <mergeCell ref="L395:L396"/>
    <mergeCell ref="A328:S328"/>
    <mergeCell ref="Z364:AC366"/>
    <mergeCell ref="B393:H393"/>
    <mergeCell ref="J393:T393"/>
    <mergeCell ref="B395:B396"/>
    <mergeCell ref="C395:C396"/>
    <mergeCell ref="D395:D396"/>
    <mergeCell ref="E395:E396"/>
    <mergeCell ref="F395:F396"/>
    <mergeCell ref="G395:G396"/>
    <mergeCell ref="W8:Z8"/>
    <mergeCell ref="A127:S127"/>
    <mergeCell ref="A167:S167"/>
    <mergeCell ref="A207:S207"/>
    <mergeCell ref="A247:S247"/>
    <mergeCell ref="A287:S287"/>
  </mergeCells>
  <pageMargins left="0.25" right="0.2" top="1" bottom="1" header="0.5" footer="0.5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O5:P10"/>
  <sheetViews>
    <sheetView workbookViewId="0">
      <selection activeCell="X370" sqref="X370:Y370"/>
    </sheetView>
  </sheetViews>
  <sheetFormatPr defaultRowHeight="12.75" x14ac:dyDescent="0.2"/>
  <cols>
    <col min="15" max="15" width="24.7109375" customWidth="1"/>
  </cols>
  <sheetData>
    <row r="5" spans="15:16" x14ac:dyDescent="0.2">
      <c r="O5" t="s">
        <v>102</v>
      </c>
      <c r="P5" s="167">
        <v>7.9661665430948574</v>
      </c>
    </row>
    <row r="6" spans="15:16" x14ac:dyDescent="0.2">
      <c r="O6" t="s">
        <v>103</v>
      </c>
      <c r="P6" s="167">
        <v>75.097650550452954</v>
      </c>
    </row>
    <row r="7" spans="15:16" x14ac:dyDescent="0.2">
      <c r="O7" t="s">
        <v>105</v>
      </c>
      <c r="P7" s="167">
        <v>9.3206288544136733</v>
      </c>
    </row>
    <row r="8" spans="15:16" x14ac:dyDescent="0.2">
      <c r="O8" t="s">
        <v>106</v>
      </c>
      <c r="P8" s="167">
        <v>4.295543416937047</v>
      </c>
    </row>
    <row r="9" spans="15:16" x14ac:dyDescent="0.2">
      <c r="O9" t="s">
        <v>107</v>
      </c>
      <c r="P9" s="167">
        <v>3.3200106351014536</v>
      </c>
    </row>
    <row r="10" spans="15:16" x14ac:dyDescent="0.2">
      <c r="P10" s="200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AG530"/>
  <sheetViews>
    <sheetView topLeftCell="A351" zoomScale="80" zoomScaleNormal="80" workbookViewId="0">
      <selection activeCell="X370" sqref="X370:Y370"/>
    </sheetView>
  </sheetViews>
  <sheetFormatPr defaultRowHeight="12.75" x14ac:dyDescent="0.2"/>
  <cols>
    <col min="1" max="1" width="38.140625" customWidth="1"/>
    <col min="2" max="2" width="23.5703125" customWidth="1"/>
    <col min="3" max="21" width="10" customWidth="1"/>
    <col min="22" max="22" width="13.140625" customWidth="1"/>
    <col min="23" max="23" width="10.7109375" customWidth="1"/>
    <col min="24" max="24" width="15.42578125" customWidth="1"/>
    <col min="25" max="25" width="16.28515625" customWidth="1"/>
    <col min="26" max="26" width="10.7109375" customWidth="1"/>
    <col min="27" max="27" width="10.7109375" style="7" customWidth="1"/>
    <col min="28" max="28" width="10.7109375" customWidth="1"/>
    <col min="29" max="29" width="12.85546875" customWidth="1"/>
    <col min="32" max="32" width="14" customWidth="1"/>
  </cols>
  <sheetData>
    <row r="1" spans="1:32" ht="18.75" thickTop="1" x14ac:dyDescent="0.25">
      <c r="A1" s="1" t="s">
        <v>145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W1" s="4" t="s">
        <v>1</v>
      </c>
      <c r="X1" s="4"/>
      <c r="Y1" s="5"/>
      <c r="Z1" s="6"/>
    </row>
    <row r="2" spans="1:32" x14ac:dyDescent="0.2">
      <c r="A2" s="8" t="s">
        <v>2</v>
      </c>
      <c r="B2" s="9">
        <v>40757.659780092596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W2" s="11" t="s">
        <v>2</v>
      </c>
      <c r="X2" s="11"/>
      <c r="Y2" s="12">
        <v>40703.770914351851</v>
      </c>
      <c r="Z2" s="6"/>
    </row>
    <row r="3" spans="1:32" x14ac:dyDescent="0.2">
      <c r="A3" s="13" t="s">
        <v>3</v>
      </c>
      <c r="B3" s="14">
        <v>40850.634451550926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W3" s="11" t="s">
        <v>3</v>
      </c>
      <c r="X3" s="11"/>
      <c r="Y3" s="12">
        <v>40766.983473587963</v>
      </c>
      <c r="Z3" s="6"/>
    </row>
    <row r="4" spans="1:32" x14ac:dyDescent="0.2">
      <c r="A4" s="8" t="s">
        <v>4</v>
      </c>
      <c r="B4" s="8" t="s">
        <v>5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W4" s="11" t="s">
        <v>4</v>
      </c>
      <c r="X4" s="11"/>
      <c r="Y4" s="11" t="s">
        <v>5</v>
      </c>
      <c r="Z4" s="6"/>
    </row>
    <row r="5" spans="1:32" ht="13.5" thickBo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3"/>
      <c r="U5" s="3"/>
      <c r="Z5" s="6"/>
    </row>
    <row r="6" spans="1:32" ht="15.75" thickTop="1" x14ac:dyDescent="0.2">
      <c r="A6" s="16"/>
      <c r="B6" s="173" t="s">
        <v>6</v>
      </c>
      <c r="C6" s="174" t="s">
        <v>7</v>
      </c>
      <c r="D6" s="175"/>
      <c r="E6" s="175"/>
      <c r="F6" s="175"/>
      <c r="G6" s="175"/>
      <c r="H6" s="17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/>
      <c r="U6" s="3"/>
      <c r="W6" s="19" t="s">
        <v>8</v>
      </c>
      <c r="X6" s="19"/>
      <c r="Y6" s="19" t="s">
        <v>9</v>
      </c>
      <c r="Z6" s="20"/>
    </row>
    <row r="7" spans="1:32" ht="15" x14ac:dyDescent="0.2">
      <c r="A7" s="16"/>
      <c r="B7" s="173" t="s">
        <v>10</v>
      </c>
      <c r="C7" s="174" t="s">
        <v>146</v>
      </c>
      <c r="D7" s="176"/>
      <c r="E7" s="176"/>
      <c r="F7" s="176"/>
      <c r="G7" s="176"/>
      <c r="H7" s="176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19" t="s">
        <v>12</v>
      </c>
      <c r="X7" s="19"/>
      <c r="Y7" s="19" t="s">
        <v>9</v>
      </c>
      <c r="Z7" s="20"/>
    </row>
    <row r="8" spans="1:32" ht="15" x14ac:dyDescent="0.2">
      <c r="A8" s="16"/>
      <c r="B8" s="173" t="s">
        <v>13</v>
      </c>
      <c r="C8" s="174" t="s">
        <v>147</v>
      </c>
      <c r="D8" s="176"/>
      <c r="E8" s="176"/>
      <c r="F8" s="176"/>
      <c r="G8" s="176"/>
      <c r="H8" s="176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W8" s="21"/>
      <c r="X8" s="22"/>
      <c r="Y8" s="22"/>
      <c r="Z8" s="23"/>
    </row>
    <row r="9" spans="1:32" s="26" customFormat="1" ht="25.5" x14ac:dyDescent="0.2">
      <c r="A9" s="201" t="s">
        <v>148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W9"/>
      <c r="X9"/>
      <c r="Y9"/>
      <c r="Z9" s="27"/>
      <c r="AA9" s="28"/>
      <c r="AE9"/>
      <c r="AF9"/>
    </row>
    <row r="10" spans="1:32" s="26" customFormat="1" x14ac:dyDescent="0.2">
      <c r="A10" s="24"/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  <c r="M10" s="25">
        <v>13</v>
      </c>
      <c r="N10" s="25">
        <v>14</v>
      </c>
      <c r="O10" s="25">
        <v>15</v>
      </c>
      <c r="P10" s="25">
        <v>16</v>
      </c>
      <c r="Q10" s="25">
        <v>17</v>
      </c>
      <c r="R10" s="25">
        <v>18</v>
      </c>
      <c r="S10" s="25">
        <v>19</v>
      </c>
      <c r="T10" s="25">
        <v>20</v>
      </c>
      <c r="U10" s="25">
        <v>21</v>
      </c>
      <c r="W10"/>
      <c r="X10"/>
      <c r="Y10"/>
      <c r="Z10" s="29"/>
      <c r="AA10" s="28"/>
    </row>
    <row r="11" spans="1:32" x14ac:dyDescent="0.2">
      <c r="A11" s="30" t="s">
        <v>15</v>
      </c>
      <c r="B11" s="30" t="s">
        <v>16</v>
      </c>
      <c r="C11" s="30" t="s">
        <v>17</v>
      </c>
      <c r="D11" s="30" t="s">
        <v>18</v>
      </c>
      <c r="E11" s="30" t="s">
        <v>19</v>
      </c>
      <c r="F11" s="30" t="s">
        <v>20</v>
      </c>
      <c r="G11" s="30" t="s">
        <v>21</v>
      </c>
      <c r="H11" s="30" t="s">
        <v>22</v>
      </c>
      <c r="I11" s="30" t="s">
        <v>23</v>
      </c>
      <c r="J11" s="30" t="s">
        <v>24</v>
      </c>
      <c r="K11" s="30" t="s">
        <v>25</v>
      </c>
      <c r="L11" s="30" t="s">
        <v>26</v>
      </c>
      <c r="M11" s="30" t="s">
        <v>27</v>
      </c>
      <c r="N11" s="30" t="s">
        <v>28</v>
      </c>
      <c r="O11" s="30" t="s">
        <v>29</v>
      </c>
      <c r="P11" s="30" t="s">
        <v>30</v>
      </c>
      <c r="Q11" s="30" t="s">
        <v>31</v>
      </c>
      <c r="R11" s="30" t="s">
        <v>32</v>
      </c>
      <c r="S11" s="30" t="s">
        <v>33</v>
      </c>
      <c r="T11" s="30" t="s">
        <v>34</v>
      </c>
      <c r="U11" s="30" t="s">
        <v>35</v>
      </c>
      <c r="W11" s="30" t="s">
        <v>15</v>
      </c>
      <c r="X11" s="30"/>
      <c r="Y11" s="30" t="s">
        <v>35</v>
      </c>
      <c r="Z11" s="31"/>
      <c r="AA11" s="32"/>
      <c r="AB11" s="20"/>
      <c r="AC11" s="20"/>
    </row>
    <row r="12" spans="1:32" ht="15" customHeight="1" x14ac:dyDescent="0.2">
      <c r="A12" s="30" t="s">
        <v>36</v>
      </c>
      <c r="B12" s="33">
        <v>3677</v>
      </c>
      <c r="C12" s="33">
        <v>3853</v>
      </c>
      <c r="D12" s="33">
        <v>3812</v>
      </c>
      <c r="E12" s="33">
        <v>3865</v>
      </c>
      <c r="F12" s="33">
        <v>3922</v>
      </c>
      <c r="G12" s="33">
        <v>4017</v>
      </c>
      <c r="H12" s="33">
        <v>4154</v>
      </c>
      <c r="I12" s="33">
        <v>4205</v>
      </c>
      <c r="J12" s="33">
        <v>4274</v>
      </c>
      <c r="K12" s="33">
        <v>4321</v>
      </c>
      <c r="L12" s="33">
        <v>4379</v>
      </c>
      <c r="M12" s="33">
        <v>4563</v>
      </c>
      <c r="N12" s="33">
        <v>4578</v>
      </c>
      <c r="O12" s="33">
        <v>4729</v>
      </c>
      <c r="P12" s="33">
        <v>4834</v>
      </c>
      <c r="Q12" s="33">
        <v>4963</v>
      </c>
      <c r="R12" s="33">
        <v>5150</v>
      </c>
      <c r="S12" s="33">
        <v>5232</v>
      </c>
      <c r="T12" s="33">
        <v>5161</v>
      </c>
      <c r="U12" s="33">
        <v>4977</v>
      </c>
      <c r="V12" s="34">
        <f>(U12-T12)/T12</f>
        <v>-3.5652005425305174E-2</v>
      </c>
      <c r="W12" s="30" t="s">
        <v>36</v>
      </c>
      <c r="X12" s="30"/>
      <c r="Y12" s="33">
        <v>8355260</v>
      </c>
      <c r="Z12" s="30" t="s">
        <v>36</v>
      </c>
      <c r="AA12" s="32"/>
      <c r="AB12" s="30" t="s">
        <v>37</v>
      </c>
      <c r="AC12" s="33">
        <v>35589</v>
      </c>
    </row>
    <row r="13" spans="1:32" ht="15" customHeight="1" x14ac:dyDescent="0.2">
      <c r="A13" s="30" t="s">
        <v>38</v>
      </c>
      <c r="B13" s="33">
        <v>4986</v>
      </c>
      <c r="C13" s="33">
        <v>5203</v>
      </c>
      <c r="D13" s="33">
        <v>5381</v>
      </c>
      <c r="E13" s="33">
        <v>5443</v>
      </c>
      <c r="F13" s="33">
        <v>5713</v>
      </c>
      <c r="G13" s="33">
        <v>5885</v>
      </c>
      <c r="H13" s="33">
        <v>6008</v>
      </c>
      <c r="I13" s="33">
        <v>6176</v>
      </c>
      <c r="J13" s="33">
        <v>6359</v>
      </c>
      <c r="K13" s="33">
        <v>6407</v>
      </c>
      <c r="L13" s="33">
        <v>6667</v>
      </c>
      <c r="M13" s="33">
        <v>6719</v>
      </c>
      <c r="N13" s="33">
        <v>6745</v>
      </c>
      <c r="O13" s="33">
        <v>6856</v>
      </c>
      <c r="P13" s="33">
        <v>6931</v>
      </c>
      <c r="Q13" s="33">
        <v>6896</v>
      </c>
      <c r="R13" s="33">
        <v>7103</v>
      </c>
      <c r="S13" s="33">
        <v>7128</v>
      </c>
      <c r="T13" s="33">
        <v>7110</v>
      </c>
      <c r="U13" s="33">
        <v>6643</v>
      </c>
      <c r="V13" s="34">
        <f t="shared" ref="V13:V43" si="0">(U13-T13)/T13</f>
        <v>-6.5682137834036564E-2</v>
      </c>
      <c r="W13" s="30" t="s">
        <v>38</v>
      </c>
      <c r="X13" s="30"/>
      <c r="Y13" s="33">
        <v>10753080</v>
      </c>
      <c r="Z13" s="30" t="s">
        <v>38</v>
      </c>
      <c r="AA13" s="32"/>
      <c r="AB13" s="30" t="s">
        <v>39</v>
      </c>
      <c r="AC13" s="33">
        <v>319368</v>
      </c>
    </row>
    <row r="14" spans="1:32" ht="15" customHeight="1" x14ac:dyDescent="0.2">
      <c r="A14" s="30" t="s">
        <v>40</v>
      </c>
      <c r="B14" s="33">
        <v>3033</v>
      </c>
      <c r="C14" s="33">
        <v>2595</v>
      </c>
      <c r="D14" s="33">
        <v>2250</v>
      </c>
      <c r="E14" s="33">
        <v>2254</v>
      </c>
      <c r="F14" s="33">
        <v>2278</v>
      </c>
      <c r="G14" s="33">
        <v>2467</v>
      </c>
      <c r="H14" s="33">
        <v>2570</v>
      </c>
      <c r="I14" s="33">
        <v>2314</v>
      </c>
      <c r="J14" s="33">
        <v>2248</v>
      </c>
      <c r="K14" s="33">
        <v>2046</v>
      </c>
      <c r="L14" s="33">
        <v>2085</v>
      </c>
      <c r="M14" s="33">
        <v>2115</v>
      </c>
      <c r="N14" s="33">
        <v>2071</v>
      </c>
      <c r="O14" s="33">
        <v>2161</v>
      </c>
      <c r="P14" s="33">
        <v>2142</v>
      </c>
      <c r="Q14" s="33">
        <v>2211</v>
      </c>
      <c r="R14" s="33">
        <v>2312</v>
      </c>
      <c r="S14" s="33">
        <v>2340</v>
      </c>
      <c r="T14" s="33">
        <v>2464</v>
      </c>
      <c r="U14" s="33">
        <v>2308</v>
      </c>
      <c r="V14" s="34">
        <f t="shared" si="0"/>
        <v>-6.3311688311688305E-2</v>
      </c>
      <c r="W14" s="30" t="s">
        <v>40</v>
      </c>
      <c r="X14" s="30"/>
      <c r="Y14" s="33">
        <v>7606551</v>
      </c>
      <c r="Z14" s="30" t="s">
        <v>40</v>
      </c>
      <c r="AA14" s="32"/>
      <c r="AB14" s="35" t="s">
        <v>41</v>
      </c>
      <c r="AC14" s="20"/>
    </row>
    <row r="15" spans="1:32" ht="15" customHeight="1" x14ac:dyDescent="0.2">
      <c r="A15" s="30" t="s">
        <v>42</v>
      </c>
      <c r="B15" s="33">
        <v>154</v>
      </c>
      <c r="C15" s="33">
        <v>161</v>
      </c>
      <c r="D15" s="33">
        <v>182</v>
      </c>
      <c r="E15" s="33">
        <v>199</v>
      </c>
      <c r="F15" s="33">
        <v>207</v>
      </c>
      <c r="G15" s="33">
        <v>191</v>
      </c>
      <c r="H15" s="33">
        <v>198</v>
      </c>
      <c r="I15" s="33">
        <v>205</v>
      </c>
      <c r="J15" s="33">
        <v>225</v>
      </c>
      <c r="K15" s="33">
        <v>238</v>
      </c>
      <c r="L15" s="33">
        <v>258</v>
      </c>
      <c r="M15" s="33">
        <v>267</v>
      </c>
      <c r="N15" s="33">
        <v>291</v>
      </c>
      <c r="O15" s="33">
        <v>313</v>
      </c>
      <c r="P15" s="33">
        <v>322</v>
      </c>
      <c r="Q15" s="33">
        <v>340</v>
      </c>
      <c r="R15" s="33">
        <v>358</v>
      </c>
      <c r="S15" s="33">
        <v>377</v>
      </c>
      <c r="T15" s="33">
        <v>398</v>
      </c>
      <c r="U15" s="33">
        <v>409</v>
      </c>
      <c r="V15" s="34">
        <f t="shared" si="0"/>
        <v>2.7638190954773871E-2</v>
      </c>
      <c r="W15" s="30" t="s">
        <v>42</v>
      </c>
      <c r="X15" s="30"/>
      <c r="Y15" s="33">
        <v>796875</v>
      </c>
      <c r="Z15" s="30" t="s">
        <v>42</v>
      </c>
      <c r="AA15" s="32"/>
      <c r="AB15" s="20"/>
      <c r="AC15" s="20"/>
    </row>
    <row r="16" spans="1:32" ht="15" customHeight="1" x14ac:dyDescent="0.2">
      <c r="A16" s="30" t="s">
        <v>43</v>
      </c>
      <c r="B16" s="33">
        <v>4142</v>
      </c>
      <c r="C16" s="33">
        <v>3823</v>
      </c>
      <c r="D16" s="33">
        <v>3730</v>
      </c>
      <c r="E16" s="33">
        <v>3699</v>
      </c>
      <c r="F16" s="33">
        <v>3867</v>
      </c>
      <c r="G16" s="33">
        <v>4134</v>
      </c>
      <c r="H16" s="33">
        <v>4324</v>
      </c>
      <c r="I16" s="33">
        <v>4268</v>
      </c>
      <c r="J16" s="33">
        <v>4202</v>
      </c>
      <c r="K16" s="33">
        <v>4138</v>
      </c>
      <c r="L16" s="33">
        <v>4246</v>
      </c>
      <c r="M16" s="33">
        <v>4375</v>
      </c>
      <c r="N16" s="33">
        <v>4370</v>
      </c>
      <c r="O16" s="33">
        <v>4506</v>
      </c>
      <c r="P16" s="33">
        <v>4629</v>
      </c>
      <c r="Q16" s="33">
        <v>4754</v>
      </c>
      <c r="R16" s="33">
        <v>4902</v>
      </c>
      <c r="S16" s="33">
        <v>4922</v>
      </c>
      <c r="T16" s="33">
        <v>4991</v>
      </c>
      <c r="U16" s="33">
        <v>4722</v>
      </c>
      <c r="V16" s="34">
        <f t="shared" si="0"/>
        <v>-5.3897014626327393E-2</v>
      </c>
      <c r="W16" s="30" t="s">
        <v>43</v>
      </c>
      <c r="X16" s="30"/>
      <c r="Y16" s="33">
        <v>10467542</v>
      </c>
      <c r="Z16" s="30" t="s">
        <v>43</v>
      </c>
      <c r="AA16"/>
    </row>
    <row r="17" spans="1:29" ht="15" customHeight="1" x14ac:dyDescent="0.2">
      <c r="A17" s="30" t="s">
        <v>44</v>
      </c>
      <c r="B17" s="33">
        <v>2439</v>
      </c>
      <c r="C17" s="33">
        <v>2514</v>
      </c>
      <c r="D17" s="33">
        <v>2557</v>
      </c>
      <c r="E17" s="33">
        <v>2593</v>
      </c>
      <c r="F17" s="33">
        <v>2645</v>
      </c>
      <c r="G17" s="33">
        <v>2655</v>
      </c>
      <c r="H17" s="33">
        <v>2724</v>
      </c>
      <c r="I17" s="33">
        <v>2741</v>
      </c>
      <c r="J17" s="33">
        <v>2755</v>
      </c>
      <c r="K17" s="33">
        <v>2767</v>
      </c>
      <c r="L17" s="33">
        <v>2791</v>
      </c>
      <c r="M17" s="33">
        <v>2800</v>
      </c>
      <c r="N17" s="33">
        <v>2796</v>
      </c>
      <c r="O17" s="33">
        <v>2783</v>
      </c>
      <c r="P17" s="33">
        <v>2835</v>
      </c>
      <c r="Q17" s="33">
        <v>2877</v>
      </c>
      <c r="R17" s="33">
        <v>2906</v>
      </c>
      <c r="S17" s="33">
        <v>2878</v>
      </c>
      <c r="T17" s="33">
        <v>2860</v>
      </c>
      <c r="U17" s="33">
        <v>2716</v>
      </c>
      <c r="V17" s="34">
        <f t="shared" si="0"/>
        <v>-5.0349650349650353E-2</v>
      </c>
      <c r="W17" s="30" t="s">
        <v>44</v>
      </c>
      <c r="X17" s="30"/>
      <c r="Y17" s="33">
        <v>5511451</v>
      </c>
      <c r="Z17" s="30" t="s">
        <v>44</v>
      </c>
      <c r="AA17"/>
    </row>
    <row r="18" spans="1:29" ht="15" customHeight="1" x14ac:dyDescent="0.2">
      <c r="A18" s="30" t="s">
        <v>45</v>
      </c>
      <c r="B18" s="33">
        <v>603</v>
      </c>
      <c r="C18" s="33">
        <v>600</v>
      </c>
      <c r="D18" s="33">
        <v>467</v>
      </c>
      <c r="E18" s="33">
        <v>358</v>
      </c>
      <c r="F18" s="33">
        <v>402</v>
      </c>
      <c r="G18" s="33">
        <v>394</v>
      </c>
      <c r="H18" s="33">
        <v>432</v>
      </c>
      <c r="I18" s="33">
        <v>455</v>
      </c>
      <c r="J18" s="33">
        <v>447</v>
      </c>
      <c r="K18" s="33">
        <v>413</v>
      </c>
      <c r="L18" s="33">
        <v>429</v>
      </c>
      <c r="M18" s="33">
        <v>445</v>
      </c>
      <c r="N18" s="33">
        <v>463</v>
      </c>
      <c r="O18" s="33">
        <v>486</v>
      </c>
      <c r="P18" s="33">
        <v>508</v>
      </c>
      <c r="Q18" s="33">
        <v>519</v>
      </c>
      <c r="R18" s="33">
        <v>558</v>
      </c>
      <c r="S18" s="33">
        <v>584</v>
      </c>
      <c r="T18" s="33">
        <v>602</v>
      </c>
      <c r="U18" s="33">
        <v>572</v>
      </c>
      <c r="V18" s="34">
        <f t="shared" si="0"/>
        <v>-4.9833887043189369E-2</v>
      </c>
      <c r="W18" s="30" t="s">
        <v>45</v>
      </c>
      <c r="X18" s="30"/>
      <c r="Y18" s="33">
        <v>1340415</v>
      </c>
      <c r="Z18" s="30" t="s">
        <v>45</v>
      </c>
      <c r="AA18"/>
    </row>
    <row r="19" spans="1:29" ht="15" customHeight="1" x14ac:dyDescent="0.2">
      <c r="A19" s="30" t="s">
        <v>46</v>
      </c>
      <c r="B19" s="33">
        <v>5068</v>
      </c>
      <c r="C19" s="33">
        <v>5081</v>
      </c>
      <c r="D19" s="33">
        <v>5138</v>
      </c>
      <c r="E19" s="33">
        <v>5354</v>
      </c>
      <c r="F19" s="33">
        <v>5593</v>
      </c>
      <c r="G19" s="33">
        <v>5608</v>
      </c>
      <c r="H19" s="33">
        <v>5718</v>
      </c>
      <c r="I19" s="33">
        <v>6061</v>
      </c>
      <c r="J19" s="33">
        <v>6263</v>
      </c>
      <c r="K19" s="33">
        <v>6385</v>
      </c>
      <c r="L19" s="33">
        <v>6499</v>
      </c>
      <c r="M19" s="33">
        <v>6647</v>
      </c>
      <c r="N19" s="33">
        <v>6852</v>
      </c>
      <c r="O19" s="33">
        <v>6952</v>
      </c>
      <c r="P19" s="33">
        <v>7148</v>
      </c>
      <c r="Q19" s="33">
        <v>6959</v>
      </c>
      <c r="R19" s="33">
        <v>7375</v>
      </c>
      <c r="S19" s="33">
        <v>7423</v>
      </c>
      <c r="T19" s="33">
        <v>7103</v>
      </c>
      <c r="U19" s="33">
        <v>6639</v>
      </c>
      <c r="V19" s="34">
        <f t="shared" si="0"/>
        <v>-6.5324510770097141E-2</v>
      </c>
      <c r="W19" s="30" t="s">
        <v>46</v>
      </c>
      <c r="X19" s="30"/>
      <c r="Y19" s="33">
        <v>5326314</v>
      </c>
      <c r="Z19" s="30" t="s">
        <v>46</v>
      </c>
      <c r="AA19" s="32"/>
      <c r="AB19" s="20"/>
      <c r="AC19" s="20"/>
    </row>
    <row r="20" spans="1:29" ht="15" customHeight="1" x14ac:dyDescent="0.2">
      <c r="A20" s="30" t="s">
        <v>47</v>
      </c>
      <c r="B20" s="33">
        <v>25987</v>
      </c>
      <c r="C20" s="33">
        <v>27632</v>
      </c>
      <c r="D20" s="33">
        <v>28403</v>
      </c>
      <c r="E20" s="33">
        <v>28598</v>
      </c>
      <c r="F20" s="33">
        <v>29019</v>
      </c>
      <c r="G20" s="33">
        <v>29480</v>
      </c>
      <c r="H20" s="33">
        <v>30596</v>
      </c>
      <c r="I20" s="33">
        <v>30564</v>
      </c>
      <c r="J20" s="33">
        <v>31594</v>
      </c>
      <c r="K20" s="33">
        <v>32241</v>
      </c>
      <c r="L20" s="33">
        <v>33096</v>
      </c>
      <c r="M20" s="33">
        <v>34031</v>
      </c>
      <c r="N20" s="33">
        <v>33834</v>
      </c>
      <c r="O20" s="33">
        <v>35116</v>
      </c>
      <c r="P20" s="33">
        <v>36127</v>
      </c>
      <c r="Q20" s="33">
        <v>36352</v>
      </c>
      <c r="R20" s="33">
        <v>36709</v>
      </c>
      <c r="S20" s="33">
        <v>36631</v>
      </c>
      <c r="T20" s="33">
        <v>37273</v>
      </c>
      <c r="U20" s="33">
        <v>36409</v>
      </c>
      <c r="V20" s="34">
        <f t="shared" si="0"/>
        <v>-2.318031819279371E-2</v>
      </c>
      <c r="W20" s="30" t="s">
        <v>47</v>
      </c>
      <c r="X20" s="30"/>
      <c r="Y20" s="33">
        <v>64369147</v>
      </c>
      <c r="Z20" s="30" t="s">
        <v>47</v>
      </c>
      <c r="AA20" s="32"/>
      <c r="AB20" s="20"/>
      <c r="AC20" s="20"/>
    </row>
    <row r="21" spans="1:29" ht="15" customHeight="1" x14ac:dyDescent="0.2">
      <c r="A21" s="30" t="s">
        <v>48</v>
      </c>
      <c r="B21" s="33">
        <v>39130</v>
      </c>
      <c r="C21" s="33">
        <v>39151</v>
      </c>
      <c r="D21" s="33">
        <v>38773</v>
      </c>
      <c r="E21" s="33">
        <v>38355</v>
      </c>
      <c r="F21" s="33">
        <v>38140</v>
      </c>
      <c r="G21" s="33">
        <v>38797</v>
      </c>
      <c r="H21" s="33">
        <v>39412</v>
      </c>
      <c r="I21" s="33">
        <v>39701</v>
      </c>
      <c r="J21" s="33">
        <v>40080</v>
      </c>
      <c r="K21" s="33">
        <v>40712</v>
      </c>
      <c r="L21" s="33">
        <v>41569</v>
      </c>
      <c r="M21" s="33">
        <v>42585</v>
      </c>
      <c r="N21" s="33">
        <v>43724</v>
      </c>
      <c r="O21" s="33">
        <v>44100</v>
      </c>
      <c r="P21" s="33">
        <v>44686</v>
      </c>
      <c r="Q21" s="33">
        <v>44794</v>
      </c>
      <c r="R21" s="33">
        <v>45211</v>
      </c>
      <c r="S21" s="33">
        <v>45344</v>
      </c>
      <c r="T21" s="33">
        <v>45189</v>
      </c>
      <c r="U21" s="33">
        <v>42612</v>
      </c>
      <c r="V21" s="34">
        <f t="shared" si="0"/>
        <v>-5.7027152625638983E-2</v>
      </c>
      <c r="W21" s="30" t="s">
        <v>48</v>
      </c>
      <c r="X21" s="30"/>
      <c r="Y21" s="33">
        <v>82002356</v>
      </c>
      <c r="Z21" s="30" t="s">
        <v>48</v>
      </c>
      <c r="AA21" s="32"/>
      <c r="AB21" s="20"/>
      <c r="AC21" s="20"/>
    </row>
    <row r="22" spans="1:29" ht="15" customHeight="1" x14ac:dyDescent="0.2">
      <c r="A22" s="30" t="s">
        <v>49</v>
      </c>
      <c r="B22" s="33">
        <v>2448</v>
      </c>
      <c r="C22" s="33">
        <v>2522</v>
      </c>
      <c r="D22" s="33">
        <v>2640</v>
      </c>
      <c r="E22" s="33">
        <v>2681</v>
      </c>
      <c r="F22" s="33">
        <v>2812</v>
      </c>
      <c r="G22" s="33">
        <v>2931</v>
      </c>
      <c r="H22" s="33">
        <v>3058</v>
      </c>
      <c r="I22" s="33">
        <v>3200</v>
      </c>
      <c r="J22" s="33">
        <v>3380</v>
      </c>
      <c r="K22" s="33">
        <v>3492</v>
      </c>
      <c r="L22" s="33">
        <v>3710</v>
      </c>
      <c r="M22" s="33">
        <v>3830</v>
      </c>
      <c r="N22" s="33">
        <v>4007</v>
      </c>
      <c r="O22" s="33">
        <v>4181</v>
      </c>
      <c r="P22" s="33">
        <v>4277</v>
      </c>
      <c r="Q22" s="33">
        <v>4377</v>
      </c>
      <c r="R22" s="33">
        <v>4516</v>
      </c>
      <c r="S22" s="33">
        <v>4745</v>
      </c>
      <c r="T22" s="33">
        <v>4871</v>
      </c>
      <c r="U22" s="33">
        <v>4704</v>
      </c>
      <c r="V22" s="34">
        <f t="shared" si="0"/>
        <v>-3.4284541161979057E-2</v>
      </c>
      <c r="W22" s="30" t="s">
        <v>49</v>
      </c>
      <c r="X22" s="30"/>
      <c r="Y22" s="33">
        <v>11260402</v>
      </c>
      <c r="Z22" s="30" t="s">
        <v>49</v>
      </c>
      <c r="AA22" s="32"/>
      <c r="AB22" s="20"/>
      <c r="AC22" s="20"/>
    </row>
    <row r="23" spans="1:29" ht="15" customHeight="1" x14ac:dyDescent="0.2">
      <c r="A23" s="30" t="s">
        <v>50</v>
      </c>
      <c r="B23" s="33">
        <v>2717</v>
      </c>
      <c r="C23" s="33">
        <v>2539</v>
      </c>
      <c r="D23" s="33">
        <v>2436</v>
      </c>
      <c r="E23" s="33">
        <v>2339</v>
      </c>
      <c r="F23" s="33">
        <v>2372</v>
      </c>
      <c r="G23" s="33">
        <v>2386</v>
      </c>
      <c r="H23" s="33">
        <v>2466</v>
      </c>
      <c r="I23" s="33">
        <v>2480</v>
      </c>
      <c r="J23" s="33">
        <v>2491</v>
      </c>
      <c r="K23" s="33">
        <v>2488</v>
      </c>
      <c r="L23" s="33">
        <v>2531</v>
      </c>
      <c r="M23" s="33">
        <v>2626</v>
      </c>
      <c r="N23" s="33">
        <v>2707</v>
      </c>
      <c r="O23" s="33">
        <v>2700</v>
      </c>
      <c r="P23" s="33">
        <v>2736</v>
      </c>
      <c r="Q23" s="33">
        <v>2781</v>
      </c>
      <c r="R23" s="33">
        <v>2858</v>
      </c>
      <c r="S23" s="33">
        <v>2901</v>
      </c>
      <c r="T23" s="33">
        <v>2952</v>
      </c>
      <c r="U23" s="33">
        <v>2850</v>
      </c>
      <c r="V23" s="34">
        <f t="shared" si="0"/>
        <v>-3.4552845528455285E-2</v>
      </c>
      <c r="W23" s="30" t="s">
        <v>50</v>
      </c>
      <c r="X23" s="30"/>
      <c r="Y23" s="33">
        <v>10030975</v>
      </c>
      <c r="Z23" s="30" t="s">
        <v>50</v>
      </c>
      <c r="AA23" s="32"/>
      <c r="AB23" s="20"/>
      <c r="AC23" s="20"/>
    </row>
    <row r="24" spans="1:29" ht="15" customHeight="1" x14ac:dyDescent="0.2">
      <c r="A24" s="30" t="s">
        <v>51</v>
      </c>
      <c r="B24" s="33">
        <v>1020</v>
      </c>
      <c r="C24" s="33">
        <v>1072</v>
      </c>
      <c r="D24" s="33">
        <v>1136</v>
      </c>
      <c r="E24" s="33">
        <v>1165</v>
      </c>
      <c r="F24" s="33">
        <v>1217</v>
      </c>
      <c r="G24" s="33">
        <v>1277</v>
      </c>
      <c r="H24" s="33">
        <v>1363</v>
      </c>
      <c r="I24" s="33">
        <v>1437</v>
      </c>
      <c r="J24" s="33">
        <v>1522</v>
      </c>
      <c r="K24" s="33">
        <v>1621</v>
      </c>
      <c r="L24" s="33">
        <v>1744</v>
      </c>
      <c r="M24" s="33">
        <v>1808</v>
      </c>
      <c r="N24" s="33">
        <v>1872</v>
      </c>
      <c r="O24" s="33">
        <v>1980</v>
      </c>
      <c r="P24" s="33">
        <v>1983</v>
      </c>
      <c r="Q24" s="33">
        <v>2094</v>
      </c>
      <c r="R24" s="33">
        <v>2225</v>
      </c>
      <c r="S24" s="33">
        <v>2224</v>
      </c>
      <c r="T24" s="33">
        <v>2294</v>
      </c>
      <c r="U24" s="33">
        <v>2147</v>
      </c>
      <c r="V24" s="34">
        <f t="shared" si="0"/>
        <v>-6.4080209241499569E-2</v>
      </c>
      <c r="W24" s="30" t="s">
        <v>51</v>
      </c>
      <c r="X24" s="30"/>
      <c r="Y24" s="33">
        <v>4450030</v>
      </c>
      <c r="Z24" s="30" t="s">
        <v>51</v>
      </c>
      <c r="AA24" s="32"/>
      <c r="AB24" s="20"/>
      <c r="AC24" s="20"/>
    </row>
    <row r="25" spans="1:29" ht="15" customHeight="1" x14ac:dyDescent="0.2">
      <c r="A25" s="30" t="s">
        <v>52</v>
      </c>
      <c r="B25" s="33">
        <v>18455</v>
      </c>
      <c r="C25" s="33">
        <v>18868</v>
      </c>
      <c r="D25" s="33">
        <v>19216</v>
      </c>
      <c r="E25" s="33">
        <v>19292</v>
      </c>
      <c r="F25" s="33">
        <v>19910</v>
      </c>
      <c r="G25" s="33">
        <v>20488</v>
      </c>
      <c r="H25" s="33">
        <v>20696</v>
      </c>
      <c r="I25" s="33">
        <v>21342</v>
      </c>
      <c r="J25" s="33">
        <v>21940</v>
      </c>
      <c r="K25" s="33">
        <v>22479</v>
      </c>
      <c r="L25" s="33">
        <v>23472</v>
      </c>
      <c r="M25" s="33">
        <v>23880</v>
      </c>
      <c r="N25" s="33">
        <v>24312</v>
      </c>
      <c r="O25" s="33">
        <v>25059</v>
      </c>
      <c r="P25" s="33">
        <v>25411</v>
      </c>
      <c r="Q25" s="33">
        <v>25871</v>
      </c>
      <c r="R25" s="33">
        <v>26550</v>
      </c>
      <c r="S25" s="33">
        <v>26597</v>
      </c>
      <c r="T25" s="33">
        <v>26596</v>
      </c>
      <c r="U25" s="33">
        <v>24937</v>
      </c>
      <c r="V25" s="34">
        <f t="shared" si="0"/>
        <v>-6.2377801173108739E-2</v>
      </c>
      <c r="W25" s="30" t="s">
        <v>52</v>
      </c>
      <c r="X25" s="30"/>
      <c r="Y25" s="33">
        <v>60045068</v>
      </c>
      <c r="Z25" s="30" t="s">
        <v>52</v>
      </c>
      <c r="AA25" s="32"/>
      <c r="AB25" s="20"/>
      <c r="AC25" s="20"/>
    </row>
    <row r="26" spans="1:29" ht="15" customHeight="1" x14ac:dyDescent="0.2">
      <c r="A26" s="30" t="s">
        <v>53</v>
      </c>
      <c r="B26" s="33">
        <v>715</v>
      </c>
      <c r="C26" s="33">
        <v>689</v>
      </c>
      <c r="D26" s="33">
        <v>545</v>
      </c>
      <c r="E26" s="33">
        <v>407</v>
      </c>
      <c r="F26" s="33">
        <v>379</v>
      </c>
      <c r="G26" s="33">
        <v>384</v>
      </c>
      <c r="H26" s="33">
        <v>355</v>
      </c>
      <c r="I26" s="33">
        <v>360</v>
      </c>
      <c r="J26" s="33">
        <v>387</v>
      </c>
      <c r="K26" s="33">
        <v>384</v>
      </c>
      <c r="L26" s="33">
        <v>385</v>
      </c>
      <c r="M26" s="33">
        <v>394</v>
      </c>
      <c r="N26" s="33">
        <v>420</v>
      </c>
      <c r="O26" s="33">
        <v>447</v>
      </c>
      <c r="P26" s="33">
        <v>465</v>
      </c>
      <c r="Q26" s="33">
        <v>493</v>
      </c>
      <c r="R26" s="33">
        <v>528</v>
      </c>
      <c r="S26" s="33">
        <v>568</v>
      </c>
      <c r="T26" s="33">
        <v>570</v>
      </c>
      <c r="U26" s="33">
        <v>525</v>
      </c>
      <c r="V26" s="34">
        <f t="shared" si="0"/>
        <v>-7.8947368421052627E-2</v>
      </c>
      <c r="W26" s="30" t="s">
        <v>53</v>
      </c>
      <c r="X26" s="30"/>
      <c r="Y26" s="33">
        <v>2261294</v>
      </c>
      <c r="Z26" s="30" t="s">
        <v>53</v>
      </c>
      <c r="AA26" s="32"/>
      <c r="AB26" s="20"/>
      <c r="AC26" s="20"/>
    </row>
    <row r="27" spans="1:29" ht="15" customHeight="1" x14ac:dyDescent="0.2">
      <c r="A27" s="30" t="s">
        <v>54</v>
      </c>
      <c r="B27" s="33">
        <v>1033</v>
      </c>
      <c r="C27" s="33">
        <v>1022</v>
      </c>
      <c r="D27" s="33">
        <v>789</v>
      </c>
      <c r="E27" s="33">
        <v>575</v>
      </c>
      <c r="F27" s="33">
        <v>560</v>
      </c>
      <c r="G27" s="33">
        <v>546</v>
      </c>
      <c r="H27" s="33">
        <v>561</v>
      </c>
      <c r="I27" s="33">
        <v>579</v>
      </c>
      <c r="J27" s="33">
        <v>581</v>
      </c>
      <c r="K27" s="33">
        <v>563</v>
      </c>
      <c r="L27" s="33">
        <v>533</v>
      </c>
      <c r="M27" s="33">
        <v>554</v>
      </c>
      <c r="N27" s="33">
        <v>578</v>
      </c>
      <c r="O27" s="33">
        <v>617</v>
      </c>
      <c r="P27" s="33">
        <v>658</v>
      </c>
      <c r="Q27" s="33">
        <v>686</v>
      </c>
      <c r="R27" s="33">
        <v>725</v>
      </c>
      <c r="S27" s="33">
        <v>762</v>
      </c>
      <c r="T27" s="33">
        <v>778</v>
      </c>
      <c r="U27" s="33">
        <v>720</v>
      </c>
      <c r="V27" s="34">
        <f t="shared" si="0"/>
        <v>-7.4550128534704371E-2</v>
      </c>
      <c r="W27" s="30" t="s">
        <v>54</v>
      </c>
      <c r="X27" s="30"/>
      <c r="Y27" s="33">
        <v>3349872</v>
      </c>
      <c r="Z27" s="30" t="s">
        <v>54</v>
      </c>
      <c r="AA27" s="32"/>
      <c r="AB27" s="20"/>
      <c r="AC27" s="20"/>
    </row>
    <row r="28" spans="1:29" ht="15" customHeight="1" x14ac:dyDescent="0.2">
      <c r="A28" s="30" t="s">
        <v>55</v>
      </c>
      <c r="B28" s="33">
        <v>357</v>
      </c>
      <c r="C28" s="33">
        <v>362</v>
      </c>
      <c r="D28" s="33">
        <v>364</v>
      </c>
      <c r="E28" s="33">
        <v>377</v>
      </c>
      <c r="F28" s="33">
        <v>399</v>
      </c>
      <c r="G28" s="33">
        <v>430</v>
      </c>
      <c r="H28" s="33">
        <v>422</v>
      </c>
      <c r="I28" s="33">
        <v>435</v>
      </c>
      <c r="J28" s="33">
        <v>455</v>
      </c>
      <c r="K28" s="33">
        <v>472</v>
      </c>
      <c r="L28" s="33">
        <v>460</v>
      </c>
      <c r="M28" s="33">
        <v>502</v>
      </c>
      <c r="N28" s="33">
        <v>508</v>
      </c>
      <c r="O28" s="33">
        <v>531</v>
      </c>
      <c r="P28" s="33">
        <v>549</v>
      </c>
      <c r="Q28" s="33">
        <v>528</v>
      </c>
      <c r="R28" s="33">
        <v>568</v>
      </c>
      <c r="S28" s="33">
        <v>575</v>
      </c>
      <c r="T28" s="33">
        <v>566</v>
      </c>
      <c r="U28" s="33">
        <v>525</v>
      </c>
      <c r="V28" s="34">
        <f t="shared" si="0"/>
        <v>-7.2438162544169613E-2</v>
      </c>
      <c r="W28" s="30" t="s">
        <v>55</v>
      </c>
      <c r="X28" s="30"/>
      <c r="Y28" s="33">
        <v>493500</v>
      </c>
      <c r="Z28" s="30" t="s">
        <v>55</v>
      </c>
      <c r="AA28" s="32"/>
      <c r="AB28" s="20"/>
      <c r="AC28" s="20"/>
    </row>
    <row r="29" spans="1:29" ht="15" customHeight="1" x14ac:dyDescent="0.2">
      <c r="A29" s="30" t="s">
        <v>57</v>
      </c>
      <c r="B29" s="33">
        <v>6321</v>
      </c>
      <c r="C29" s="33">
        <v>6502</v>
      </c>
      <c r="D29" s="33">
        <v>6695</v>
      </c>
      <c r="E29" s="33">
        <v>6769</v>
      </c>
      <c r="F29" s="33">
        <v>6991</v>
      </c>
      <c r="G29" s="33">
        <v>7111</v>
      </c>
      <c r="H29" s="33">
        <v>7389</v>
      </c>
      <c r="I29" s="33">
        <v>7686</v>
      </c>
      <c r="J29" s="33">
        <v>7960</v>
      </c>
      <c r="K29" s="33">
        <v>8134</v>
      </c>
      <c r="L29" s="33">
        <v>8408</v>
      </c>
      <c r="M29" s="33">
        <v>8527</v>
      </c>
      <c r="N29" s="33">
        <v>8569</v>
      </c>
      <c r="O29" s="33">
        <v>8635</v>
      </c>
      <c r="P29" s="33">
        <v>9004</v>
      </c>
      <c r="Q29" s="33">
        <v>8986</v>
      </c>
      <c r="R29" s="33">
        <v>9114</v>
      </c>
      <c r="S29" s="33">
        <v>9325</v>
      </c>
      <c r="T29" s="33">
        <v>9385</v>
      </c>
      <c r="U29" s="33">
        <v>8938</v>
      </c>
      <c r="V29" s="34">
        <f t="shared" si="0"/>
        <v>-4.7629195524773578E-2</v>
      </c>
      <c r="W29" s="30" t="s">
        <v>57</v>
      </c>
      <c r="X29" s="30"/>
      <c r="Y29" s="33">
        <v>16485787</v>
      </c>
      <c r="Z29" s="30" t="s">
        <v>57</v>
      </c>
      <c r="AA29" s="32"/>
      <c r="AB29" s="20"/>
      <c r="AC29" s="20"/>
    </row>
    <row r="30" spans="1:29" ht="15" customHeight="1" x14ac:dyDescent="0.2">
      <c r="A30" s="30" t="s">
        <v>58</v>
      </c>
      <c r="B30" s="33">
        <v>8324</v>
      </c>
      <c r="C30" s="33">
        <v>8513</v>
      </c>
      <c r="D30" s="33">
        <v>8545</v>
      </c>
      <c r="E30" s="33">
        <v>8668</v>
      </c>
      <c r="F30" s="33">
        <v>8754</v>
      </c>
      <c r="G30" s="33">
        <v>8922</v>
      </c>
      <c r="H30" s="33">
        <v>8869</v>
      </c>
      <c r="I30" s="33">
        <v>8934</v>
      </c>
      <c r="J30" s="33">
        <v>9410</v>
      </c>
      <c r="K30" s="33">
        <v>9395</v>
      </c>
      <c r="L30" s="33">
        <v>9418</v>
      </c>
      <c r="M30" s="33">
        <v>9646</v>
      </c>
      <c r="N30" s="33">
        <v>9382</v>
      </c>
      <c r="O30" s="33">
        <v>8870</v>
      </c>
      <c r="P30" s="33">
        <v>9279</v>
      </c>
      <c r="Q30" s="33">
        <v>9521</v>
      </c>
      <c r="R30" s="33">
        <v>9235</v>
      </c>
      <c r="S30" s="33">
        <v>9514</v>
      </c>
      <c r="T30" s="33">
        <v>9632</v>
      </c>
      <c r="U30" s="33">
        <v>9056</v>
      </c>
      <c r="V30" s="34">
        <f t="shared" si="0"/>
        <v>-5.9800664451827246E-2</v>
      </c>
      <c r="W30" s="30" t="s">
        <v>58</v>
      </c>
      <c r="X30" s="30"/>
      <c r="Y30" s="33">
        <v>4799252</v>
      </c>
      <c r="Z30" s="30" t="s">
        <v>58</v>
      </c>
      <c r="AA30" s="32"/>
      <c r="AB30" s="20"/>
      <c r="AC30" s="20"/>
    </row>
    <row r="31" spans="1:29" ht="15" customHeight="1" x14ac:dyDescent="0.2">
      <c r="A31" s="30" t="s">
        <v>59</v>
      </c>
      <c r="B31" s="33">
        <v>8275</v>
      </c>
      <c r="C31" s="33">
        <v>7687</v>
      </c>
      <c r="D31" s="33">
        <v>7366</v>
      </c>
      <c r="E31" s="33">
        <v>7443</v>
      </c>
      <c r="F31" s="33">
        <v>7337</v>
      </c>
      <c r="G31" s="33">
        <v>7712</v>
      </c>
      <c r="H31" s="33">
        <v>8160</v>
      </c>
      <c r="I31" s="33">
        <v>8304</v>
      </c>
      <c r="J31" s="33">
        <v>8354</v>
      </c>
      <c r="K31" s="33">
        <v>8262</v>
      </c>
      <c r="L31" s="33">
        <v>8482</v>
      </c>
      <c r="M31" s="33">
        <v>8492</v>
      </c>
      <c r="N31" s="33">
        <v>8387</v>
      </c>
      <c r="O31" s="33">
        <v>8701</v>
      </c>
      <c r="P31" s="33">
        <v>9000</v>
      </c>
      <c r="Q31" s="33">
        <v>9064</v>
      </c>
      <c r="R31" s="33">
        <v>9551</v>
      </c>
      <c r="S31" s="33">
        <v>9848</v>
      </c>
      <c r="T31" s="33">
        <v>10115</v>
      </c>
      <c r="U31" s="33">
        <v>9691</v>
      </c>
      <c r="V31" s="34">
        <f t="shared" si="0"/>
        <v>-4.1917943648047455E-2</v>
      </c>
      <c r="W31" s="30" t="s">
        <v>59</v>
      </c>
      <c r="X31" s="30"/>
      <c r="Y31" s="33">
        <v>38135876</v>
      </c>
      <c r="Z31" s="30" t="s">
        <v>59</v>
      </c>
      <c r="AA31" s="32"/>
      <c r="AB31" s="20"/>
      <c r="AC31" s="20"/>
    </row>
    <row r="32" spans="1:29" ht="15" customHeight="1" x14ac:dyDescent="0.2">
      <c r="A32" s="30" t="s">
        <v>60</v>
      </c>
      <c r="B32" s="33">
        <v>2024</v>
      </c>
      <c r="C32" s="33">
        <v>2138</v>
      </c>
      <c r="D32" s="33">
        <v>2206</v>
      </c>
      <c r="E32" s="33">
        <v>2234</v>
      </c>
      <c r="F32" s="33">
        <v>2318</v>
      </c>
      <c r="G32" s="33">
        <v>2477</v>
      </c>
      <c r="H32" s="33">
        <v>2599</v>
      </c>
      <c r="I32" s="33">
        <v>2746</v>
      </c>
      <c r="J32" s="33">
        <v>2910</v>
      </c>
      <c r="K32" s="33">
        <v>3106</v>
      </c>
      <c r="L32" s="33">
        <v>3299</v>
      </c>
      <c r="M32" s="33">
        <v>3434</v>
      </c>
      <c r="N32" s="33">
        <v>3566</v>
      </c>
      <c r="O32" s="33">
        <v>3711</v>
      </c>
      <c r="P32" s="33">
        <v>3841</v>
      </c>
      <c r="Q32" s="33">
        <v>3983</v>
      </c>
      <c r="R32" s="33">
        <v>4107</v>
      </c>
      <c r="S32" s="33">
        <v>4215</v>
      </c>
      <c r="T32" s="33">
        <v>4158</v>
      </c>
      <c r="U32" s="33">
        <v>4115</v>
      </c>
      <c r="V32" s="34">
        <f t="shared" si="0"/>
        <v>-1.0341510341510341E-2</v>
      </c>
      <c r="W32" s="30" t="s">
        <v>60</v>
      </c>
      <c r="X32" s="30"/>
      <c r="Y32" s="33">
        <v>10627250</v>
      </c>
      <c r="Z32" s="30" t="s">
        <v>60</v>
      </c>
      <c r="AA32" s="32"/>
      <c r="AB32" s="20"/>
      <c r="AC32" s="20"/>
    </row>
    <row r="33" spans="1:29" ht="15" customHeight="1" x14ac:dyDescent="0.2">
      <c r="A33" s="30" t="s">
        <v>61</v>
      </c>
      <c r="B33" s="33">
        <v>4663</v>
      </c>
      <c r="C33" s="33">
        <v>3922</v>
      </c>
      <c r="D33" s="33">
        <v>3561</v>
      </c>
      <c r="E33" s="33">
        <v>3135</v>
      </c>
      <c r="F33" s="33">
        <v>2941</v>
      </c>
      <c r="G33" s="33">
        <v>3126</v>
      </c>
      <c r="H33" s="33">
        <v>3416</v>
      </c>
      <c r="I33" s="33">
        <v>3304</v>
      </c>
      <c r="J33" s="33">
        <v>3147</v>
      </c>
      <c r="K33" s="33">
        <v>2917</v>
      </c>
      <c r="L33" s="33">
        <v>2918</v>
      </c>
      <c r="M33" s="33">
        <v>3121</v>
      </c>
      <c r="N33" s="33">
        <v>3060</v>
      </c>
      <c r="O33" s="33">
        <v>3225</v>
      </c>
      <c r="P33" s="33">
        <v>3334</v>
      </c>
      <c r="Q33" s="33">
        <v>3341</v>
      </c>
      <c r="R33" s="33">
        <v>3522</v>
      </c>
      <c r="S33" s="33">
        <v>3523</v>
      </c>
      <c r="T33" s="33">
        <v>3595</v>
      </c>
      <c r="U33" s="33">
        <v>3234</v>
      </c>
      <c r="V33" s="34">
        <f t="shared" si="0"/>
        <v>-0.10041724617524339</v>
      </c>
      <c r="W33" s="30" t="s">
        <v>61</v>
      </c>
      <c r="X33" s="30"/>
      <c r="Y33" s="33">
        <v>21498616</v>
      </c>
      <c r="Z33" s="30" t="s">
        <v>61</v>
      </c>
      <c r="AA33" s="32"/>
      <c r="AB33" s="20"/>
      <c r="AC33" s="20"/>
    </row>
    <row r="34" spans="1:29" ht="15" customHeight="1" x14ac:dyDescent="0.2">
      <c r="A34" s="30" t="s">
        <v>62</v>
      </c>
      <c r="B34" s="33">
        <v>2013</v>
      </c>
      <c r="C34" s="33">
        <v>1879</v>
      </c>
      <c r="D34" s="33">
        <v>1748</v>
      </c>
      <c r="E34" s="33">
        <v>1739</v>
      </c>
      <c r="F34" s="33">
        <v>1748</v>
      </c>
      <c r="G34" s="33">
        <v>1868</v>
      </c>
      <c r="H34" s="33">
        <v>2019</v>
      </c>
      <c r="I34" s="33">
        <v>1964</v>
      </c>
      <c r="J34" s="33">
        <v>1805</v>
      </c>
      <c r="K34" s="33">
        <v>1956</v>
      </c>
      <c r="L34" s="33">
        <v>1893</v>
      </c>
      <c r="M34" s="33">
        <v>2017</v>
      </c>
      <c r="N34" s="33">
        <v>1957</v>
      </c>
      <c r="O34" s="33">
        <v>1976</v>
      </c>
      <c r="P34" s="33">
        <v>2066</v>
      </c>
      <c r="Q34" s="33">
        <v>1965</v>
      </c>
      <c r="R34" s="33">
        <v>2034</v>
      </c>
      <c r="S34" s="33">
        <v>2113</v>
      </c>
      <c r="T34" s="33">
        <v>2129</v>
      </c>
      <c r="U34" s="33">
        <v>1987</v>
      </c>
      <c r="V34" s="34">
        <f t="shared" si="0"/>
        <v>-6.6697980272428375E-2</v>
      </c>
      <c r="W34" s="30" t="s">
        <v>62</v>
      </c>
      <c r="X34" s="30"/>
      <c r="Y34" s="33">
        <v>5412254</v>
      </c>
      <c r="Z34" s="30" t="s">
        <v>62</v>
      </c>
      <c r="AA34" s="32"/>
      <c r="AB34" s="20"/>
      <c r="AC34" s="20"/>
    </row>
    <row r="35" spans="1:29" ht="15" customHeight="1" x14ac:dyDescent="0.2">
      <c r="A35" s="30" t="s">
        <v>63</v>
      </c>
      <c r="B35" s="33">
        <v>795</v>
      </c>
      <c r="C35" s="33">
        <v>763</v>
      </c>
      <c r="D35" s="33">
        <v>728</v>
      </c>
      <c r="E35" s="33">
        <v>731</v>
      </c>
      <c r="F35" s="33">
        <v>793</v>
      </c>
      <c r="G35" s="33">
        <v>803</v>
      </c>
      <c r="H35" s="33">
        <v>817</v>
      </c>
      <c r="I35" s="33">
        <v>847</v>
      </c>
      <c r="J35" s="33">
        <v>868</v>
      </c>
      <c r="K35" s="33">
        <v>891</v>
      </c>
      <c r="L35" s="33">
        <v>905</v>
      </c>
      <c r="M35" s="33">
        <v>941</v>
      </c>
      <c r="N35" s="33">
        <v>1005</v>
      </c>
      <c r="O35" s="33">
        <v>1036</v>
      </c>
      <c r="P35" s="33">
        <v>1079</v>
      </c>
      <c r="Q35" s="33">
        <v>1096</v>
      </c>
      <c r="R35" s="33">
        <v>1132</v>
      </c>
      <c r="S35" s="33">
        <v>1140</v>
      </c>
      <c r="T35" s="33">
        <v>1101</v>
      </c>
      <c r="U35" s="33">
        <v>971</v>
      </c>
      <c r="V35" s="34">
        <f t="shared" si="0"/>
        <v>-0.11807447774750227</v>
      </c>
      <c r="W35" s="30" t="s">
        <v>63</v>
      </c>
      <c r="X35" s="30"/>
      <c r="Y35" s="33">
        <v>2032362</v>
      </c>
      <c r="Z35" s="30" t="s">
        <v>63</v>
      </c>
      <c r="AA35" s="32"/>
      <c r="AB35" s="20"/>
      <c r="AC35" s="20"/>
    </row>
    <row r="36" spans="1:29" ht="15" customHeight="1" x14ac:dyDescent="0.2">
      <c r="A36" s="30" t="s">
        <v>64</v>
      </c>
      <c r="B36" s="33">
        <v>10817</v>
      </c>
      <c r="C36" s="33">
        <v>11061</v>
      </c>
      <c r="D36" s="33">
        <v>11244</v>
      </c>
      <c r="E36" s="33">
        <v>11237</v>
      </c>
      <c r="F36" s="33">
        <v>11777</v>
      </c>
      <c r="G36" s="33">
        <v>12116</v>
      </c>
      <c r="H36" s="33">
        <v>12655</v>
      </c>
      <c r="I36" s="33">
        <v>13674</v>
      </c>
      <c r="J36" s="33">
        <v>14202</v>
      </c>
      <c r="K36" s="33">
        <v>15241</v>
      </c>
      <c r="L36" s="33">
        <v>16205</v>
      </c>
      <c r="M36" s="33">
        <v>17279</v>
      </c>
      <c r="N36" s="33">
        <v>17671</v>
      </c>
      <c r="O36" s="33">
        <v>18736</v>
      </c>
      <c r="P36" s="33">
        <v>19834</v>
      </c>
      <c r="Q36" s="33">
        <v>20827</v>
      </c>
      <c r="R36" s="33">
        <v>22052</v>
      </c>
      <c r="S36" s="33">
        <v>22548</v>
      </c>
      <c r="T36" s="33">
        <v>23107</v>
      </c>
      <c r="U36" s="33">
        <v>21958</v>
      </c>
      <c r="V36" s="34">
        <f t="shared" si="0"/>
        <v>-4.9725191500411131E-2</v>
      </c>
      <c r="W36" s="30" t="s">
        <v>64</v>
      </c>
      <c r="X36" s="30"/>
      <c r="Y36" s="33">
        <v>45828172</v>
      </c>
      <c r="Z36" s="30" t="s">
        <v>64</v>
      </c>
      <c r="AA36" s="32"/>
      <c r="AB36" s="20"/>
      <c r="AC36" s="20"/>
    </row>
    <row r="37" spans="1:29" ht="15" customHeight="1" x14ac:dyDescent="0.2">
      <c r="A37" s="30" t="s">
        <v>65</v>
      </c>
      <c r="B37" s="33">
        <v>10348</v>
      </c>
      <c r="C37" s="33">
        <v>10492</v>
      </c>
      <c r="D37" s="33">
        <v>10322</v>
      </c>
      <c r="E37" s="33">
        <v>10415</v>
      </c>
      <c r="F37" s="33">
        <v>10530</v>
      </c>
      <c r="G37" s="33">
        <v>10711</v>
      </c>
      <c r="H37" s="33">
        <v>10834</v>
      </c>
      <c r="I37" s="33">
        <v>10779</v>
      </c>
      <c r="J37" s="33">
        <v>10872</v>
      </c>
      <c r="K37" s="33">
        <v>10884</v>
      </c>
      <c r="L37" s="33">
        <v>11068</v>
      </c>
      <c r="M37" s="33">
        <v>11375</v>
      </c>
      <c r="N37" s="33">
        <v>11258</v>
      </c>
      <c r="O37" s="33">
        <v>11130</v>
      </c>
      <c r="P37" s="33">
        <v>11209</v>
      </c>
      <c r="Q37" s="33">
        <v>11238</v>
      </c>
      <c r="R37" s="33">
        <v>11247</v>
      </c>
      <c r="S37" s="33">
        <v>11271</v>
      </c>
      <c r="T37" s="33">
        <v>11062</v>
      </c>
      <c r="U37" s="33">
        <v>10608</v>
      </c>
      <c r="V37" s="34">
        <f t="shared" si="0"/>
        <v>-4.1041403001265596E-2</v>
      </c>
      <c r="W37" s="30" t="s">
        <v>65</v>
      </c>
      <c r="X37" s="30"/>
      <c r="Y37" s="33">
        <v>9256347</v>
      </c>
      <c r="Z37" s="30" t="s">
        <v>65</v>
      </c>
      <c r="AA37" s="32"/>
      <c r="AB37" s="20"/>
      <c r="AC37" s="20"/>
    </row>
    <row r="38" spans="1:29" ht="15" customHeight="1" x14ac:dyDescent="0.2">
      <c r="A38" s="30" t="s">
        <v>66</v>
      </c>
      <c r="B38" s="33">
        <v>4038</v>
      </c>
      <c r="C38" s="33">
        <v>4128</v>
      </c>
      <c r="D38" s="33">
        <v>4154</v>
      </c>
      <c r="E38" s="33">
        <v>4103</v>
      </c>
      <c r="F38" s="33">
        <v>4108</v>
      </c>
      <c r="G38" s="33">
        <v>4187</v>
      </c>
      <c r="H38" s="33">
        <v>4209</v>
      </c>
      <c r="I38" s="33">
        <v>4196</v>
      </c>
      <c r="J38" s="33">
        <v>4267</v>
      </c>
      <c r="K38" s="33">
        <v>4476</v>
      </c>
      <c r="L38" s="33">
        <v>4503</v>
      </c>
      <c r="M38" s="33">
        <v>4646</v>
      </c>
      <c r="N38" s="33">
        <v>4626</v>
      </c>
      <c r="O38" s="33">
        <v>4739</v>
      </c>
      <c r="P38" s="33">
        <v>4829</v>
      </c>
      <c r="Q38" s="33">
        <v>4929</v>
      </c>
      <c r="R38" s="33">
        <v>4967</v>
      </c>
      <c r="S38" s="33">
        <v>4937</v>
      </c>
      <c r="T38" s="33">
        <v>5049</v>
      </c>
      <c r="U38" s="33">
        <v>4943</v>
      </c>
      <c r="V38" s="34">
        <f t="shared" si="0"/>
        <v>-2.0994256288373935E-2</v>
      </c>
      <c r="W38" s="30" t="s">
        <v>66</v>
      </c>
      <c r="X38" s="30"/>
      <c r="Y38" s="33">
        <v>7701856</v>
      </c>
      <c r="Z38" s="30" t="s">
        <v>66</v>
      </c>
      <c r="AA38" s="32"/>
      <c r="AB38" s="20"/>
      <c r="AC38" s="20"/>
    </row>
    <row r="39" spans="1:29" ht="15" customHeight="1" x14ac:dyDescent="0.2">
      <c r="A39" s="30" t="s">
        <v>67</v>
      </c>
      <c r="B39" s="33">
        <v>3865</v>
      </c>
      <c r="C39" s="33">
        <v>4044</v>
      </c>
      <c r="D39" s="33">
        <v>4448</v>
      </c>
      <c r="E39" s="33">
        <v>4879</v>
      </c>
      <c r="F39" s="33">
        <v>5074</v>
      </c>
      <c r="G39" s="33">
        <v>5600</v>
      </c>
      <c r="H39" s="33">
        <v>6142</v>
      </c>
      <c r="I39" s="33">
        <v>6851</v>
      </c>
      <c r="J39" s="33">
        <v>7385</v>
      </c>
      <c r="K39" s="33">
        <v>7670</v>
      </c>
      <c r="L39" s="33">
        <v>8244</v>
      </c>
      <c r="M39" s="33">
        <v>8196</v>
      </c>
      <c r="N39" s="33">
        <v>8730</v>
      </c>
      <c r="O39" s="33">
        <v>9490</v>
      </c>
      <c r="P39" s="33">
        <v>10285</v>
      </c>
      <c r="Q39" s="33">
        <v>11061</v>
      </c>
      <c r="R39" s="33">
        <v>12158</v>
      </c>
      <c r="S39" s="33">
        <v>13138</v>
      </c>
      <c r="T39" s="33">
        <v>13707</v>
      </c>
      <c r="U39" s="33">
        <v>13311</v>
      </c>
      <c r="V39" s="34">
        <f t="shared" si="0"/>
        <v>-2.8890347997373604E-2</v>
      </c>
      <c r="W39" s="30" t="s">
        <v>67</v>
      </c>
      <c r="X39" s="30"/>
      <c r="Y39" s="33">
        <v>71517100</v>
      </c>
      <c r="Z39" s="30" t="s">
        <v>67</v>
      </c>
      <c r="AA39" s="32"/>
      <c r="AB39" s="20"/>
      <c r="AC39" s="20"/>
    </row>
    <row r="40" spans="1:29" ht="15" customHeight="1" x14ac:dyDescent="0.2">
      <c r="A40" s="30" t="s">
        <v>68</v>
      </c>
      <c r="B40" s="33">
        <v>23597</v>
      </c>
      <c r="C40" s="33">
        <v>24166</v>
      </c>
      <c r="D40" s="33">
        <v>24202</v>
      </c>
      <c r="E40" s="33">
        <v>24603</v>
      </c>
      <c r="F40" s="33">
        <v>24442</v>
      </c>
      <c r="G40" s="33">
        <v>25342</v>
      </c>
      <c r="H40" s="33">
        <v>26601</v>
      </c>
      <c r="I40" s="33">
        <v>26758</v>
      </c>
      <c r="J40" s="33">
        <v>27143</v>
      </c>
      <c r="K40" s="33">
        <v>27751</v>
      </c>
      <c r="L40" s="33">
        <v>28325</v>
      </c>
      <c r="M40" s="33">
        <v>28609</v>
      </c>
      <c r="N40" s="33">
        <v>28667</v>
      </c>
      <c r="O40" s="33">
        <v>28909</v>
      </c>
      <c r="P40" s="33">
        <v>29144</v>
      </c>
      <c r="Q40" s="33">
        <v>29981</v>
      </c>
      <c r="R40" s="33">
        <v>29684</v>
      </c>
      <c r="S40" s="33">
        <v>29462</v>
      </c>
      <c r="T40" s="33">
        <v>29394</v>
      </c>
      <c r="U40" s="33">
        <v>27723</v>
      </c>
      <c r="V40" s="34">
        <f t="shared" si="0"/>
        <v>-5.6848336395182691E-2</v>
      </c>
      <c r="W40" s="30" t="s">
        <v>68</v>
      </c>
      <c r="X40" s="30"/>
      <c r="Y40" s="33">
        <v>61595091</v>
      </c>
      <c r="Z40" s="30" t="s">
        <v>68</v>
      </c>
      <c r="AA40" s="32"/>
      <c r="AB40" s="20"/>
      <c r="AC40" s="20"/>
    </row>
    <row r="41" spans="1:29" ht="15" customHeight="1" x14ac:dyDescent="0.2">
      <c r="A41" s="30" t="s">
        <v>69</v>
      </c>
      <c r="B41" s="36">
        <v>184895</v>
      </c>
      <c r="C41" s="36">
        <v>186400</v>
      </c>
      <c r="D41" s="36">
        <v>185999</v>
      </c>
      <c r="E41" s="36">
        <v>185969</v>
      </c>
      <c r="F41" s="36">
        <v>188416</v>
      </c>
      <c r="G41" s="36">
        <v>193443</v>
      </c>
      <c r="H41" s="36">
        <v>199663</v>
      </c>
      <c r="I41" s="36">
        <v>202702</v>
      </c>
      <c r="J41" s="36">
        <v>206584</v>
      </c>
      <c r="K41" s="36">
        <v>210438</v>
      </c>
      <c r="L41" s="36">
        <v>216492</v>
      </c>
      <c r="M41" s="36">
        <v>222072</v>
      </c>
      <c r="N41" s="36">
        <v>224409</v>
      </c>
      <c r="O41" s="36">
        <v>229734</v>
      </c>
      <c r="P41" s="36">
        <v>234904</v>
      </c>
      <c r="Q41" s="36">
        <v>238145</v>
      </c>
      <c r="R41" s="36">
        <v>243157</v>
      </c>
      <c r="S41" s="36">
        <v>244836</v>
      </c>
      <c r="T41" s="36">
        <v>245982</v>
      </c>
      <c r="U41" s="36">
        <v>233785</v>
      </c>
      <c r="V41" s="34">
        <f t="shared" si="0"/>
        <v>-4.9584928978543143E-2</v>
      </c>
      <c r="W41" s="30" t="s">
        <v>69</v>
      </c>
      <c r="X41" s="30"/>
      <c r="Y41" s="33">
        <v>499705496</v>
      </c>
      <c r="Z41" s="31"/>
      <c r="AA41" s="32"/>
      <c r="AB41" s="20"/>
      <c r="AC41" s="20"/>
    </row>
    <row r="42" spans="1:29" ht="15" customHeight="1" x14ac:dyDescent="0.2">
      <c r="A42" s="37" t="s">
        <v>70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Z42" s="31"/>
      <c r="AA42" s="32"/>
      <c r="AB42" s="20"/>
      <c r="AC42" s="20"/>
    </row>
    <row r="43" spans="1:29" x14ac:dyDescent="0.2">
      <c r="A43" s="39" t="s">
        <v>71</v>
      </c>
      <c r="B43" s="40">
        <f>SUM(B12:B40)</f>
        <v>201044</v>
      </c>
      <c r="C43" s="40">
        <f t="shared" ref="C43:U43" si="1">SUM(C12:C40)</f>
        <v>202982</v>
      </c>
      <c r="D43" s="40">
        <f t="shared" si="1"/>
        <v>203038</v>
      </c>
      <c r="E43" s="40">
        <f t="shared" si="1"/>
        <v>203510</v>
      </c>
      <c r="F43" s="40">
        <f t="shared" si="1"/>
        <v>206248</v>
      </c>
      <c r="G43" s="40">
        <f t="shared" si="1"/>
        <v>212045</v>
      </c>
      <c r="H43" s="40">
        <f t="shared" si="1"/>
        <v>218767</v>
      </c>
      <c r="I43" s="40">
        <f t="shared" si="1"/>
        <v>222566</v>
      </c>
      <c r="J43" s="40">
        <f t="shared" si="1"/>
        <v>227526</v>
      </c>
      <c r="K43" s="40">
        <f t="shared" si="1"/>
        <v>231850</v>
      </c>
      <c r="L43" s="40">
        <f t="shared" si="1"/>
        <v>238522</v>
      </c>
      <c r="M43" s="40">
        <f t="shared" si="1"/>
        <v>244424</v>
      </c>
      <c r="N43" s="40">
        <f t="shared" si="1"/>
        <v>247006</v>
      </c>
      <c r="O43" s="40">
        <f t="shared" si="1"/>
        <v>252675</v>
      </c>
      <c r="P43" s="40">
        <f t="shared" si="1"/>
        <v>259145</v>
      </c>
      <c r="Q43" s="40">
        <f t="shared" si="1"/>
        <v>263487</v>
      </c>
      <c r="R43" s="40">
        <f t="shared" si="1"/>
        <v>269357</v>
      </c>
      <c r="S43" s="40">
        <f t="shared" si="1"/>
        <v>272265</v>
      </c>
      <c r="T43" s="40">
        <f t="shared" si="1"/>
        <v>274212</v>
      </c>
      <c r="U43" s="40">
        <f t="shared" si="1"/>
        <v>260950</v>
      </c>
      <c r="V43" s="34">
        <f t="shared" si="0"/>
        <v>-4.8364039502282907E-2</v>
      </c>
      <c r="W43" s="30" t="s">
        <v>71</v>
      </c>
      <c r="X43" s="41"/>
      <c r="Y43" s="42">
        <f>SUM(Y12:Y40)</f>
        <v>583310095</v>
      </c>
    </row>
    <row r="44" spans="1:29" x14ac:dyDescent="0.2">
      <c r="AA44"/>
    </row>
    <row r="45" spans="1:29" ht="15" x14ac:dyDescent="0.2">
      <c r="A45" s="45"/>
      <c r="B45" s="173" t="s">
        <v>6</v>
      </c>
      <c r="C45" s="174" t="s">
        <v>7</v>
      </c>
      <c r="D45" s="177"/>
      <c r="E45" s="178"/>
      <c r="F45" s="178"/>
      <c r="G45" s="179"/>
      <c r="H45" s="179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</row>
    <row r="46" spans="1:29" ht="15" x14ac:dyDescent="0.2">
      <c r="A46" s="45"/>
      <c r="B46" s="173" t="s">
        <v>10</v>
      </c>
      <c r="C46" s="174" t="s">
        <v>149</v>
      </c>
      <c r="D46" s="177"/>
      <c r="E46" s="178"/>
      <c r="F46" s="178"/>
      <c r="G46" s="179"/>
      <c r="H46" s="179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</row>
    <row r="47" spans="1:29" ht="15" x14ac:dyDescent="0.2">
      <c r="A47" s="45"/>
      <c r="B47" s="173" t="s">
        <v>13</v>
      </c>
      <c r="C47" s="174" t="s">
        <v>150</v>
      </c>
      <c r="D47" s="177"/>
      <c r="E47" s="178"/>
      <c r="F47" s="178"/>
      <c r="G47" s="179"/>
      <c r="H47" s="179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</row>
    <row r="48" spans="1:29" x14ac:dyDescent="0.2">
      <c r="AA48"/>
    </row>
    <row r="49" spans="1:21" x14ac:dyDescent="0.2">
      <c r="A49" s="30" t="s">
        <v>15</v>
      </c>
      <c r="B49" s="30" t="s">
        <v>16</v>
      </c>
      <c r="C49" s="30" t="s">
        <v>17</v>
      </c>
      <c r="D49" s="30" t="s">
        <v>18</v>
      </c>
      <c r="E49" s="30" t="s">
        <v>19</v>
      </c>
      <c r="F49" s="30" t="s">
        <v>20</v>
      </c>
      <c r="G49" s="30" t="s">
        <v>21</v>
      </c>
      <c r="H49" s="30" t="s">
        <v>22</v>
      </c>
      <c r="I49" s="30" t="s">
        <v>23</v>
      </c>
      <c r="J49" s="30" t="s">
        <v>24</v>
      </c>
      <c r="K49" s="30" t="s">
        <v>25</v>
      </c>
      <c r="L49" s="30" t="s">
        <v>26</v>
      </c>
      <c r="M49" s="30" t="s">
        <v>27</v>
      </c>
      <c r="N49" s="30" t="s">
        <v>28</v>
      </c>
      <c r="O49" s="30" t="s">
        <v>29</v>
      </c>
      <c r="P49" s="30" t="s">
        <v>30</v>
      </c>
      <c r="Q49" s="30" t="s">
        <v>31</v>
      </c>
      <c r="R49" s="30" t="s">
        <v>32</v>
      </c>
      <c r="S49" s="30" t="s">
        <v>33</v>
      </c>
      <c r="T49" s="30" t="s">
        <v>34</v>
      </c>
      <c r="U49" s="30" t="s">
        <v>35</v>
      </c>
    </row>
    <row r="50" spans="1:21" x14ac:dyDescent="0.2">
      <c r="A50" s="30" t="s">
        <v>36</v>
      </c>
      <c r="B50" s="33">
        <v>1546</v>
      </c>
      <c r="C50" s="33">
        <v>1571</v>
      </c>
      <c r="D50" s="33">
        <v>1532</v>
      </c>
      <c r="E50" s="33">
        <v>1517</v>
      </c>
      <c r="F50" s="33">
        <v>1580</v>
      </c>
      <c r="G50" s="33">
        <v>1628</v>
      </c>
      <c r="H50" s="33">
        <v>1561</v>
      </c>
      <c r="I50" s="33">
        <v>1589</v>
      </c>
      <c r="J50" s="33">
        <v>1628</v>
      </c>
      <c r="K50" s="33">
        <v>1666</v>
      </c>
      <c r="L50" s="33">
        <v>1779</v>
      </c>
      <c r="M50" s="33">
        <v>1852</v>
      </c>
      <c r="N50" s="33">
        <v>1861</v>
      </c>
      <c r="O50" s="33">
        <v>1969</v>
      </c>
      <c r="P50" s="33">
        <v>2211</v>
      </c>
      <c r="Q50" s="33">
        <v>2242</v>
      </c>
      <c r="R50" s="33">
        <v>2273</v>
      </c>
      <c r="S50" s="33">
        <v>2333</v>
      </c>
      <c r="T50" s="33">
        <v>2252</v>
      </c>
      <c r="U50" s="33">
        <v>2200</v>
      </c>
    </row>
    <row r="51" spans="1:21" x14ac:dyDescent="0.2">
      <c r="A51" s="30" t="s">
        <v>38</v>
      </c>
      <c r="B51" s="33">
        <v>2625</v>
      </c>
      <c r="C51" s="33">
        <v>2672</v>
      </c>
      <c r="D51" s="33">
        <v>2770</v>
      </c>
      <c r="E51" s="33">
        <v>2687</v>
      </c>
      <c r="F51" s="33">
        <v>2890</v>
      </c>
      <c r="G51" s="33">
        <v>2975</v>
      </c>
      <c r="H51" s="33">
        <v>2966</v>
      </c>
      <c r="I51" s="33">
        <v>3132</v>
      </c>
      <c r="J51" s="33">
        <v>3215</v>
      </c>
      <c r="K51" s="33">
        <v>3236</v>
      </c>
      <c r="L51" s="33">
        <v>3428</v>
      </c>
      <c r="M51" s="33">
        <v>3373</v>
      </c>
      <c r="N51" s="33">
        <v>3348</v>
      </c>
      <c r="O51" s="33">
        <v>3442</v>
      </c>
      <c r="P51" s="33">
        <v>3471</v>
      </c>
      <c r="Q51" s="33">
        <v>3390</v>
      </c>
      <c r="R51" s="33">
        <v>3458</v>
      </c>
      <c r="S51" s="33">
        <v>3451</v>
      </c>
      <c r="T51" s="33">
        <v>3355</v>
      </c>
      <c r="U51" s="33">
        <v>2810</v>
      </c>
    </row>
    <row r="52" spans="1:21" x14ac:dyDescent="0.2">
      <c r="A52" s="30" t="s">
        <v>40</v>
      </c>
      <c r="B52" s="33">
        <v>1595</v>
      </c>
      <c r="C52" s="33">
        <v>1204</v>
      </c>
      <c r="D52" s="33">
        <v>1028</v>
      </c>
      <c r="E52" s="33">
        <v>938</v>
      </c>
      <c r="F52" s="33">
        <v>985</v>
      </c>
      <c r="G52" s="33">
        <v>1046</v>
      </c>
      <c r="H52" s="33">
        <v>1054</v>
      </c>
      <c r="I52" s="33">
        <v>1016</v>
      </c>
      <c r="J52" s="33">
        <v>919</v>
      </c>
      <c r="K52" s="33">
        <v>728</v>
      </c>
      <c r="L52" s="33">
        <v>738</v>
      </c>
      <c r="M52" s="33">
        <v>777</v>
      </c>
      <c r="N52" s="33">
        <v>729</v>
      </c>
      <c r="O52" s="33">
        <v>791</v>
      </c>
      <c r="P52" s="33">
        <v>835</v>
      </c>
      <c r="Q52" s="33">
        <v>846</v>
      </c>
      <c r="R52" s="33">
        <v>863</v>
      </c>
      <c r="S52" s="33">
        <v>875</v>
      </c>
      <c r="T52" s="33">
        <v>898</v>
      </c>
      <c r="U52" s="33">
        <v>722</v>
      </c>
    </row>
    <row r="53" spans="1:21" x14ac:dyDescent="0.2">
      <c r="A53" s="30" t="s">
        <v>66</v>
      </c>
      <c r="B53" s="33">
        <v>1482</v>
      </c>
      <c r="C53" s="33">
        <v>1484</v>
      </c>
      <c r="D53" s="33">
        <v>1451</v>
      </c>
      <c r="E53" s="33">
        <v>1393</v>
      </c>
      <c r="F53" s="33">
        <v>1367</v>
      </c>
      <c r="G53" s="33">
        <v>1384</v>
      </c>
      <c r="H53" s="33">
        <v>1375</v>
      </c>
      <c r="I53" s="33">
        <v>1395</v>
      </c>
      <c r="J53" s="33">
        <v>1432</v>
      </c>
      <c r="K53" s="33">
        <v>1462</v>
      </c>
      <c r="L53" s="33">
        <v>1555</v>
      </c>
      <c r="M53" s="33">
        <v>1586</v>
      </c>
      <c r="N53" s="33">
        <v>1557</v>
      </c>
      <c r="O53" s="33">
        <v>1573</v>
      </c>
      <c r="P53" s="33">
        <v>1603</v>
      </c>
      <c r="Q53" s="33">
        <v>1625</v>
      </c>
      <c r="R53" s="33">
        <v>1633</v>
      </c>
      <c r="S53" s="33">
        <v>1633</v>
      </c>
      <c r="T53" s="33">
        <v>1658</v>
      </c>
      <c r="U53" s="33">
        <v>1566</v>
      </c>
    </row>
    <row r="54" spans="1:21" x14ac:dyDescent="0.2">
      <c r="A54" s="30" t="s">
        <v>42</v>
      </c>
      <c r="B54" s="33">
        <v>29</v>
      </c>
      <c r="C54" s="33">
        <v>29</v>
      </c>
      <c r="D54" s="33">
        <v>31</v>
      </c>
      <c r="E54" s="33">
        <v>33</v>
      </c>
      <c r="F54" s="33">
        <v>34</v>
      </c>
      <c r="G54" s="33">
        <v>34</v>
      </c>
      <c r="H54" s="33">
        <v>35</v>
      </c>
      <c r="I54" s="33">
        <v>34</v>
      </c>
      <c r="J54" s="33">
        <v>36</v>
      </c>
      <c r="K54" s="33">
        <v>37</v>
      </c>
      <c r="L54" s="33">
        <v>38</v>
      </c>
      <c r="M54" s="33">
        <v>39</v>
      </c>
      <c r="N54" s="33">
        <v>41</v>
      </c>
      <c r="O54" s="33">
        <v>44</v>
      </c>
      <c r="P54" s="33">
        <v>46</v>
      </c>
      <c r="Q54" s="33">
        <v>47</v>
      </c>
      <c r="R54" s="33">
        <v>48</v>
      </c>
      <c r="S54" s="33">
        <v>52</v>
      </c>
      <c r="T54" s="33">
        <v>55</v>
      </c>
      <c r="U54" s="33">
        <v>51</v>
      </c>
    </row>
    <row r="55" spans="1:21" x14ac:dyDescent="0.2">
      <c r="A55" s="30" t="s">
        <v>43</v>
      </c>
      <c r="B55" s="33">
        <v>2315</v>
      </c>
      <c r="C55" s="33">
        <v>1984</v>
      </c>
      <c r="D55" s="33">
        <v>1692</v>
      </c>
      <c r="E55" s="33">
        <v>1475</v>
      </c>
      <c r="F55" s="33">
        <v>1502</v>
      </c>
      <c r="G55" s="33">
        <v>1583</v>
      </c>
      <c r="H55" s="33">
        <v>1563</v>
      </c>
      <c r="I55" s="33">
        <v>1595</v>
      </c>
      <c r="J55" s="33">
        <v>1620</v>
      </c>
      <c r="K55" s="33">
        <v>1616</v>
      </c>
      <c r="L55" s="33">
        <v>1629</v>
      </c>
      <c r="M55" s="33">
        <v>1714</v>
      </c>
      <c r="N55" s="33">
        <v>1768</v>
      </c>
      <c r="O55" s="33">
        <v>1767</v>
      </c>
      <c r="P55" s="33">
        <v>1922</v>
      </c>
      <c r="Q55" s="33">
        <v>1990</v>
      </c>
      <c r="R55" s="33">
        <v>2030</v>
      </c>
      <c r="S55" s="33">
        <v>2079</v>
      </c>
      <c r="T55" s="33">
        <v>2093</v>
      </c>
      <c r="U55" s="33">
        <v>1876</v>
      </c>
    </row>
    <row r="56" spans="1:21" x14ac:dyDescent="0.2">
      <c r="A56" s="30" t="s">
        <v>48</v>
      </c>
      <c r="B56" s="33">
        <v>18614</v>
      </c>
      <c r="C56" s="33">
        <v>18445</v>
      </c>
      <c r="D56" s="33">
        <v>18221</v>
      </c>
      <c r="E56" s="33">
        <v>17386</v>
      </c>
      <c r="F56" s="33">
        <v>17318</v>
      </c>
      <c r="G56" s="33">
        <v>17603</v>
      </c>
      <c r="H56" s="33">
        <v>17294</v>
      </c>
      <c r="I56" s="33">
        <v>17738</v>
      </c>
      <c r="J56" s="33">
        <v>17910</v>
      </c>
      <c r="K56" s="33">
        <v>18260</v>
      </c>
      <c r="L56" s="33">
        <v>18193</v>
      </c>
      <c r="M56" s="33">
        <v>18850</v>
      </c>
      <c r="N56" s="33">
        <v>18966</v>
      </c>
      <c r="O56" s="33">
        <v>19022</v>
      </c>
      <c r="P56" s="33">
        <v>19590</v>
      </c>
      <c r="Q56" s="33">
        <v>19887</v>
      </c>
      <c r="R56" s="33">
        <v>19725</v>
      </c>
      <c r="S56" s="33">
        <v>20873</v>
      </c>
      <c r="T56" s="33">
        <v>20819</v>
      </c>
      <c r="U56" s="33">
        <v>17373</v>
      </c>
    </row>
    <row r="57" spans="1:21" x14ac:dyDescent="0.2">
      <c r="A57" s="30" t="s">
        <v>44</v>
      </c>
      <c r="B57" s="33">
        <v>726</v>
      </c>
      <c r="C57" s="33">
        <v>744</v>
      </c>
      <c r="D57" s="33">
        <v>756</v>
      </c>
      <c r="E57" s="33">
        <v>760</v>
      </c>
      <c r="F57" s="33">
        <v>786</v>
      </c>
      <c r="G57" s="33">
        <v>811</v>
      </c>
      <c r="H57" s="33">
        <v>822</v>
      </c>
      <c r="I57" s="33">
        <v>850</v>
      </c>
      <c r="J57" s="33">
        <v>852</v>
      </c>
      <c r="K57" s="33">
        <v>851</v>
      </c>
      <c r="L57" s="33">
        <v>864</v>
      </c>
      <c r="M57" s="33">
        <v>865</v>
      </c>
      <c r="N57" s="33">
        <v>853</v>
      </c>
      <c r="O57" s="33">
        <v>836</v>
      </c>
      <c r="P57" s="33">
        <v>863</v>
      </c>
      <c r="Q57" s="33">
        <v>889</v>
      </c>
      <c r="R57" s="33">
        <v>879</v>
      </c>
      <c r="S57" s="33">
        <v>859</v>
      </c>
      <c r="T57" s="33">
        <v>835</v>
      </c>
      <c r="U57" s="33">
        <v>732</v>
      </c>
    </row>
    <row r="58" spans="1:21" x14ac:dyDescent="0.2">
      <c r="A58" s="30" t="s">
        <v>45</v>
      </c>
      <c r="B58" s="33">
        <v>254</v>
      </c>
      <c r="C58" s="33">
        <v>248</v>
      </c>
      <c r="D58" s="33">
        <v>192</v>
      </c>
      <c r="E58" s="33">
        <v>119</v>
      </c>
      <c r="F58" s="33">
        <v>147</v>
      </c>
      <c r="G58" s="33">
        <v>151</v>
      </c>
      <c r="H58" s="33">
        <v>164</v>
      </c>
      <c r="I58" s="33">
        <v>190</v>
      </c>
      <c r="J58" s="33">
        <v>165</v>
      </c>
      <c r="K58" s="33">
        <v>157</v>
      </c>
      <c r="L58" s="33">
        <v>157</v>
      </c>
      <c r="M58" s="33">
        <v>156</v>
      </c>
      <c r="N58" s="33">
        <v>162</v>
      </c>
      <c r="O58" s="33">
        <v>175</v>
      </c>
      <c r="P58" s="33">
        <v>184</v>
      </c>
      <c r="Q58" s="33">
        <v>186</v>
      </c>
      <c r="R58" s="33">
        <v>201</v>
      </c>
      <c r="S58" s="33">
        <v>206</v>
      </c>
      <c r="T58" s="33">
        <v>201</v>
      </c>
      <c r="U58" s="33">
        <v>167</v>
      </c>
    </row>
    <row r="59" spans="1:21" x14ac:dyDescent="0.2">
      <c r="A59" s="30" t="s">
        <v>64</v>
      </c>
      <c r="B59" s="33">
        <v>5441</v>
      </c>
      <c r="C59" s="33">
        <v>5564</v>
      </c>
      <c r="D59" s="33">
        <v>5578</v>
      </c>
      <c r="E59" s="33">
        <v>5439</v>
      </c>
      <c r="F59" s="33">
        <v>5434</v>
      </c>
      <c r="G59" s="33">
        <v>5211</v>
      </c>
      <c r="H59" s="33">
        <v>5483</v>
      </c>
      <c r="I59" s="33">
        <v>5917</v>
      </c>
      <c r="J59" s="33">
        <v>6141</v>
      </c>
      <c r="K59" s="33">
        <v>6574</v>
      </c>
      <c r="L59" s="33">
        <v>7364</v>
      </c>
      <c r="M59" s="33">
        <v>7762</v>
      </c>
      <c r="N59" s="33">
        <v>7899</v>
      </c>
      <c r="O59" s="33">
        <v>8276</v>
      </c>
      <c r="P59" s="33">
        <v>8730</v>
      </c>
      <c r="Q59" s="33">
        <v>9031</v>
      </c>
      <c r="R59" s="33">
        <v>8397</v>
      </c>
      <c r="S59" s="33">
        <v>8747</v>
      </c>
      <c r="T59" s="33">
        <v>8532</v>
      </c>
      <c r="U59" s="33">
        <v>8108</v>
      </c>
    </row>
    <row r="60" spans="1:21" x14ac:dyDescent="0.2">
      <c r="A60" s="30" t="s">
        <v>46</v>
      </c>
      <c r="B60" s="33">
        <v>2796</v>
      </c>
      <c r="C60" s="33">
        <v>2698</v>
      </c>
      <c r="D60" s="33">
        <v>2723</v>
      </c>
      <c r="E60" s="33">
        <v>2891</v>
      </c>
      <c r="F60" s="33">
        <v>3055</v>
      </c>
      <c r="G60" s="33">
        <v>3119</v>
      </c>
      <c r="H60" s="33">
        <v>3108</v>
      </c>
      <c r="I60" s="33">
        <v>3406</v>
      </c>
      <c r="J60" s="33">
        <v>3508</v>
      </c>
      <c r="K60" s="33">
        <v>3575</v>
      </c>
      <c r="L60" s="33">
        <v>3680</v>
      </c>
      <c r="M60" s="33">
        <v>3645</v>
      </c>
      <c r="N60" s="33">
        <v>3756</v>
      </c>
      <c r="O60" s="33">
        <v>3810</v>
      </c>
      <c r="P60" s="33">
        <v>3965</v>
      </c>
      <c r="Q60" s="33">
        <v>3720</v>
      </c>
      <c r="R60" s="33">
        <v>4036</v>
      </c>
      <c r="S60" s="33">
        <v>4043</v>
      </c>
      <c r="T60" s="33">
        <v>3721</v>
      </c>
      <c r="U60" s="33">
        <v>3122</v>
      </c>
    </row>
    <row r="61" spans="1:21" x14ac:dyDescent="0.2">
      <c r="A61" s="30" t="s">
        <v>47</v>
      </c>
      <c r="B61" s="33">
        <v>9860</v>
      </c>
      <c r="C61" s="33">
        <v>10056</v>
      </c>
      <c r="D61" s="33">
        <v>10409</v>
      </c>
      <c r="E61" s="33">
        <v>10374</v>
      </c>
      <c r="F61" s="33">
        <v>10397</v>
      </c>
      <c r="G61" s="33">
        <v>10628</v>
      </c>
      <c r="H61" s="33">
        <v>10709</v>
      </c>
      <c r="I61" s="33">
        <v>10980</v>
      </c>
      <c r="J61" s="33">
        <v>11349</v>
      </c>
      <c r="K61" s="33">
        <v>11402</v>
      </c>
      <c r="L61" s="33">
        <v>11578</v>
      </c>
      <c r="M61" s="33">
        <v>11579</v>
      </c>
      <c r="N61" s="33">
        <v>11466</v>
      </c>
      <c r="O61" s="33">
        <v>11508</v>
      </c>
      <c r="P61" s="33">
        <v>11744</v>
      </c>
      <c r="Q61" s="33">
        <v>11999</v>
      </c>
      <c r="R61" s="33">
        <v>11545</v>
      </c>
      <c r="S61" s="33">
        <v>11401</v>
      </c>
      <c r="T61" s="33">
        <v>12142</v>
      </c>
      <c r="U61" s="33">
        <v>9801</v>
      </c>
    </row>
    <row r="62" spans="1:21" x14ac:dyDescent="0.2">
      <c r="A62" s="30" t="s">
        <v>49</v>
      </c>
      <c r="B62" s="33">
        <v>1041</v>
      </c>
      <c r="C62" s="33">
        <v>1023</v>
      </c>
      <c r="D62" s="33">
        <v>1010</v>
      </c>
      <c r="E62" s="33">
        <v>976</v>
      </c>
      <c r="F62" s="33">
        <v>1002</v>
      </c>
      <c r="G62" s="33">
        <v>1037</v>
      </c>
      <c r="H62" s="33">
        <v>1043</v>
      </c>
      <c r="I62" s="33">
        <v>1070</v>
      </c>
      <c r="J62" s="33">
        <v>1110</v>
      </c>
      <c r="K62" s="33">
        <v>1109</v>
      </c>
      <c r="L62" s="33">
        <v>1165</v>
      </c>
      <c r="M62" s="33">
        <v>1183</v>
      </c>
      <c r="N62" s="33">
        <v>1215</v>
      </c>
      <c r="O62" s="33">
        <v>1217</v>
      </c>
      <c r="P62" s="33">
        <v>1203</v>
      </c>
      <c r="Q62" s="33">
        <v>1240</v>
      </c>
      <c r="R62" s="33">
        <v>1217</v>
      </c>
      <c r="S62" s="33">
        <v>1318</v>
      </c>
      <c r="T62" s="33">
        <v>1331</v>
      </c>
      <c r="U62" s="33">
        <v>1210</v>
      </c>
    </row>
    <row r="63" spans="1:21" x14ac:dyDescent="0.2">
      <c r="A63" s="30" t="s">
        <v>50</v>
      </c>
      <c r="B63" s="33">
        <v>1182</v>
      </c>
      <c r="C63" s="33">
        <v>917</v>
      </c>
      <c r="D63" s="33">
        <v>779</v>
      </c>
      <c r="E63" s="33">
        <v>746</v>
      </c>
      <c r="F63" s="33">
        <v>701</v>
      </c>
      <c r="G63" s="33">
        <v>721</v>
      </c>
      <c r="H63" s="33">
        <v>730</v>
      </c>
      <c r="I63" s="33">
        <v>758</v>
      </c>
      <c r="J63" s="33">
        <v>713</v>
      </c>
      <c r="K63" s="33">
        <v>731</v>
      </c>
      <c r="L63" s="33">
        <v>757</v>
      </c>
      <c r="M63" s="33">
        <v>811</v>
      </c>
      <c r="N63" s="33">
        <v>882</v>
      </c>
      <c r="O63" s="33">
        <v>824</v>
      </c>
      <c r="P63" s="33">
        <v>817</v>
      </c>
      <c r="Q63" s="33">
        <v>797</v>
      </c>
      <c r="R63" s="33">
        <v>808</v>
      </c>
      <c r="S63" s="33">
        <v>814</v>
      </c>
      <c r="T63" s="33">
        <v>852</v>
      </c>
      <c r="U63" s="33">
        <v>736</v>
      </c>
    </row>
    <row r="64" spans="1:21" x14ac:dyDescent="0.2">
      <c r="A64" s="30" t="s">
        <v>51</v>
      </c>
      <c r="B64" s="33">
        <v>386</v>
      </c>
      <c r="C64" s="33">
        <v>398</v>
      </c>
      <c r="D64" s="33">
        <v>420</v>
      </c>
      <c r="E64" s="33">
        <v>435</v>
      </c>
      <c r="F64" s="33">
        <v>462</v>
      </c>
      <c r="G64" s="33">
        <v>496</v>
      </c>
      <c r="H64" s="33">
        <v>532</v>
      </c>
      <c r="I64" s="33">
        <v>569</v>
      </c>
      <c r="J64" s="33">
        <v>610</v>
      </c>
      <c r="K64" s="33">
        <v>625</v>
      </c>
      <c r="L64" s="33">
        <v>664</v>
      </c>
      <c r="M64" s="33">
        <v>667</v>
      </c>
      <c r="N64" s="33">
        <v>672</v>
      </c>
      <c r="O64" s="33">
        <v>625</v>
      </c>
      <c r="P64" s="33">
        <v>592</v>
      </c>
      <c r="Q64" s="33">
        <v>660</v>
      </c>
      <c r="R64" s="33">
        <v>773</v>
      </c>
      <c r="S64" s="33">
        <v>729</v>
      </c>
      <c r="T64" s="33">
        <v>686</v>
      </c>
      <c r="U64" s="33">
        <v>715</v>
      </c>
    </row>
    <row r="65" spans="1:27" x14ac:dyDescent="0.2">
      <c r="A65" s="30" t="s">
        <v>52</v>
      </c>
      <c r="B65" s="33">
        <v>9537</v>
      </c>
      <c r="C65" s="33">
        <v>9542</v>
      </c>
      <c r="D65" s="33">
        <v>9571</v>
      </c>
      <c r="E65" s="33">
        <v>9445</v>
      </c>
      <c r="F65" s="33">
        <v>9839</v>
      </c>
      <c r="G65" s="33">
        <v>10282</v>
      </c>
      <c r="H65" s="33">
        <v>10238</v>
      </c>
      <c r="I65" s="33">
        <v>10623</v>
      </c>
      <c r="J65" s="33">
        <v>10924</v>
      </c>
      <c r="K65" s="33">
        <v>11509</v>
      </c>
      <c r="L65" s="33">
        <v>12197</v>
      </c>
      <c r="M65" s="33">
        <v>12313</v>
      </c>
      <c r="N65" s="33">
        <v>12305</v>
      </c>
      <c r="O65" s="33">
        <v>12413</v>
      </c>
      <c r="P65" s="33">
        <v>12399</v>
      </c>
      <c r="Q65" s="33">
        <v>12447</v>
      </c>
      <c r="R65" s="33">
        <v>12671</v>
      </c>
      <c r="S65" s="33">
        <v>12568</v>
      </c>
      <c r="T65" s="33">
        <v>12179</v>
      </c>
      <c r="U65" s="33">
        <v>10370</v>
      </c>
    </row>
    <row r="66" spans="1:27" x14ac:dyDescent="0.2">
      <c r="A66" s="30" t="s">
        <v>54</v>
      </c>
      <c r="B66" s="33">
        <v>469</v>
      </c>
      <c r="C66" s="33">
        <v>449</v>
      </c>
      <c r="D66" s="33">
        <v>314</v>
      </c>
      <c r="E66" s="33">
        <v>238</v>
      </c>
      <c r="F66" s="33">
        <v>240</v>
      </c>
      <c r="G66" s="33">
        <v>233</v>
      </c>
      <c r="H66" s="33">
        <v>233</v>
      </c>
      <c r="I66" s="33">
        <v>239</v>
      </c>
      <c r="J66" s="33">
        <v>225</v>
      </c>
      <c r="K66" s="33">
        <v>207</v>
      </c>
      <c r="L66" s="33">
        <v>197</v>
      </c>
      <c r="M66" s="33">
        <v>202</v>
      </c>
      <c r="N66" s="33">
        <v>219</v>
      </c>
      <c r="O66" s="33">
        <v>226</v>
      </c>
      <c r="P66" s="33">
        <v>236</v>
      </c>
      <c r="Q66" s="33">
        <v>244</v>
      </c>
      <c r="R66" s="33">
        <v>252</v>
      </c>
      <c r="S66" s="33">
        <v>265</v>
      </c>
      <c r="T66" s="33">
        <v>240</v>
      </c>
      <c r="U66" s="33">
        <v>209</v>
      </c>
    </row>
    <row r="67" spans="1:27" x14ac:dyDescent="0.2">
      <c r="A67" s="30" t="s">
        <v>55</v>
      </c>
      <c r="B67" s="33">
        <v>242</v>
      </c>
      <c r="C67" s="33">
        <v>240</v>
      </c>
      <c r="D67" s="33">
        <v>238</v>
      </c>
      <c r="E67" s="33">
        <v>242</v>
      </c>
      <c r="F67" s="33">
        <v>264</v>
      </c>
      <c r="G67" s="33">
        <v>290</v>
      </c>
      <c r="H67" s="33">
        <v>277</v>
      </c>
      <c r="I67" s="33">
        <v>293</v>
      </c>
      <c r="J67" s="33">
        <v>303</v>
      </c>
      <c r="K67" s="33">
        <v>317</v>
      </c>
      <c r="L67" s="33">
        <v>243</v>
      </c>
      <c r="M67" s="33">
        <v>255</v>
      </c>
      <c r="N67" s="33">
        <v>295</v>
      </c>
      <c r="O67" s="33">
        <v>306</v>
      </c>
      <c r="P67" s="33">
        <v>331</v>
      </c>
      <c r="Q67" s="33">
        <v>272</v>
      </c>
      <c r="R67" s="33">
        <v>331</v>
      </c>
      <c r="S67" s="33">
        <v>306</v>
      </c>
      <c r="T67" s="33">
        <v>301</v>
      </c>
      <c r="U67" s="33">
        <v>271</v>
      </c>
    </row>
    <row r="68" spans="1:27" x14ac:dyDescent="0.2">
      <c r="A68" s="30" t="s">
        <v>53</v>
      </c>
      <c r="B68" s="33">
        <v>274</v>
      </c>
      <c r="C68" s="33">
        <v>258</v>
      </c>
      <c r="D68" s="33">
        <v>199</v>
      </c>
      <c r="E68" s="33">
        <v>130</v>
      </c>
      <c r="F68" s="33">
        <v>121</v>
      </c>
      <c r="G68" s="33">
        <v>123</v>
      </c>
      <c r="H68" s="33">
        <v>119</v>
      </c>
      <c r="I68" s="33">
        <v>132</v>
      </c>
      <c r="J68" s="33">
        <v>126</v>
      </c>
      <c r="K68" s="33">
        <v>123</v>
      </c>
      <c r="L68" s="33">
        <v>123</v>
      </c>
      <c r="M68" s="33">
        <v>133</v>
      </c>
      <c r="N68" s="33">
        <v>131</v>
      </c>
      <c r="O68" s="33">
        <v>138</v>
      </c>
      <c r="P68" s="33">
        <v>140</v>
      </c>
      <c r="Q68" s="33">
        <v>146</v>
      </c>
      <c r="R68" s="33">
        <v>151</v>
      </c>
      <c r="S68" s="33">
        <v>156</v>
      </c>
      <c r="T68" s="33">
        <v>145</v>
      </c>
      <c r="U68" s="33">
        <v>129</v>
      </c>
    </row>
    <row r="69" spans="1:27" x14ac:dyDescent="0.2">
      <c r="A69" s="30" t="s">
        <v>57</v>
      </c>
      <c r="B69" s="33">
        <v>2858</v>
      </c>
      <c r="C69" s="33">
        <v>2859</v>
      </c>
      <c r="D69" s="33">
        <v>2895</v>
      </c>
      <c r="E69" s="33">
        <v>2994</v>
      </c>
      <c r="F69" s="33">
        <v>3085</v>
      </c>
      <c r="G69" s="33">
        <v>3144</v>
      </c>
      <c r="H69" s="33">
        <v>3221</v>
      </c>
      <c r="I69" s="33">
        <v>3329</v>
      </c>
      <c r="J69" s="33">
        <v>3399</v>
      </c>
      <c r="K69" s="33">
        <v>3444</v>
      </c>
      <c r="L69" s="33">
        <v>3507</v>
      </c>
      <c r="M69" s="33">
        <v>3528</v>
      </c>
      <c r="N69" s="33">
        <v>3559</v>
      </c>
      <c r="O69" s="33">
        <v>3489</v>
      </c>
      <c r="P69" s="33">
        <v>3558</v>
      </c>
      <c r="Q69" s="33">
        <v>3576</v>
      </c>
      <c r="R69" s="33">
        <v>3573</v>
      </c>
      <c r="S69" s="33">
        <v>3636</v>
      </c>
      <c r="T69" s="33">
        <v>3624</v>
      </c>
      <c r="U69" s="33">
        <v>3119</v>
      </c>
    </row>
    <row r="70" spans="1:27" x14ac:dyDescent="0.2">
      <c r="A70" s="30" t="s">
        <v>58</v>
      </c>
      <c r="B70" s="33">
        <v>3939</v>
      </c>
      <c r="C70" s="33">
        <v>3894</v>
      </c>
      <c r="D70" s="33">
        <v>3853</v>
      </c>
      <c r="E70" s="33">
        <v>3958</v>
      </c>
      <c r="F70" s="33">
        <v>3980</v>
      </c>
      <c r="G70" s="33">
        <v>4099</v>
      </c>
      <c r="H70" s="33">
        <v>3843</v>
      </c>
      <c r="I70" s="33">
        <v>3940</v>
      </c>
      <c r="J70" s="33">
        <v>4232</v>
      </c>
      <c r="K70" s="33">
        <v>4246</v>
      </c>
      <c r="L70" s="33">
        <v>4434</v>
      </c>
      <c r="M70" s="33">
        <v>4241</v>
      </c>
      <c r="N70" s="33">
        <v>4075</v>
      </c>
      <c r="O70" s="33">
        <v>4107</v>
      </c>
      <c r="P70" s="33">
        <v>4406</v>
      </c>
      <c r="Q70" s="33">
        <v>4473</v>
      </c>
      <c r="R70" s="33">
        <v>4290</v>
      </c>
      <c r="S70" s="33">
        <v>4270</v>
      </c>
      <c r="T70" s="33">
        <v>4356</v>
      </c>
      <c r="U70" s="33">
        <v>3618</v>
      </c>
    </row>
    <row r="71" spans="1:27" x14ac:dyDescent="0.2">
      <c r="A71" s="30" t="s">
        <v>59</v>
      </c>
      <c r="B71" s="33">
        <v>3675</v>
      </c>
      <c r="C71" s="33">
        <v>3243</v>
      </c>
      <c r="D71" s="33">
        <v>3125</v>
      </c>
      <c r="E71" s="33">
        <v>3244</v>
      </c>
      <c r="F71" s="33">
        <v>3390</v>
      </c>
      <c r="G71" s="33">
        <v>3785</v>
      </c>
      <c r="H71" s="33">
        <v>3973</v>
      </c>
      <c r="I71" s="33">
        <v>4199</v>
      </c>
      <c r="J71" s="33">
        <v>3761</v>
      </c>
      <c r="K71" s="33">
        <v>3389</v>
      </c>
      <c r="L71" s="33">
        <v>3478</v>
      </c>
      <c r="M71" s="33">
        <v>3355</v>
      </c>
      <c r="N71" s="33">
        <v>3283</v>
      </c>
      <c r="O71" s="33">
        <v>3456</v>
      </c>
      <c r="P71" s="33">
        <v>3648</v>
      </c>
      <c r="Q71" s="33">
        <v>3553</v>
      </c>
      <c r="R71" s="33">
        <v>3682</v>
      </c>
      <c r="S71" s="33">
        <v>3937</v>
      </c>
      <c r="T71" s="33">
        <v>3805</v>
      </c>
      <c r="U71" s="33">
        <v>3422</v>
      </c>
    </row>
    <row r="72" spans="1:27" x14ac:dyDescent="0.2">
      <c r="A72" s="30" t="s">
        <v>60</v>
      </c>
      <c r="B72" s="33">
        <v>1051</v>
      </c>
      <c r="C72" s="33">
        <v>1076</v>
      </c>
      <c r="D72" s="33">
        <v>1101</v>
      </c>
      <c r="E72" s="33">
        <v>1076</v>
      </c>
      <c r="F72" s="33">
        <v>1088</v>
      </c>
      <c r="G72" s="33">
        <v>1137</v>
      </c>
      <c r="H72" s="33">
        <v>1167</v>
      </c>
      <c r="I72" s="33">
        <v>1198</v>
      </c>
      <c r="J72" s="33">
        <v>1253</v>
      </c>
      <c r="K72" s="33">
        <v>1298</v>
      </c>
      <c r="L72" s="33">
        <v>1372</v>
      </c>
      <c r="M72" s="33">
        <v>1390</v>
      </c>
      <c r="N72" s="33">
        <v>1416</v>
      </c>
      <c r="O72" s="33">
        <v>1446</v>
      </c>
      <c r="P72" s="33">
        <v>1469</v>
      </c>
      <c r="Q72" s="33">
        <v>1477</v>
      </c>
      <c r="R72" s="33">
        <v>1517</v>
      </c>
      <c r="S72" s="33">
        <v>1547</v>
      </c>
      <c r="T72" s="33">
        <v>1515</v>
      </c>
      <c r="U72" s="33">
        <v>1391</v>
      </c>
    </row>
    <row r="73" spans="1:27" x14ac:dyDescent="0.2">
      <c r="A73" s="30" t="s">
        <v>61</v>
      </c>
      <c r="B73" s="33">
        <v>3315</v>
      </c>
      <c r="C73" s="33">
        <v>2655</v>
      </c>
      <c r="D73" s="33">
        <v>2192</v>
      </c>
      <c r="E73" s="33">
        <v>2026</v>
      </c>
      <c r="F73" s="33">
        <v>1881</v>
      </c>
      <c r="G73" s="33">
        <v>2007</v>
      </c>
      <c r="H73" s="33">
        <v>2108</v>
      </c>
      <c r="I73" s="33">
        <v>2160</v>
      </c>
      <c r="J73" s="33">
        <v>1951</v>
      </c>
      <c r="K73" s="33">
        <v>1749</v>
      </c>
      <c r="L73" s="33">
        <v>1712</v>
      </c>
      <c r="M73" s="33">
        <v>1785</v>
      </c>
      <c r="N73" s="33">
        <v>1950</v>
      </c>
      <c r="O73" s="33">
        <v>1921</v>
      </c>
      <c r="P73" s="33">
        <v>2163</v>
      </c>
      <c r="Q73" s="33">
        <v>2036</v>
      </c>
      <c r="R73" s="33">
        <v>2087</v>
      </c>
      <c r="S73" s="33">
        <v>1964</v>
      </c>
      <c r="T73" s="33">
        <v>1977</v>
      </c>
      <c r="U73" s="33">
        <v>1563</v>
      </c>
    </row>
    <row r="74" spans="1:27" x14ac:dyDescent="0.2">
      <c r="A74" s="30" t="s">
        <v>65</v>
      </c>
      <c r="B74" s="33">
        <v>4639</v>
      </c>
      <c r="C74" s="33">
        <v>4451</v>
      </c>
      <c r="D74" s="33">
        <v>4353</v>
      </c>
      <c r="E74" s="33">
        <v>4315</v>
      </c>
      <c r="F74" s="33">
        <v>4340</v>
      </c>
      <c r="G74" s="33">
        <v>4472</v>
      </c>
      <c r="H74" s="33">
        <v>4486</v>
      </c>
      <c r="I74" s="33">
        <v>4600</v>
      </c>
      <c r="J74" s="33">
        <v>4675</v>
      </c>
      <c r="K74" s="33">
        <v>4813</v>
      </c>
      <c r="L74" s="33">
        <v>4896</v>
      </c>
      <c r="M74" s="33">
        <v>4979</v>
      </c>
      <c r="N74" s="33">
        <v>4925</v>
      </c>
      <c r="O74" s="33">
        <v>4824</v>
      </c>
      <c r="P74" s="33">
        <v>4918</v>
      </c>
      <c r="Q74" s="33">
        <v>4949</v>
      </c>
      <c r="R74" s="33">
        <v>4931</v>
      </c>
      <c r="S74" s="33">
        <v>4986</v>
      </c>
      <c r="T74" s="33">
        <v>4958</v>
      </c>
      <c r="U74" s="33">
        <v>4421</v>
      </c>
    </row>
    <row r="75" spans="1:27" x14ac:dyDescent="0.2">
      <c r="A75" s="30" t="s">
        <v>63</v>
      </c>
      <c r="B75" s="33">
        <v>513</v>
      </c>
      <c r="C75" s="33">
        <v>452</v>
      </c>
      <c r="D75" s="33">
        <v>401</v>
      </c>
      <c r="E75" s="33">
        <v>391</v>
      </c>
      <c r="F75" s="33">
        <v>426</v>
      </c>
      <c r="G75" s="33">
        <v>425</v>
      </c>
      <c r="H75" s="33">
        <v>411</v>
      </c>
      <c r="I75" s="33">
        <v>420</v>
      </c>
      <c r="J75" s="33">
        <v>432</v>
      </c>
      <c r="K75" s="33">
        <v>440</v>
      </c>
      <c r="L75" s="33">
        <v>475</v>
      </c>
      <c r="M75" s="33">
        <v>489</v>
      </c>
      <c r="N75" s="33">
        <v>501</v>
      </c>
      <c r="O75" s="33">
        <v>566</v>
      </c>
      <c r="P75" s="33">
        <v>581</v>
      </c>
      <c r="Q75" s="33">
        <v>617</v>
      </c>
      <c r="R75" s="33">
        <v>640</v>
      </c>
      <c r="S75" s="33">
        <v>642</v>
      </c>
      <c r="T75" s="33">
        <v>543</v>
      </c>
      <c r="U75" s="33">
        <v>427</v>
      </c>
    </row>
    <row r="76" spans="1:27" x14ac:dyDescent="0.2">
      <c r="A76" s="30" t="s">
        <v>62</v>
      </c>
      <c r="B76" s="33">
        <v>1290</v>
      </c>
      <c r="C76" s="33">
        <v>953</v>
      </c>
      <c r="D76" s="33">
        <v>966</v>
      </c>
      <c r="E76" s="33">
        <v>697</v>
      </c>
      <c r="F76" s="33">
        <v>871</v>
      </c>
      <c r="G76" s="33">
        <v>786</v>
      </c>
      <c r="H76" s="33">
        <v>903</v>
      </c>
      <c r="I76" s="33">
        <v>864</v>
      </c>
      <c r="J76" s="33">
        <v>812</v>
      </c>
      <c r="K76" s="33">
        <v>819</v>
      </c>
      <c r="L76" s="33">
        <v>838</v>
      </c>
      <c r="M76" s="33">
        <v>832</v>
      </c>
      <c r="N76" s="33">
        <v>775</v>
      </c>
      <c r="O76" s="33">
        <v>881</v>
      </c>
      <c r="P76" s="33">
        <v>922</v>
      </c>
      <c r="Q76" s="33">
        <v>949</v>
      </c>
      <c r="R76" s="33">
        <v>1018</v>
      </c>
      <c r="S76" s="33">
        <v>1048</v>
      </c>
      <c r="T76" s="33">
        <v>1080</v>
      </c>
      <c r="U76" s="33">
        <v>927</v>
      </c>
    </row>
    <row r="77" spans="1:27" x14ac:dyDescent="0.2">
      <c r="A77" s="30" t="s">
        <v>67</v>
      </c>
      <c r="B77" s="33">
        <v>2351</v>
      </c>
      <c r="C77" s="33">
        <v>2258</v>
      </c>
      <c r="D77" s="33">
        <v>2518</v>
      </c>
      <c r="E77" s="33">
        <v>2731</v>
      </c>
      <c r="F77" s="33">
        <v>2729</v>
      </c>
      <c r="G77" s="33">
        <v>3074</v>
      </c>
      <c r="H77" s="33">
        <v>3301</v>
      </c>
      <c r="I77" s="33">
        <v>3550</v>
      </c>
      <c r="J77" s="33">
        <v>3811</v>
      </c>
      <c r="K77" s="33">
        <v>3825</v>
      </c>
      <c r="L77" s="33">
        <v>3963</v>
      </c>
      <c r="M77" s="33">
        <v>3869</v>
      </c>
      <c r="N77" s="33">
        <v>4203</v>
      </c>
      <c r="O77" s="33">
        <v>4617</v>
      </c>
      <c r="P77" s="33">
        <v>4991</v>
      </c>
      <c r="Q77" s="33">
        <v>5217</v>
      </c>
      <c r="R77" s="33">
        <v>5706</v>
      </c>
      <c r="S77" s="33">
        <v>6144</v>
      </c>
      <c r="T77" s="33">
        <v>6218</v>
      </c>
      <c r="U77" s="33">
        <v>5880</v>
      </c>
    </row>
    <row r="78" spans="1:27" x14ac:dyDescent="0.2">
      <c r="A78" s="30" t="s">
        <v>68</v>
      </c>
      <c r="B78" s="33">
        <v>8654</v>
      </c>
      <c r="C78" s="33">
        <v>8561</v>
      </c>
      <c r="D78" s="33">
        <v>8192</v>
      </c>
      <c r="E78" s="33">
        <v>8327</v>
      </c>
      <c r="F78" s="33">
        <v>8174</v>
      </c>
      <c r="G78" s="33">
        <v>8655</v>
      </c>
      <c r="H78" s="33">
        <v>9151</v>
      </c>
      <c r="I78" s="33">
        <v>9188</v>
      </c>
      <c r="J78" s="33">
        <v>9216</v>
      </c>
      <c r="K78" s="33">
        <v>9542</v>
      </c>
      <c r="L78" s="33">
        <v>9812</v>
      </c>
      <c r="M78" s="33">
        <v>9573</v>
      </c>
      <c r="N78" s="33">
        <v>9686</v>
      </c>
      <c r="O78" s="33">
        <v>9747</v>
      </c>
      <c r="P78" s="33">
        <v>9961</v>
      </c>
      <c r="Q78" s="33">
        <v>9976</v>
      </c>
      <c r="R78" s="33">
        <v>9881</v>
      </c>
      <c r="S78" s="33">
        <v>9805</v>
      </c>
      <c r="T78" s="33">
        <v>9398</v>
      </c>
      <c r="U78" s="33">
        <v>8433</v>
      </c>
    </row>
    <row r="79" spans="1:27" x14ac:dyDescent="0.2">
      <c r="A79" s="30" t="s">
        <v>69</v>
      </c>
      <c r="B79" s="36">
        <v>84927</v>
      </c>
      <c r="C79" s="36">
        <v>82311</v>
      </c>
      <c r="D79" s="36">
        <v>80707</v>
      </c>
      <c r="E79" s="36">
        <v>78923</v>
      </c>
      <c r="F79" s="36">
        <v>80054</v>
      </c>
      <c r="G79" s="36">
        <v>82423</v>
      </c>
      <c r="H79" s="36">
        <v>83393</v>
      </c>
      <c r="I79" s="36">
        <v>86128</v>
      </c>
      <c r="J79" s="36">
        <v>86891</v>
      </c>
      <c r="K79" s="36">
        <v>88260</v>
      </c>
      <c r="L79" s="36">
        <v>90927</v>
      </c>
      <c r="M79" s="36">
        <v>92149</v>
      </c>
      <c r="N79" s="36">
        <v>92707</v>
      </c>
      <c r="O79" s="36">
        <v>93769</v>
      </c>
      <c r="P79" s="36">
        <v>96545</v>
      </c>
      <c r="Q79" s="36">
        <v>97206</v>
      </c>
      <c r="R79" s="36">
        <v>97035</v>
      </c>
      <c r="S79" s="36">
        <v>98686</v>
      </c>
      <c r="T79" s="36">
        <v>97585</v>
      </c>
      <c r="U79" s="36">
        <v>84350</v>
      </c>
    </row>
    <row r="80" spans="1:27" x14ac:dyDescent="0.2">
      <c r="A80" s="37" t="s">
        <v>70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AA80"/>
    </row>
    <row r="81" spans="1:27" x14ac:dyDescent="0.2">
      <c r="A81" s="39" t="s">
        <v>71</v>
      </c>
      <c r="B81" s="40">
        <f>SUM(B50:B78)</f>
        <v>92699</v>
      </c>
      <c r="C81" s="40">
        <f t="shared" ref="C81:U81" si="2">SUM(C50:C78)</f>
        <v>89928</v>
      </c>
      <c r="D81" s="40">
        <f t="shared" si="2"/>
        <v>88510</v>
      </c>
      <c r="E81" s="40">
        <f t="shared" si="2"/>
        <v>86983</v>
      </c>
      <c r="F81" s="40">
        <f t="shared" si="2"/>
        <v>88088</v>
      </c>
      <c r="G81" s="40">
        <f t="shared" si="2"/>
        <v>90939</v>
      </c>
      <c r="H81" s="40">
        <f t="shared" si="2"/>
        <v>91870</v>
      </c>
      <c r="I81" s="40">
        <f t="shared" si="2"/>
        <v>94974</v>
      </c>
      <c r="J81" s="40">
        <f t="shared" si="2"/>
        <v>96328</v>
      </c>
      <c r="K81" s="40">
        <f t="shared" si="2"/>
        <v>97750</v>
      </c>
      <c r="L81" s="40">
        <f t="shared" si="2"/>
        <v>100836</v>
      </c>
      <c r="M81" s="40">
        <f t="shared" si="2"/>
        <v>101803</v>
      </c>
      <c r="N81" s="40">
        <f t="shared" si="2"/>
        <v>102498</v>
      </c>
      <c r="O81" s="40">
        <f t="shared" si="2"/>
        <v>104016</v>
      </c>
      <c r="P81" s="40">
        <f t="shared" si="2"/>
        <v>107499</v>
      </c>
      <c r="Q81" s="40">
        <f t="shared" si="2"/>
        <v>108481</v>
      </c>
      <c r="R81" s="40">
        <f t="shared" si="2"/>
        <v>108616</v>
      </c>
      <c r="S81" s="40">
        <f>SUM(S50:S78)</f>
        <v>110687</v>
      </c>
      <c r="T81" s="40">
        <f t="shared" si="2"/>
        <v>109769</v>
      </c>
      <c r="U81" s="40">
        <f t="shared" si="2"/>
        <v>95369</v>
      </c>
    </row>
    <row r="82" spans="1:27" x14ac:dyDescent="0.2">
      <c r="A82" s="24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</row>
    <row r="83" spans="1:27" ht="15" x14ac:dyDescent="0.2">
      <c r="A83" s="24"/>
      <c r="B83" s="173" t="s">
        <v>6</v>
      </c>
      <c r="C83" s="174" t="s">
        <v>7</v>
      </c>
      <c r="D83" s="178"/>
      <c r="E83" s="180"/>
      <c r="F83" s="180"/>
      <c r="G83" s="181"/>
      <c r="H83" s="181"/>
      <c r="I83" s="181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</row>
    <row r="84" spans="1:27" ht="15" x14ac:dyDescent="0.2">
      <c r="A84" s="45"/>
      <c r="B84" s="173" t="s">
        <v>10</v>
      </c>
      <c r="C84" s="174" t="s">
        <v>149</v>
      </c>
      <c r="D84" s="178"/>
      <c r="E84" s="178"/>
      <c r="F84" s="178"/>
      <c r="G84" s="179"/>
      <c r="H84" s="179"/>
      <c r="I84" s="179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</row>
    <row r="85" spans="1:27" ht="15" x14ac:dyDescent="0.2">
      <c r="A85" s="45"/>
      <c r="B85" s="173" t="s">
        <v>13</v>
      </c>
      <c r="C85" s="174" t="s">
        <v>151</v>
      </c>
      <c r="D85" s="178"/>
      <c r="E85" s="178"/>
      <c r="F85" s="178"/>
      <c r="G85" s="179"/>
      <c r="H85" s="179"/>
      <c r="I85" s="179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</row>
    <row r="86" spans="1:27" x14ac:dyDescent="0.2">
      <c r="AA86"/>
    </row>
    <row r="87" spans="1:27" x14ac:dyDescent="0.2">
      <c r="A87" s="30" t="s">
        <v>15</v>
      </c>
      <c r="B87" s="30">
        <v>1990</v>
      </c>
      <c r="C87" s="30">
        <v>1991</v>
      </c>
      <c r="D87" s="30">
        <v>1992</v>
      </c>
      <c r="E87" s="30">
        <v>1993</v>
      </c>
      <c r="F87" s="30">
        <v>1994</v>
      </c>
      <c r="G87" s="30">
        <v>1995</v>
      </c>
      <c r="H87" s="30">
        <v>1996</v>
      </c>
      <c r="I87" s="30">
        <v>1997</v>
      </c>
      <c r="J87" s="30">
        <v>1998</v>
      </c>
      <c r="K87" s="30">
        <v>1999</v>
      </c>
      <c r="L87" s="30">
        <v>2000</v>
      </c>
      <c r="M87" s="30">
        <v>2001</v>
      </c>
      <c r="N87" s="30">
        <v>2002</v>
      </c>
      <c r="O87" s="30">
        <v>2003</v>
      </c>
      <c r="P87" s="30">
        <v>2004</v>
      </c>
      <c r="Q87" s="30">
        <v>2005</v>
      </c>
      <c r="R87" s="30">
        <v>2006</v>
      </c>
      <c r="S87" s="30">
        <v>2007</v>
      </c>
      <c r="T87" s="30">
        <v>2008</v>
      </c>
      <c r="U87" s="30">
        <v>2009</v>
      </c>
    </row>
    <row r="88" spans="1:27" x14ac:dyDescent="0.2">
      <c r="A88" s="30" t="s">
        <v>36</v>
      </c>
      <c r="B88" s="33">
        <v>238</v>
      </c>
      <c r="C88" s="33">
        <v>272</v>
      </c>
      <c r="D88" s="33">
        <v>279</v>
      </c>
      <c r="E88" s="33">
        <v>279</v>
      </c>
      <c r="F88" s="33">
        <v>279</v>
      </c>
      <c r="G88" s="33">
        <v>276</v>
      </c>
      <c r="H88" s="33">
        <v>280</v>
      </c>
      <c r="I88" s="33">
        <v>283</v>
      </c>
      <c r="J88" s="33">
        <v>287</v>
      </c>
      <c r="K88" s="33">
        <v>288</v>
      </c>
      <c r="L88" s="33">
        <v>298</v>
      </c>
      <c r="M88" s="33">
        <v>291</v>
      </c>
      <c r="N88" s="33">
        <v>281</v>
      </c>
      <c r="O88" s="33">
        <v>297</v>
      </c>
      <c r="P88" s="33">
        <v>303</v>
      </c>
      <c r="Q88" s="33">
        <v>296</v>
      </c>
      <c r="R88" s="33">
        <v>303</v>
      </c>
      <c r="S88" s="33">
        <v>301</v>
      </c>
      <c r="T88" s="33">
        <v>299</v>
      </c>
      <c r="U88" s="33">
        <v>285</v>
      </c>
    </row>
    <row r="89" spans="1:27" x14ac:dyDescent="0.2">
      <c r="A89" s="30" t="s">
        <v>38</v>
      </c>
      <c r="B89" s="33">
        <v>107</v>
      </c>
      <c r="C89" s="33">
        <v>110</v>
      </c>
      <c r="D89" s="33">
        <v>112</v>
      </c>
      <c r="E89" s="33">
        <v>117</v>
      </c>
      <c r="F89" s="33">
        <v>119</v>
      </c>
      <c r="G89" s="33">
        <v>126</v>
      </c>
      <c r="H89" s="33">
        <v>110</v>
      </c>
      <c r="I89" s="33">
        <v>109</v>
      </c>
      <c r="J89" s="33">
        <v>118</v>
      </c>
      <c r="K89" s="33">
        <v>121</v>
      </c>
      <c r="L89" s="33">
        <v>124</v>
      </c>
      <c r="M89" s="33">
        <v>126</v>
      </c>
      <c r="N89" s="33">
        <v>125</v>
      </c>
      <c r="O89" s="33">
        <v>128</v>
      </c>
      <c r="P89" s="33">
        <v>130</v>
      </c>
      <c r="Q89" s="33">
        <v>146</v>
      </c>
      <c r="R89" s="33">
        <v>138</v>
      </c>
      <c r="S89" s="33">
        <v>144</v>
      </c>
      <c r="T89" s="33">
        <v>148</v>
      </c>
      <c r="U89" s="33">
        <v>152</v>
      </c>
    </row>
    <row r="90" spans="1:27" x14ac:dyDescent="0.2">
      <c r="A90" s="30" t="s">
        <v>40</v>
      </c>
      <c r="B90" s="33">
        <v>112</v>
      </c>
      <c r="C90" s="33">
        <v>104</v>
      </c>
      <c r="D90" s="33">
        <v>89</v>
      </c>
      <c r="E90" s="33">
        <v>62</v>
      </c>
      <c r="F90" s="33">
        <v>55</v>
      </c>
      <c r="G90" s="33">
        <v>69</v>
      </c>
      <c r="H90" s="33">
        <v>70</v>
      </c>
      <c r="I90" s="33">
        <v>53</v>
      </c>
      <c r="J90" s="33">
        <v>47</v>
      </c>
      <c r="K90" s="33">
        <v>52</v>
      </c>
      <c r="L90" s="33">
        <v>45</v>
      </c>
      <c r="M90" s="33">
        <v>43</v>
      </c>
      <c r="N90" s="33">
        <v>42</v>
      </c>
      <c r="O90" s="33">
        <v>40</v>
      </c>
      <c r="P90" s="33">
        <v>43</v>
      </c>
      <c r="Q90" s="33">
        <v>43</v>
      </c>
      <c r="R90" s="33">
        <v>40</v>
      </c>
      <c r="S90" s="33">
        <v>39</v>
      </c>
      <c r="T90" s="33">
        <v>37</v>
      </c>
      <c r="U90" s="33">
        <v>40</v>
      </c>
    </row>
    <row r="91" spans="1:27" x14ac:dyDescent="0.2">
      <c r="A91" s="30" t="s">
        <v>66</v>
      </c>
      <c r="B91" s="33">
        <v>221</v>
      </c>
      <c r="C91" s="33">
        <v>217</v>
      </c>
      <c r="D91" s="33">
        <v>218</v>
      </c>
      <c r="E91" s="33">
        <v>211</v>
      </c>
      <c r="F91" s="33">
        <v>210</v>
      </c>
      <c r="G91" s="33">
        <v>209</v>
      </c>
      <c r="H91" s="33">
        <v>206</v>
      </c>
      <c r="I91" s="33">
        <v>207</v>
      </c>
      <c r="J91" s="33">
        <v>213</v>
      </c>
      <c r="K91" s="33">
        <v>219</v>
      </c>
      <c r="L91" s="33">
        <v>227</v>
      </c>
      <c r="M91" s="33">
        <v>232</v>
      </c>
      <c r="N91" s="33">
        <v>240</v>
      </c>
      <c r="O91" s="33">
        <v>256</v>
      </c>
      <c r="P91" s="33">
        <v>253</v>
      </c>
      <c r="Q91" s="33">
        <v>256</v>
      </c>
      <c r="R91" s="33">
        <v>266</v>
      </c>
      <c r="S91" s="33">
        <v>264</v>
      </c>
      <c r="T91" s="33">
        <v>270</v>
      </c>
      <c r="U91" s="33">
        <v>263</v>
      </c>
    </row>
    <row r="92" spans="1:27" x14ac:dyDescent="0.2">
      <c r="A92" s="30" t="s">
        <v>42</v>
      </c>
      <c r="B92" s="33">
        <v>4</v>
      </c>
      <c r="C92" s="33">
        <v>5</v>
      </c>
      <c r="D92" s="33">
        <v>2</v>
      </c>
      <c r="E92" s="33">
        <v>2</v>
      </c>
      <c r="F92" s="33">
        <v>3</v>
      </c>
      <c r="G92" s="33">
        <v>3</v>
      </c>
      <c r="H92" s="33">
        <v>3</v>
      </c>
      <c r="I92" s="33">
        <v>2</v>
      </c>
      <c r="J92" s="33">
        <v>2</v>
      </c>
      <c r="K92" s="33">
        <v>2</v>
      </c>
      <c r="L92" s="33">
        <v>2</v>
      </c>
      <c r="M92" s="33">
        <v>2</v>
      </c>
      <c r="N92" s="33">
        <v>2</v>
      </c>
      <c r="O92" s="33">
        <v>3</v>
      </c>
      <c r="P92" s="33">
        <v>3</v>
      </c>
      <c r="Q92" s="33">
        <v>3</v>
      </c>
      <c r="R92" s="33">
        <v>3</v>
      </c>
      <c r="S92" s="33">
        <v>0</v>
      </c>
      <c r="T92" s="33">
        <v>0</v>
      </c>
      <c r="U92" s="33">
        <v>0</v>
      </c>
    </row>
    <row r="93" spans="1:27" x14ac:dyDescent="0.2">
      <c r="A93" s="30" t="s">
        <v>43</v>
      </c>
      <c r="B93" s="33">
        <v>272</v>
      </c>
      <c r="C93" s="33">
        <v>203</v>
      </c>
      <c r="D93" s="33">
        <v>232</v>
      </c>
      <c r="E93" s="33">
        <v>229</v>
      </c>
      <c r="F93" s="33">
        <v>218</v>
      </c>
      <c r="G93" s="33">
        <v>205</v>
      </c>
      <c r="H93" s="33">
        <v>214</v>
      </c>
      <c r="I93" s="33">
        <v>196</v>
      </c>
      <c r="J93" s="33">
        <v>199</v>
      </c>
      <c r="K93" s="33">
        <v>188</v>
      </c>
      <c r="L93" s="33">
        <v>201</v>
      </c>
      <c r="M93" s="33">
        <v>182</v>
      </c>
      <c r="N93" s="33">
        <v>185</v>
      </c>
      <c r="O93" s="33">
        <v>190</v>
      </c>
      <c r="P93" s="33">
        <v>189</v>
      </c>
      <c r="Q93" s="33">
        <v>188</v>
      </c>
      <c r="R93" s="33">
        <v>189</v>
      </c>
      <c r="S93" s="33">
        <v>197</v>
      </c>
      <c r="T93" s="33">
        <v>183</v>
      </c>
      <c r="U93" s="33">
        <v>178</v>
      </c>
    </row>
    <row r="94" spans="1:27" x14ac:dyDescent="0.2">
      <c r="A94" s="30" t="s">
        <v>48</v>
      </c>
      <c r="B94" s="33">
        <v>1175</v>
      </c>
      <c r="C94" s="33">
        <v>1317</v>
      </c>
      <c r="D94" s="33">
        <v>1281</v>
      </c>
      <c r="E94" s="33">
        <v>1290</v>
      </c>
      <c r="F94" s="33">
        <v>1325</v>
      </c>
      <c r="G94" s="33">
        <v>1392</v>
      </c>
      <c r="H94" s="33">
        <v>1423</v>
      </c>
      <c r="I94" s="33">
        <v>1450</v>
      </c>
      <c r="J94" s="33">
        <v>1383</v>
      </c>
      <c r="K94" s="33">
        <v>1362</v>
      </c>
      <c r="L94" s="33">
        <v>1368</v>
      </c>
      <c r="M94" s="33">
        <v>1410</v>
      </c>
      <c r="N94" s="33">
        <v>1392</v>
      </c>
      <c r="O94" s="33">
        <v>1388</v>
      </c>
      <c r="P94" s="33">
        <v>1393</v>
      </c>
      <c r="Q94" s="33">
        <v>1393</v>
      </c>
      <c r="R94" s="33">
        <v>1402</v>
      </c>
      <c r="S94" s="33">
        <v>1402</v>
      </c>
      <c r="T94" s="33">
        <v>1419</v>
      </c>
      <c r="U94" s="33">
        <v>1367</v>
      </c>
    </row>
    <row r="95" spans="1:27" x14ac:dyDescent="0.2">
      <c r="A95" s="30" t="s">
        <v>44</v>
      </c>
      <c r="B95" s="33">
        <v>18</v>
      </c>
      <c r="C95" s="33">
        <v>17</v>
      </c>
      <c r="D95" s="33">
        <v>17</v>
      </c>
      <c r="E95" s="33">
        <v>18</v>
      </c>
      <c r="F95" s="33">
        <v>19</v>
      </c>
      <c r="G95" s="33">
        <v>20</v>
      </c>
      <c r="H95" s="33">
        <v>22</v>
      </c>
      <c r="I95" s="33">
        <v>24</v>
      </c>
      <c r="J95" s="33">
        <v>28</v>
      </c>
      <c r="K95" s="33">
        <v>29</v>
      </c>
      <c r="L95" s="33">
        <v>30</v>
      </c>
      <c r="M95" s="33">
        <v>30</v>
      </c>
      <c r="N95" s="33">
        <v>31</v>
      </c>
      <c r="O95" s="33">
        <v>30</v>
      </c>
      <c r="P95" s="33">
        <v>32</v>
      </c>
      <c r="Q95" s="33">
        <v>32</v>
      </c>
      <c r="R95" s="33">
        <v>32</v>
      </c>
      <c r="S95" s="33">
        <v>31</v>
      </c>
      <c r="T95" s="33">
        <v>33</v>
      </c>
      <c r="U95" s="33">
        <v>34</v>
      </c>
    </row>
    <row r="96" spans="1:27" x14ac:dyDescent="0.2">
      <c r="A96" s="30" t="s">
        <v>45</v>
      </c>
      <c r="B96" s="33">
        <v>15</v>
      </c>
      <c r="C96" s="33">
        <v>15</v>
      </c>
      <c r="D96" s="33">
        <v>28</v>
      </c>
      <c r="E96" s="33">
        <v>13</v>
      </c>
      <c r="F96" s="33">
        <v>10</v>
      </c>
      <c r="G96" s="33">
        <v>10</v>
      </c>
      <c r="H96" s="33">
        <v>9</v>
      </c>
      <c r="I96" s="33">
        <v>9</v>
      </c>
      <c r="J96" s="33">
        <v>9</v>
      </c>
      <c r="K96" s="33">
        <v>8</v>
      </c>
      <c r="L96" s="33">
        <v>8</v>
      </c>
      <c r="M96" s="33">
        <v>7</v>
      </c>
      <c r="N96" s="33">
        <v>8</v>
      </c>
      <c r="O96" s="33">
        <v>8</v>
      </c>
      <c r="P96" s="33">
        <v>7</v>
      </c>
      <c r="Q96" s="33">
        <v>9</v>
      </c>
      <c r="R96" s="33">
        <v>7</v>
      </c>
      <c r="S96" s="33">
        <v>7</v>
      </c>
      <c r="T96" s="33">
        <v>7</v>
      </c>
      <c r="U96" s="33">
        <v>6</v>
      </c>
    </row>
    <row r="97" spans="1:21" x14ac:dyDescent="0.2">
      <c r="A97" s="30" t="s">
        <v>64</v>
      </c>
      <c r="B97" s="33">
        <v>315</v>
      </c>
      <c r="C97" s="33">
        <v>323</v>
      </c>
      <c r="D97" s="33">
        <v>353</v>
      </c>
      <c r="E97" s="33">
        <v>361</v>
      </c>
      <c r="F97" s="33">
        <v>430</v>
      </c>
      <c r="G97" s="33">
        <v>339</v>
      </c>
      <c r="H97" s="33">
        <v>298</v>
      </c>
      <c r="I97" s="33">
        <v>310</v>
      </c>
      <c r="J97" s="33">
        <v>322</v>
      </c>
      <c r="K97" s="33">
        <v>307</v>
      </c>
      <c r="L97" s="33">
        <v>358</v>
      </c>
      <c r="M97" s="33">
        <v>392</v>
      </c>
      <c r="N97" s="33">
        <v>412</v>
      </c>
      <c r="O97" s="33">
        <v>441</v>
      </c>
      <c r="P97" s="33">
        <v>450</v>
      </c>
      <c r="Q97" s="33">
        <v>461</v>
      </c>
      <c r="R97" s="33">
        <v>339</v>
      </c>
      <c r="S97" s="33">
        <v>249</v>
      </c>
      <c r="T97" s="33">
        <v>283</v>
      </c>
      <c r="U97" s="33">
        <v>269</v>
      </c>
    </row>
    <row r="98" spans="1:21" x14ac:dyDescent="0.2">
      <c r="A98" s="30" t="s">
        <v>46</v>
      </c>
      <c r="B98" s="33">
        <v>37</v>
      </c>
      <c r="C98" s="33">
        <v>37</v>
      </c>
      <c r="D98" s="33">
        <v>37</v>
      </c>
      <c r="E98" s="33">
        <v>39</v>
      </c>
      <c r="F98" s="33">
        <v>41</v>
      </c>
      <c r="G98" s="33">
        <v>40</v>
      </c>
      <c r="H98" s="33">
        <v>40</v>
      </c>
      <c r="I98" s="33">
        <v>43</v>
      </c>
      <c r="J98" s="33">
        <v>44</v>
      </c>
      <c r="K98" s="33">
        <v>45</v>
      </c>
      <c r="L98" s="33">
        <v>46</v>
      </c>
      <c r="M98" s="33">
        <v>49</v>
      </c>
      <c r="N98" s="33">
        <v>51</v>
      </c>
      <c r="O98" s="33">
        <v>54</v>
      </c>
      <c r="P98" s="33">
        <v>54</v>
      </c>
      <c r="Q98" s="33">
        <v>56</v>
      </c>
      <c r="R98" s="33">
        <v>58</v>
      </c>
      <c r="S98" s="33">
        <v>62</v>
      </c>
      <c r="T98" s="33">
        <v>63</v>
      </c>
      <c r="U98" s="33">
        <v>62</v>
      </c>
    </row>
    <row r="99" spans="1:21" x14ac:dyDescent="0.2">
      <c r="A99" s="30" t="s">
        <v>47</v>
      </c>
      <c r="B99" s="33">
        <v>764</v>
      </c>
      <c r="C99" s="33">
        <v>794</v>
      </c>
      <c r="D99" s="33">
        <v>810</v>
      </c>
      <c r="E99" s="33">
        <v>804</v>
      </c>
      <c r="F99" s="33">
        <v>837</v>
      </c>
      <c r="G99" s="33">
        <v>834</v>
      </c>
      <c r="H99" s="33">
        <v>918</v>
      </c>
      <c r="I99" s="33">
        <v>934</v>
      </c>
      <c r="J99" s="33">
        <v>955</v>
      </c>
      <c r="K99" s="33">
        <v>968</v>
      </c>
      <c r="L99" s="33">
        <v>1004</v>
      </c>
      <c r="M99" s="33">
        <v>1005</v>
      </c>
      <c r="N99" s="33">
        <v>1030</v>
      </c>
      <c r="O99" s="33">
        <v>1037</v>
      </c>
      <c r="P99" s="33">
        <v>1067</v>
      </c>
      <c r="Q99" s="33">
        <v>1051</v>
      </c>
      <c r="R99" s="33">
        <v>1063</v>
      </c>
      <c r="S99" s="33">
        <v>1070</v>
      </c>
      <c r="T99" s="33">
        <v>1142</v>
      </c>
      <c r="U99" s="33">
        <v>1079</v>
      </c>
    </row>
    <row r="100" spans="1:21" x14ac:dyDescent="0.2">
      <c r="A100" s="30" t="s">
        <v>49</v>
      </c>
      <c r="B100" s="33">
        <v>11</v>
      </c>
      <c r="C100" s="33">
        <v>11</v>
      </c>
      <c r="D100" s="33">
        <v>11</v>
      </c>
      <c r="E100" s="33">
        <v>11</v>
      </c>
      <c r="F100" s="33">
        <v>12</v>
      </c>
      <c r="G100" s="33">
        <v>13</v>
      </c>
      <c r="H100" s="33">
        <v>14</v>
      </c>
      <c r="I100" s="33">
        <v>14</v>
      </c>
      <c r="J100" s="33">
        <v>15</v>
      </c>
      <c r="K100" s="33">
        <v>17</v>
      </c>
      <c r="L100" s="33">
        <v>20</v>
      </c>
      <c r="M100" s="33">
        <v>18</v>
      </c>
      <c r="N100" s="33">
        <v>19</v>
      </c>
      <c r="O100" s="33">
        <v>20</v>
      </c>
      <c r="P100" s="33">
        <v>20</v>
      </c>
      <c r="Q100" s="33">
        <v>17</v>
      </c>
      <c r="R100" s="33">
        <v>19</v>
      </c>
      <c r="S100" s="33">
        <v>22</v>
      </c>
      <c r="T100" s="33">
        <v>21</v>
      </c>
      <c r="U100" s="33">
        <v>20</v>
      </c>
    </row>
    <row r="101" spans="1:21" x14ac:dyDescent="0.2">
      <c r="A101" s="30" t="s">
        <v>50</v>
      </c>
      <c r="B101" s="33">
        <v>102</v>
      </c>
      <c r="C101" s="33">
        <v>95</v>
      </c>
      <c r="D101" s="33">
        <v>91</v>
      </c>
      <c r="E101" s="33">
        <v>88</v>
      </c>
      <c r="F101" s="33">
        <v>86</v>
      </c>
      <c r="G101" s="33">
        <v>88</v>
      </c>
      <c r="H101" s="33">
        <v>89</v>
      </c>
      <c r="I101" s="33">
        <v>88</v>
      </c>
      <c r="J101" s="33">
        <v>81</v>
      </c>
      <c r="K101" s="33">
        <v>86</v>
      </c>
      <c r="L101" s="33">
        <v>87</v>
      </c>
      <c r="M101" s="33">
        <v>89</v>
      </c>
      <c r="N101" s="33">
        <v>87</v>
      </c>
      <c r="O101" s="33">
        <v>90</v>
      </c>
      <c r="P101" s="33">
        <v>94</v>
      </c>
      <c r="Q101" s="33">
        <v>94</v>
      </c>
      <c r="R101" s="33">
        <v>103</v>
      </c>
      <c r="S101" s="33">
        <v>105</v>
      </c>
      <c r="T101" s="33">
        <v>103</v>
      </c>
      <c r="U101" s="33">
        <v>103</v>
      </c>
    </row>
    <row r="102" spans="1:21" x14ac:dyDescent="0.2">
      <c r="A102" s="30" t="s">
        <v>51</v>
      </c>
      <c r="B102" s="33">
        <v>1</v>
      </c>
      <c r="C102" s="33">
        <v>1</v>
      </c>
      <c r="D102" s="33">
        <v>1</v>
      </c>
      <c r="E102" s="33">
        <v>2</v>
      </c>
      <c r="F102" s="33">
        <v>2</v>
      </c>
      <c r="G102" s="33">
        <v>2</v>
      </c>
      <c r="H102" s="33">
        <v>2</v>
      </c>
      <c r="I102" s="33">
        <v>2</v>
      </c>
      <c r="J102" s="33">
        <v>2</v>
      </c>
      <c r="K102" s="33">
        <v>2</v>
      </c>
      <c r="L102" s="33">
        <v>2</v>
      </c>
      <c r="M102" s="33">
        <v>2</v>
      </c>
      <c r="N102" s="33">
        <v>2</v>
      </c>
      <c r="O102" s="33">
        <v>2</v>
      </c>
      <c r="P102" s="33">
        <v>4</v>
      </c>
      <c r="Q102" s="33">
        <v>5</v>
      </c>
      <c r="R102" s="33">
        <v>5</v>
      </c>
      <c r="S102" s="33">
        <v>4</v>
      </c>
      <c r="T102" s="33">
        <v>5</v>
      </c>
      <c r="U102" s="33">
        <v>4</v>
      </c>
    </row>
    <row r="103" spans="1:21" x14ac:dyDescent="0.2">
      <c r="A103" s="30" t="s">
        <v>52</v>
      </c>
      <c r="B103" s="33">
        <v>578</v>
      </c>
      <c r="C103" s="33">
        <v>606</v>
      </c>
      <c r="D103" s="33">
        <v>618</v>
      </c>
      <c r="E103" s="33">
        <v>615</v>
      </c>
      <c r="F103" s="33">
        <v>630</v>
      </c>
      <c r="G103" s="33">
        <v>666</v>
      </c>
      <c r="H103" s="33">
        <v>698</v>
      </c>
      <c r="I103" s="33">
        <v>697</v>
      </c>
      <c r="J103" s="33">
        <v>712</v>
      </c>
      <c r="K103" s="33">
        <v>713</v>
      </c>
      <c r="L103" s="33">
        <v>732</v>
      </c>
      <c r="M103" s="33">
        <v>737</v>
      </c>
      <c r="N103" s="33">
        <v>771</v>
      </c>
      <c r="O103" s="33">
        <v>814</v>
      </c>
      <c r="P103" s="33">
        <v>826</v>
      </c>
      <c r="Q103" s="33">
        <v>853</v>
      </c>
      <c r="R103" s="33">
        <v>879</v>
      </c>
      <c r="S103" s="33">
        <v>895</v>
      </c>
      <c r="T103" s="33">
        <v>932</v>
      </c>
      <c r="U103" s="33">
        <v>906</v>
      </c>
    </row>
    <row r="104" spans="1:21" x14ac:dyDescent="0.2">
      <c r="A104" s="30" t="s">
        <v>54</v>
      </c>
      <c r="B104" s="33">
        <v>18</v>
      </c>
      <c r="C104" s="33">
        <v>20</v>
      </c>
      <c r="D104" s="33">
        <v>12</v>
      </c>
      <c r="E104" s="33">
        <v>8</v>
      </c>
      <c r="F104" s="33">
        <v>9</v>
      </c>
      <c r="G104" s="33">
        <v>8</v>
      </c>
      <c r="H104" s="33">
        <v>7</v>
      </c>
      <c r="I104" s="33">
        <v>8</v>
      </c>
      <c r="J104" s="33">
        <v>7</v>
      </c>
      <c r="K104" s="33">
        <v>6</v>
      </c>
      <c r="L104" s="33">
        <v>7</v>
      </c>
      <c r="M104" s="33">
        <v>8</v>
      </c>
      <c r="N104" s="33">
        <v>7</v>
      </c>
      <c r="O104" s="33">
        <v>8</v>
      </c>
      <c r="P104" s="33">
        <v>8</v>
      </c>
      <c r="Q104" s="33">
        <v>9</v>
      </c>
      <c r="R104" s="33">
        <v>8</v>
      </c>
      <c r="S104" s="33">
        <v>6</v>
      </c>
      <c r="T104" s="33">
        <v>7</v>
      </c>
      <c r="U104" s="33">
        <v>7</v>
      </c>
    </row>
    <row r="105" spans="1:21" x14ac:dyDescent="0.2">
      <c r="A105" s="30" t="s">
        <v>55</v>
      </c>
      <c r="B105" s="33">
        <v>5</v>
      </c>
      <c r="C105" s="33">
        <v>5</v>
      </c>
      <c r="D105" s="33">
        <v>5</v>
      </c>
      <c r="E105" s="33">
        <v>6</v>
      </c>
      <c r="F105" s="33">
        <v>6</v>
      </c>
      <c r="G105" s="33">
        <v>7</v>
      </c>
      <c r="H105" s="33">
        <v>7</v>
      </c>
      <c r="I105" s="33">
        <v>7</v>
      </c>
      <c r="J105" s="33">
        <v>7</v>
      </c>
      <c r="K105" s="33">
        <v>8</v>
      </c>
      <c r="L105" s="33">
        <v>5</v>
      </c>
      <c r="M105" s="33">
        <v>6</v>
      </c>
      <c r="N105" s="33">
        <v>6</v>
      </c>
      <c r="O105" s="33">
        <v>6</v>
      </c>
      <c r="P105" s="33">
        <v>6</v>
      </c>
      <c r="Q105" s="33">
        <v>8</v>
      </c>
      <c r="R105" s="33">
        <v>10</v>
      </c>
      <c r="S105" s="33">
        <v>10</v>
      </c>
      <c r="T105" s="33">
        <v>10</v>
      </c>
      <c r="U105" s="33">
        <v>10</v>
      </c>
    </row>
    <row r="106" spans="1:21" x14ac:dyDescent="0.2">
      <c r="A106" s="30" t="s">
        <v>53</v>
      </c>
      <c r="B106" s="33">
        <v>22</v>
      </c>
      <c r="C106" s="33">
        <v>19</v>
      </c>
      <c r="D106" s="33">
        <v>18</v>
      </c>
      <c r="E106" s="33">
        <v>16</v>
      </c>
      <c r="F106" s="33">
        <v>16</v>
      </c>
      <c r="G106" s="33">
        <v>16</v>
      </c>
      <c r="H106" s="33">
        <v>15</v>
      </c>
      <c r="I106" s="33">
        <v>15</v>
      </c>
      <c r="J106" s="33">
        <v>15</v>
      </c>
      <c r="K106" s="33">
        <v>13</v>
      </c>
      <c r="L106" s="33">
        <v>13</v>
      </c>
      <c r="M106" s="33">
        <v>15</v>
      </c>
      <c r="N106" s="33">
        <v>12</v>
      </c>
      <c r="O106" s="33">
        <v>12</v>
      </c>
      <c r="P106" s="33">
        <v>12</v>
      </c>
      <c r="Q106" s="33">
        <v>13</v>
      </c>
      <c r="R106" s="33">
        <v>13</v>
      </c>
      <c r="S106" s="33">
        <v>12</v>
      </c>
      <c r="T106" s="33">
        <v>12</v>
      </c>
      <c r="U106" s="33">
        <v>10</v>
      </c>
    </row>
    <row r="107" spans="1:21" x14ac:dyDescent="0.2">
      <c r="A107" s="30" t="s">
        <v>57</v>
      </c>
      <c r="B107" s="33">
        <v>109</v>
      </c>
      <c r="C107" s="33">
        <v>117</v>
      </c>
      <c r="D107" s="33">
        <v>119</v>
      </c>
      <c r="E107" s="33">
        <v>119</v>
      </c>
      <c r="F107" s="33">
        <v>124</v>
      </c>
      <c r="G107" s="33">
        <v>127</v>
      </c>
      <c r="H107" s="33">
        <v>135</v>
      </c>
      <c r="I107" s="33">
        <v>135</v>
      </c>
      <c r="J107" s="33">
        <v>140</v>
      </c>
      <c r="K107" s="33">
        <v>141</v>
      </c>
      <c r="L107" s="33">
        <v>140</v>
      </c>
      <c r="M107" s="33">
        <v>136</v>
      </c>
      <c r="N107" s="33">
        <v>134</v>
      </c>
      <c r="O107" s="33">
        <v>136</v>
      </c>
      <c r="P107" s="33">
        <v>142</v>
      </c>
      <c r="Q107" s="33">
        <v>138</v>
      </c>
      <c r="R107" s="33">
        <v>138</v>
      </c>
      <c r="S107" s="33">
        <v>135</v>
      </c>
      <c r="T107" s="33">
        <v>139</v>
      </c>
      <c r="U107" s="33">
        <v>143</v>
      </c>
    </row>
    <row r="108" spans="1:21" x14ac:dyDescent="0.2">
      <c r="A108" s="30" t="s">
        <v>58</v>
      </c>
      <c r="B108" s="33">
        <v>56</v>
      </c>
      <c r="C108" s="33">
        <v>55</v>
      </c>
      <c r="D108" s="33">
        <v>58</v>
      </c>
      <c r="E108" s="33">
        <v>53</v>
      </c>
      <c r="F108" s="33">
        <v>52</v>
      </c>
      <c r="G108" s="33">
        <v>55</v>
      </c>
      <c r="H108" s="33">
        <v>53</v>
      </c>
      <c r="I108" s="33">
        <v>53</v>
      </c>
      <c r="J108" s="33">
        <v>55</v>
      </c>
      <c r="K108" s="33">
        <v>51</v>
      </c>
      <c r="L108" s="33">
        <v>54</v>
      </c>
      <c r="M108" s="33">
        <v>55</v>
      </c>
      <c r="N108" s="33">
        <v>54</v>
      </c>
      <c r="O108" s="33">
        <v>53</v>
      </c>
      <c r="P108" s="33">
        <v>51</v>
      </c>
      <c r="Q108" s="33">
        <v>52</v>
      </c>
      <c r="R108" s="33">
        <v>56</v>
      </c>
      <c r="S108" s="33">
        <v>55</v>
      </c>
      <c r="T108" s="33">
        <v>59</v>
      </c>
      <c r="U108" s="33">
        <v>56</v>
      </c>
    </row>
    <row r="109" spans="1:21" x14ac:dyDescent="0.2">
      <c r="A109" s="30" t="s">
        <v>59</v>
      </c>
      <c r="B109" s="33">
        <v>471</v>
      </c>
      <c r="C109" s="33">
        <v>428</v>
      </c>
      <c r="D109" s="33">
        <v>387</v>
      </c>
      <c r="E109" s="33">
        <v>403</v>
      </c>
      <c r="F109" s="33">
        <v>400</v>
      </c>
      <c r="G109" s="33">
        <v>403</v>
      </c>
      <c r="H109" s="33">
        <v>418</v>
      </c>
      <c r="I109" s="33">
        <v>405</v>
      </c>
      <c r="J109" s="33">
        <v>407</v>
      </c>
      <c r="K109" s="33">
        <v>400</v>
      </c>
      <c r="L109" s="33">
        <v>400</v>
      </c>
      <c r="M109" s="33">
        <v>399</v>
      </c>
      <c r="N109" s="33">
        <v>400</v>
      </c>
      <c r="O109" s="33">
        <v>410</v>
      </c>
      <c r="P109" s="33">
        <v>369</v>
      </c>
      <c r="Q109" s="33">
        <v>343</v>
      </c>
      <c r="R109" s="33">
        <v>306</v>
      </c>
      <c r="S109" s="33">
        <v>317</v>
      </c>
      <c r="T109" s="33">
        <v>306</v>
      </c>
      <c r="U109" s="33">
        <v>276</v>
      </c>
    </row>
    <row r="110" spans="1:21" x14ac:dyDescent="0.2">
      <c r="A110" s="30" t="s">
        <v>60</v>
      </c>
      <c r="B110" s="33">
        <v>27</v>
      </c>
      <c r="C110" s="33">
        <v>28</v>
      </c>
      <c r="D110" s="33">
        <v>29</v>
      </c>
      <c r="E110" s="33">
        <v>28</v>
      </c>
      <c r="F110" s="33">
        <v>37</v>
      </c>
      <c r="G110" s="33">
        <v>26</v>
      </c>
      <c r="H110" s="33">
        <v>28</v>
      </c>
      <c r="I110" s="33">
        <v>29</v>
      </c>
      <c r="J110" s="33">
        <v>31</v>
      </c>
      <c r="K110" s="33">
        <v>31</v>
      </c>
      <c r="L110" s="33">
        <v>31</v>
      </c>
      <c r="M110" s="33">
        <v>31</v>
      </c>
      <c r="N110" s="33">
        <v>35</v>
      </c>
      <c r="O110" s="33">
        <v>37</v>
      </c>
      <c r="P110" s="33">
        <v>40</v>
      </c>
      <c r="Q110" s="33">
        <v>41</v>
      </c>
      <c r="R110" s="33">
        <v>44</v>
      </c>
      <c r="S110" s="33">
        <v>43</v>
      </c>
      <c r="T110" s="33">
        <v>43</v>
      </c>
      <c r="U110" s="33">
        <v>42</v>
      </c>
    </row>
    <row r="111" spans="1:21" x14ac:dyDescent="0.2">
      <c r="A111" s="30" t="s">
        <v>61</v>
      </c>
      <c r="B111" s="33">
        <v>225</v>
      </c>
      <c r="C111" s="33">
        <v>154</v>
      </c>
      <c r="D111" s="33">
        <v>243</v>
      </c>
      <c r="E111" s="33">
        <v>190</v>
      </c>
      <c r="F111" s="33">
        <v>162</v>
      </c>
      <c r="G111" s="33">
        <v>187</v>
      </c>
      <c r="H111" s="33">
        <v>200</v>
      </c>
      <c r="I111" s="33">
        <v>192</v>
      </c>
      <c r="J111" s="33">
        <v>172</v>
      </c>
      <c r="K111" s="33">
        <v>128</v>
      </c>
      <c r="L111" s="33">
        <v>160</v>
      </c>
      <c r="M111" s="33">
        <v>153</v>
      </c>
      <c r="N111" s="33">
        <v>169</v>
      </c>
      <c r="O111" s="33">
        <v>157</v>
      </c>
      <c r="P111" s="33">
        <v>139</v>
      </c>
      <c r="Q111" s="33">
        <v>138</v>
      </c>
      <c r="R111" s="33">
        <v>116</v>
      </c>
      <c r="S111" s="33">
        <v>126</v>
      </c>
      <c r="T111" s="33">
        <v>124</v>
      </c>
      <c r="U111" s="33">
        <v>119</v>
      </c>
    </row>
    <row r="112" spans="1:21" x14ac:dyDescent="0.2">
      <c r="A112" s="30" t="s">
        <v>65</v>
      </c>
      <c r="B112" s="33">
        <v>213</v>
      </c>
      <c r="C112" s="33">
        <v>207</v>
      </c>
      <c r="D112" s="33">
        <v>213</v>
      </c>
      <c r="E112" s="33">
        <v>201</v>
      </c>
      <c r="F112" s="33">
        <v>212</v>
      </c>
      <c r="G112" s="33">
        <v>234</v>
      </c>
      <c r="H112" s="33">
        <v>264</v>
      </c>
      <c r="I112" s="33">
        <v>254</v>
      </c>
      <c r="J112" s="33">
        <v>240</v>
      </c>
      <c r="K112" s="33">
        <v>259</v>
      </c>
      <c r="L112" s="33">
        <v>275</v>
      </c>
      <c r="M112" s="33">
        <v>246</v>
      </c>
      <c r="N112" s="33">
        <v>247</v>
      </c>
      <c r="O112" s="33">
        <v>244</v>
      </c>
      <c r="P112" s="33">
        <v>257</v>
      </c>
      <c r="Q112" s="33">
        <v>242</v>
      </c>
      <c r="R112" s="33">
        <v>248</v>
      </c>
      <c r="S112" s="33">
        <v>252</v>
      </c>
      <c r="T112" s="33">
        <v>204</v>
      </c>
      <c r="U112" s="33">
        <v>210</v>
      </c>
    </row>
    <row r="113" spans="1:27" x14ac:dyDescent="0.2">
      <c r="A113" s="30" t="s">
        <v>63</v>
      </c>
      <c r="B113" s="33">
        <v>19</v>
      </c>
      <c r="C113" s="33">
        <v>15</v>
      </c>
      <c r="D113" s="33">
        <v>13</v>
      </c>
      <c r="E113" s="33">
        <v>13</v>
      </c>
      <c r="F113" s="33">
        <v>13</v>
      </c>
      <c r="G113" s="33">
        <v>15</v>
      </c>
      <c r="H113" s="33">
        <v>14</v>
      </c>
      <c r="I113" s="33">
        <v>14</v>
      </c>
      <c r="J113" s="33">
        <v>14</v>
      </c>
      <c r="K113" s="33">
        <v>14</v>
      </c>
      <c r="L113" s="33">
        <v>23</v>
      </c>
      <c r="M113" s="33">
        <v>22</v>
      </c>
      <c r="N113" s="33">
        <v>15</v>
      </c>
      <c r="O113" s="33">
        <v>15</v>
      </c>
      <c r="P113" s="33">
        <v>16</v>
      </c>
      <c r="Q113" s="33">
        <v>17</v>
      </c>
      <c r="R113" s="33">
        <v>17</v>
      </c>
      <c r="S113" s="33">
        <v>17</v>
      </c>
      <c r="T113" s="33">
        <v>17</v>
      </c>
      <c r="U113" s="33">
        <v>13</v>
      </c>
    </row>
    <row r="114" spans="1:27" x14ac:dyDescent="0.2">
      <c r="A114" s="30" t="s">
        <v>62</v>
      </c>
      <c r="B114" s="33">
        <v>100</v>
      </c>
      <c r="C114" s="33">
        <v>124</v>
      </c>
      <c r="D114" s="33">
        <v>82</v>
      </c>
      <c r="E114" s="33">
        <v>97</v>
      </c>
      <c r="F114" s="33">
        <v>126</v>
      </c>
      <c r="G114" s="33">
        <v>119</v>
      </c>
      <c r="H114" s="33">
        <v>85</v>
      </c>
      <c r="I114" s="33">
        <v>87</v>
      </c>
      <c r="J114" s="33">
        <v>87</v>
      </c>
      <c r="K114" s="33">
        <v>78</v>
      </c>
      <c r="L114" s="33">
        <v>83</v>
      </c>
      <c r="M114" s="33">
        <v>66</v>
      </c>
      <c r="N114" s="33">
        <v>62</v>
      </c>
      <c r="O114" s="33">
        <v>62</v>
      </c>
      <c r="P114" s="33">
        <v>61</v>
      </c>
      <c r="Q114" s="33">
        <v>49</v>
      </c>
      <c r="R114" s="33">
        <v>51</v>
      </c>
      <c r="S114" s="33">
        <v>50</v>
      </c>
      <c r="T114" s="33">
        <v>47</v>
      </c>
      <c r="U114" s="33">
        <v>43</v>
      </c>
    </row>
    <row r="115" spans="1:27" x14ac:dyDescent="0.2">
      <c r="A115" s="30" t="s">
        <v>67</v>
      </c>
      <c r="B115" s="33">
        <v>30</v>
      </c>
      <c r="C115" s="33">
        <v>34</v>
      </c>
      <c r="D115" s="33">
        <v>38</v>
      </c>
      <c r="E115" s="33">
        <v>39</v>
      </c>
      <c r="F115" s="33">
        <v>37</v>
      </c>
      <c r="G115" s="33">
        <v>31</v>
      </c>
      <c r="H115" s="33">
        <v>41</v>
      </c>
      <c r="I115" s="33">
        <v>18</v>
      </c>
      <c r="J115" s="33">
        <v>28</v>
      </c>
      <c r="K115" s="33">
        <v>36</v>
      </c>
      <c r="L115" s="33">
        <v>66</v>
      </c>
      <c r="M115" s="33">
        <v>57</v>
      </c>
      <c r="N115" s="33">
        <v>66</v>
      </c>
      <c r="O115" s="33">
        <v>61</v>
      </c>
      <c r="P115" s="33">
        <v>63</v>
      </c>
      <c r="Q115" s="33">
        <v>64</v>
      </c>
      <c r="R115" s="33">
        <v>68</v>
      </c>
      <c r="S115" s="33">
        <v>80</v>
      </c>
      <c r="T115" s="33">
        <v>83</v>
      </c>
      <c r="U115" s="33">
        <v>57</v>
      </c>
    </row>
    <row r="116" spans="1:27" x14ac:dyDescent="0.2">
      <c r="A116" s="30" t="s">
        <v>68</v>
      </c>
      <c r="B116" s="33">
        <v>454</v>
      </c>
      <c r="C116" s="33">
        <v>453</v>
      </c>
      <c r="D116" s="33">
        <v>461</v>
      </c>
      <c r="E116" s="33">
        <v>641</v>
      </c>
      <c r="F116" s="33">
        <v>599</v>
      </c>
      <c r="G116" s="33">
        <v>699</v>
      </c>
      <c r="H116" s="33">
        <v>710</v>
      </c>
      <c r="I116" s="33">
        <v>729</v>
      </c>
      <c r="J116" s="33">
        <v>732</v>
      </c>
      <c r="K116" s="33">
        <v>738</v>
      </c>
      <c r="L116" s="33">
        <v>741</v>
      </c>
      <c r="M116" s="33">
        <v>759</v>
      </c>
      <c r="N116" s="33">
        <v>727</v>
      </c>
      <c r="O116" s="33">
        <v>706</v>
      </c>
      <c r="P116" s="33">
        <v>728</v>
      </c>
      <c r="Q116" s="33">
        <v>758</v>
      </c>
      <c r="R116" s="33">
        <v>708</v>
      </c>
      <c r="S116" s="33">
        <v>740</v>
      </c>
      <c r="T116" s="33">
        <v>779</v>
      </c>
      <c r="U116" s="33">
        <v>754</v>
      </c>
    </row>
    <row r="117" spans="1:27" x14ac:dyDescent="0.2">
      <c r="A117" s="30" t="s">
        <v>69</v>
      </c>
      <c r="B117" s="38">
        <v>5414</v>
      </c>
      <c r="C117" s="38">
        <v>5477</v>
      </c>
      <c r="D117" s="38">
        <v>5545</v>
      </c>
      <c r="E117" s="38">
        <v>5650</v>
      </c>
      <c r="F117" s="38">
        <v>5770</v>
      </c>
      <c r="G117" s="38">
        <v>5922</v>
      </c>
      <c r="H117" s="38">
        <v>6071</v>
      </c>
      <c r="I117" s="38">
        <v>6089</v>
      </c>
      <c r="J117" s="38">
        <v>6058</v>
      </c>
      <c r="K117" s="38">
        <v>6002</v>
      </c>
      <c r="L117" s="38">
        <v>6202</v>
      </c>
      <c r="M117" s="38">
        <v>6223</v>
      </c>
      <c r="N117" s="38">
        <v>6255</v>
      </c>
      <c r="O117" s="38">
        <v>6335</v>
      </c>
      <c r="P117" s="38">
        <v>6392</v>
      </c>
      <c r="Q117" s="38">
        <v>6402</v>
      </c>
      <c r="R117" s="38">
        <v>6239</v>
      </c>
      <c r="S117" s="38">
        <v>6235</v>
      </c>
      <c r="T117" s="38">
        <v>6360</v>
      </c>
      <c r="U117" s="38">
        <v>6130</v>
      </c>
    </row>
    <row r="118" spans="1:27" x14ac:dyDescent="0.2">
      <c r="A118" s="37" t="s">
        <v>70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AA118"/>
    </row>
    <row r="119" spans="1:27" x14ac:dyDescent="0.2">
      <c r="A119" s="39" t="s">
        <v>71</v>
      </c>
      <c r="B119" s="40">
        <f>SUM(B88:B116)</f>
        <v>5719</v>
      </c>
      <c r="C119" s="40">
        <f>SUM(C88:C116)</f>
        <v>5786</v>
      </c>
      <c r="D119" s="40">
        <f t="shared" ref="D119:R119" si="3">SUM(D88:D116)</f>
        <v>5857</v>
      </c>
      <c r="E119" s="40">
        <f t="shared" si="3"/>
        <v>5955</v>
      </c>
      <c r="F119" s="40">
        <f t="shared" si="3"/>
        <v>6069</v>
      </c>
      <c r="G119" s="40">
        <f t="shared" si="3"/>
        <v>6219</v>
      </c>
      <c r="H119" s="40">
        <f t="shared" si="3"/>
        <v>6373</v>
      </c>
      <c r="I119" s="40">
        <f t="shared" si="3"/>
        <v>6367</v>
      </c>
      <c r="J119" s="40">
        <f t="shared" si="3"/>
        <v>6352</v>
      </c>
      <c r="K119" s="40">
        <f t="shared" si="3"/>
        <v>6310</v>
      </c>
      <c r="L119" s="40">
        <f t="shared" si="3"/>
        <v>6550</v>
      </c>
      <c r="M119" s="40">
        <f t="shared" si="3"/>
        <v>6568</v>
      </c>
      <c r="N119" s="40">
        <f t="shared" si="3"/>
        <v>6612</v>
      </c>
      <c r="O119" s="40">
        <f t="shared" si="3"/>
        <v>6705</v>
      </c>
      <c r="P119" s="40">
        <f t="shared" si="3"/>
        <v>6760</v>
      </c>
      <c r="Q119" s="40">
        <f t="shared" si="3"/>
        <v>6775</v>
      </c>
      <c r="R119" s="40">
        <f t="shared" si="3"/>
        <v>6629</v>
      </c>
      <c r="S119" s="40">
        <f>SUM(S88:S116)</f>
        <v>6635</v>
      </c>
      <c r="T119" s="40">
        <f>SUM(T88:T116)</f>
        <v>6775</v>
      </c>
      <c r="U119" s="40">
        <f>SUM(U88:U116)</f>
        <v>6508</v>
      </c>
    </row>
    <row r="120" spans="1:27" ht="13.5" thickBot="1" x14ac:dyDescent="0.25">
      <c r="AA120"/>
    </row>
    <row r="121" spans="1:27" ht="16.5" thickTop="1" thickBot="1" x14ac:dyDescent="0.25">
      <c r="A121" s="24"/>
      <c r="B121" s="173" t="s">
        <v>6</v>
      </c>
      <c r="C121" s="182" t="s">
        <v>7</v>
      </c>
      <c r="D121" s="180"/>
      <c r="E121" s="180"/>
      <c r="F121" s="180"/>
      <c r="G121" s="181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</row>
    <row r="122" spans="1:27" ht="15.75" thickTop="1" x14ac:dyDescent="0.2">
      <c r="A122" s="45"/>
      <c r="B122" s="173" t="s">
        <v>10</v>
      </c>
      <c r="C122" s="174" t="s">
        <v>149</v>
      </c>
      <c r="D122" s="178"/>
      <c r="E122" s="178"/>
      <c r="F122" s="178"/>
      <c r="G122" s="179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</row>
    <row r="123" spans="1:27" ht="15" x14ac:dyDescent="0.2">
      <c r="A123" s="45"/>
      <c r="B123" s="173" t="s">
        <v>13</v>
      </c>
      <c r="C123" s="174" t="s">
        <v>152</v>
      </c>
      <c r="D123" s="178"/>
      <c r="E123" s="178"/>
      <c r="F123" s="178"/>
      <c r="G123" s="179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</row>
    <row r="124" spans="1:27" x14ac:dyDescent="0.2">
      <c r="A124" s="21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5"/>
      <c r="U124" s="25"/>
    </row>
    <row r="125" spans="1:27" x14ac:dyDescent="0.2">
      <c r="AA125"/>
    </row>
    <row r="126" spans="1:27" x14ac:dyDescent="0.2">
      <c r="A126" s="30" t="s">
        <v>15</v>
      </c>
      <c r="B126" s="30" t="s">
        <v>16</v>
      </c>
      <c r="C126" s="30" t="s">
        <v>17</v>
      </c>
      <c r="D126" s="30" t="s">
        <v>18</v>
      </c>
      <c r="E126" s="30" t="s">
        <v>19</v>
      </c>
      <c r="F126" s="30" t="s">
        <v>20</v>
      </c>
      <c r="G126" s="30" t="s">
        <v>21</v>
      </c>
      <c r="H126" s="30" t="s">
        <v>22</v>
      </c>
      <c r="I126" s="30" t="s">
        <v>23</v>
      </c>
      <c r="J126" s="30" t="s">
        <v>24</v>
      </c>
      <c r="K126" s="30" t="s">
        <v>25</v>
      </c>
      <c r="L126" s="30" t="s">
        <v>26</v>
      </c>
      <c r="M126" s="30" t="s">
        <v>27</v>
      </c>
      <c r="N126" s="30" t="s">
        <v>28</v>
      </c>
      <c r="O126" s="30" t="s">
        <v>29</v>
      </c>
      <c r="P126" s="30" t="s">
        <v>30</v>
      </c>
      <c r="Q126" s="30" t="s">
        <v>31</v>
      </c>
      <c r="R126" s="30" t="s">
        <v>32</v>
      </c>
      <c r="S126" s="30" t="s">
        <v>33</v>
      </c>
      <c r="T126" s="30" t="s">
        <v>34</v>
      </c>
      <c r="U126" s="30" t="s">
        <v>35</v>
      </c>
    </row>
    <row r="127" spans="1:27" x14ac:dyDescent="0.2">
      <c r="A127" s="30" t="s">
        <v>36</v>
      </c>
      <c r="B127" s="33">
        <v>1021</v>
      </c>
      <c r="C127" s="33">
        <v>1083</v>
      </c>
      <c r="D127" s="33">
        <v>1098</v>
      </c>
      <c r="E127" s="33">
        <v>1130</v>
      </c>
      <c r="F127" s="33">
        <v>1116</v>
      </c>
      <c r="G127" s="33">
        <v>1169</v>
      </c>
      <c r="H127" s="33">
        <v>1221</v>
      </c>
      <c r="I127" s="33">
        <v>1194</v>
      </c>
      <c r="J127" s="33">
        <v>1199</v>
      </c>
      <c r="K127" s="33">
        <v>1205</v>
      </c>
      <c r="L127" s="33">
        <v>1234</v>
      </c>
      <c r="M127" s="33">
        <v>1342</v>
      </c>
      <c r="N127" s="33">
        <v>1386</v>
      </c>
      <c r="O127" s="33">
        <v>1430</v>
      </c>
      <c r="P127" s="33">
        <v>1426</v>
      </c>
      <c r="Q127" s="33">
        <v>1460</v>
      </c>
      <c r="R127" s="33">
        <v>1445</v>
      </c>
      <c r="S127" s="33">
        <v>1410</v>
      </c>
      <c r="T127" s="33">
        <v>1412</v>
      </c>
      <c r="U127" s="33">
        <v>1412</v>
      </c>
    </row>
    <row r="128" spans="1:27" x14ac:dyDescent="0.2">
      <c r="A128" s="30" t="s">
        <v>38</v>
      </c>
      <c r="B128" s="33">
        <v>1583</v>
      </c>
      <c r="C128" s="33">
        <v>1711</v>
      </c>
      <c r="D128" s="33">
        <v>1741</v>
      </c>
      <c r="E128" s="33">
        <v>1813</v>
      </c>
      <c r="F128" s="33">
        <v>1836</v>
      </c>
      <c r="G128" s="33">
        <v>1901</v>
      </c>
      <c r="H128" s="33">
        <v>1997</v>
      </c>
      <c r="I128" s="33">
        <v>1972</v>
      </c>
      <c r="J128" s="33">
        <v>2011</v>
      </c>
      <c r="K128" s="33">
        <v>2019</v>
      </c>
      <c r="L128" s="33">
        <v>2041</v>
      </c>
      <c r="M128" s="33">
        <v>2098</v>
      </c>
      <c r="N128" s="33">
        <v>2229</v>
      </c>
      <c r="O128" s="33">
        <v>2238</v>
      </c>
      <c r="P128" s="33">
        <v>2282</v>
      </c>
      <c r="Q128" s="33">
        <v>2236</v>
      </c>
      <c r="R128" s="33">
        <v>1954</v>
      </c>
      <c r="S128" s="33">
        <v>1879</v>
      </c>
      <c r="T128" s="33">
        <v>1718</v>
      </c>
      <c r="U128" s="33">
        <v>1738</v>
      </c>
    </row>
    <row r="129" spans="1:21" x14ac:dyDescent="0.2">
      <c r="A129" s="30" t="s">
        <v>40</v>
      </c>
      <c r="B129" s="33">
        <v>901</v>
      </c>
      <c r="C129" s="33">
        <v>895</v>
      </c>
      <c r="D129" s="33">
        <v>860</v>
      </c>
      <c r="E129" s="33">
        <v>862</v>
      </c>
      <c r="F129" s="33">
        <v>843</v>
      </c>
      <c r="G129" s="33">
        <v>942</v>
      </c>
      <c r="H129" s="33">
        <v>988</v>
      </c>
      <c r="I129" s="33">
        <v>850</v>
      </c>
      <c r="J129" s="33">
        <v>906</v>
      </c>
      <c r="K129" s="33">
        <v>870</v>
      </c>
      <c r="L129" s="33">
        <v>848</v>
      </c>
      <c r="M129" s="33">
        <v>838</v>
      </c>
      <c r="N129" s="33">
        <v>800</v>
      </c>
      <c r="O129" s="33">
        <v>801</v>
      </c>
      <c r="P129" s="33">
        <v>754</v>
      </c>
      <c r="Q129" s="33">
        <v>778</v>
      </c>
      <c r="R129" s="33">
        <v>800</v>
      </c>
      <c r="S129" s="33">
        <v>806</v>
      </c>
      <c r="T129" s="33">
        <v>862</v>
      </c>
      <c r="U129" s="33">
        <v>886</v>
      </c>
    </row>
    <row r="130" spans="1:21" x14ac:dyDescent="0.2">
      <c r="A130" s="30" t="s">
        <v>66</v>
      </c>
      <c r="B130" s="33">
        <v>1170</v>
      </c>
      <c r="C130" s="33">
        <v>1227</v>
      </c>
      <c r="D130" s="33">
        <v>1257</v>
      </c>
      <c r="E130" s="33">
        <v>1260</v>
      </c>
      <c r="F130" s="33">
        <v>1264</v>
      </c>
      <c r="G130" s="33">
        <v>1310</v>
      </c>
      <c r="H130" s="33">
        <v>1313</v>
      </c>
      <c r="I130" s="33">
        <v>1278</v>
      </c>
      <c r="J130" s="33">
        <v>1300</v>
      </c>
      <c r="K130" s="33">
        <v>1338</v>
      </c>
      <c r="L130" s="33">
        <v>1352</v>
      </c>
      <c r="M130" s="33">
        <v>1391</v>
      </c>
      <c r="N130" s="33">
        <v>1395</v>
      </c>
      <c r="O130" s="33">
        <v>1434</v>
      </c>
      <c r="P130" s="33">
        <v>1471</v>
      </c>
      <c r="Q130" s="33">
        <v>1515</v>
      </c>
      <c r="R130" s="33">
        <v>1522</v>
      </c>
      <c r="S130" s="33">
        <v>1502</v>
      </c>
      <c r="T130" s="33">
        <v>1539</v>
      </c>
      <c r="U130" s="33">
        <v>1541</v>
      </c>
    </row>
    <row r="131" spans="1:21" x14ac:dyDescent="0.2">
      <c r="A131" s="30" t="s">
        <v>42</v>
      </c>
      <c r="B131" s="33">
        <v>39</v>
      </c>
      <c r="C131" s="33">
        <v>41</v>
      </c>
      <c r="D131" s="33">
        <v>50</v>
      </c>
      <c r="E131" s="33">
        <v>56</v>
      </c>
      <c r="F131" s="33">
        <v>58</v>
      </c>
      <c r="G131" s="33">
        <v>65</v>
      </c>
      <c r="H131" s="33">
        <v>71</v>
      </c>
      <c r="I131" s="33">
        <v>72</v>
      </c>
      <c r="J131" s="33">
        <v>78</v>
      </c>
      <c r="K131" s="33">
        <v>82</v>
      </c>
      <c r="L131" s="33">
        <v>91</v>
      </c>
      <c r="M131" s="33">
        <v>90</v>
      </c>
      <c r="N131" s="33">
        <v>99</v>
      </c>
      <c r="O131" s="33">
        <v>111</v>
      </c>
      <c r="P131" s="33">
        <v>113</v>
      </c>
      <c r="Q131" s="33">
        <v>123</v>
      </c>
      <c r="R131" s="33">
        <v>129</v>
      </c>
      <c r="S131" s="33">
        <v>138</v>
      </c>
      <c r="T131" s="33">
        <v>145</v>
      </c>
      <c r="U131" s="33">
        <v>148</v>
      </c>
    </row>
    <row r="132" spans="1:21" x14ac:dyDescent="0.2">
      <c r="A132" s="30" t="s">
        <v>43</v>
      </c>
      <c r="B132" s="33">
        <v>827</v>
      </c>
      <c r="C132" s="33">
        <v>849</v>
      </c>
      <c r="D132" s="33">
        <v>889</v>
      </c>
      <c r="E132" s="33">
        <v>980</v>
      </c>
      <c r="F132" s="33">
        <v>1134</v>
      </c>
      <c r="G132" s="33">
        <v>1277</v>
      </c>
      <c r="H132" s="33">
        <v>1377</v>
      </c>
      <c r="I132" s="33">
        <v>1333</v>
      </c>
      <c r="J132" s="33">
        <v>1247</v>
      </c>
      <c r="K132" s="33">
        <v>1208</v>
      </c>
      <c r="L132" s="33">
        <v>1188</v>
      </c>
      <c r="M132" s="33">
        <v>1224</v>
      </c>
      <c r="N132" s="33">
        <v>1214</v>
      </c>
      <c r="O132" s="33">
        <v>1247</v>
      </c>
      <c r="P132" s="33">
        <v>1249</v>
      </c>
      <c r="Q132" s="33">
        <v>1266</v>
      </c>
      <c r="R132" s="33">
        <v>1307</v>
      </c>
      <c r="S132" s="33">
        <v>1259</v>
      </c>
      <c r="T132" s="33">
        <v>1264</v>
      </c>
      <c r="U132" s="33">
        <v>1263</v>
      </c>
    </row>
    <row r="133" spans="1:21" x14ac:dyDescent="0.2">
      <c r="A133" s="30" t="s">
        <v>48</v>
      </c>
      <c r="B133" s="33">
        <v>11785</v>
      </c>
      <c r="C133" s="33">
        <v>10503</v>
      </c>
      <c r="D133" s="33">
        <v>10559</v>
      </c>
      <c r="E133" s="33">
        <v>10842</v>
      </c>
      <c r="F133" s="33">
        <v>10708</v>
      </c>
      <c r="G133" s="33">
        <v>10935</v>
      </c>
      <c r="H133" s="33">
        <v>11535</v>
      </c>
      <c r="I133" s="33">
        <v>11248</v>
      </c>
      <c r="J133" s="33">
        <v>11219</v>
      </c>
      <c r="K133" s="33">
        <v>11288</v>
      </c>
      <c r="L133" s="33">
        <v>11221</v>
      </c>
      <c r="M133" s="33">
        <v>11522</v>
      </c>
      <c r="N133" s="33">
        <v>11737</v>
      </c>
      <c r="O133" s="33">
        <v>11960</v>
      </c>
      <c r="P133" s="33">
        <v>12072</v>
      </c>
      <c r="Q133" s="33">
        <v>12150</v>
      </c>
      <c r="R133" s="33">
        <v>12167</v>
      </c>
      <c r="S133" s="33">
        <v>12046</v>
      </c>
      <c r="T133" s="33">
        <v>11995</v>
      </c>
      <c r="U133" s="33">
        <v>11969</v>
      </c>
    </row>
    <row r="134" spans="1:21" x14ac:dyDescent="0.2">
      <c r="A134" s="30" t="s">
        <v>44</v>
      </c>
      <c r="B134" s="33">
        <v>718</v>
      </c>
      <c r="C134" s="33">
        <v>735</v>
      </c>
      <c r="D134" s="33">
        <v>749</v>
      </c>
      <c r="E134" s="33">
        <v>763</v>
      </c>
      <c r="F134" s="33">
        <v>782</v>
      </c>
      <c r="G134" s="33">
        <v>784</v>
      </c>
      <c r="H134" s="33">
        <v>804</v>
      </c>
      <c r="I134" s="33">
        <v>811</v>
      </c>
      <c r="J134" s="33">
        <v>830</v>
      </c>
      <c r="K134" s="33">
        <v>836</v>
      </c>
      <c r="L134" s="33">
        <v>851</v>
      </c>
      <c r="M134" s="33">
        <v>870</v>
      </c>
      <c r="N134" s="33">
        <v>876</v>
      </c>
      <c r="O134" s="33">
        <v>870</v>
      </c>
      <c r="P134" s="33">
        <v>888</v>
      </c>
      <c r="Q134" s="33">
        <v>894</v>
      </c>
      <c r="R134" s="33">
        <v>916</v>
      </c>
      <c r="S134" s="33">
        <v>937</v>
      </c>
      <c r="T134" s="33">
        <v>943</v>
      </c>
      <c r="U134" s="33">
        <v>920</v>
      </c>
    </row>
    <row r="135" spans="1:21" x14ac:dyDescent="0.2">
      <c r="A135" s="30" t="s">
        <v>45</v>
      </c>
      <c r="B135" s="33">
        <v>80</v>
      </c>
      <c r="C135" s="33">
        <v>97</v>
      </c>
      <c r="D135" s="33">
        <v>106</v>
      </c>
      <c r="E135" s="33">
        <v>94</v>
      </c>
      <c r="F135" s="33">
        <v>109</v>
      </c>
      <c r="G135" s="33">
        <v>92</v>
      </c>
      <c r="H135" s="33">
        <v>106</v>
      </c>
      <c r="I135" s="33">
        <v>104</v>
      </c>
      <c r="J135" s="33">
        <v>116</v>
      </c>
      <c r="K135" s="33">
        <v>117</v>
      </c>
      <c r="L135" s="33">
        <v>126</v>
      </c>
      <c r="M135" s="33">
        <v>136</v>
      </c>
      <c r="N135" s="33">
        <v>136</v>
      </c>
      <c r="O135" s="33">
        <v>137</v>
      </c>
      <c r="P135" s="33">
        <v>139</v>
      </c>
      <c r="Q135" s="33">
        <v>139</v>
      </c>
      <c r="R135" s="33">
        <v>144</v>
      </c>
      <c r="S135" s="33">
        <v>152</v>
      </c>
      <c r="T135" s="33">
        <v>159</v>
      </c>
      <c r="U135" s="33">
        <v>162</v>
      </c>
    </row>
    <row r="136" spans="1:21" x14ac:dyDescent="0.2">
      <c r="A136" s="30" t="s">
        <v>64</v>
      </c>
      <c r="B136" s="33">
        <v>2598</v>
      </c>
      <c r="C136" s="33">
        <v>2656</v>
      </c>
      <c r="D136" s="33">
        <v>2701</v>
      </c>
      <c r="E136" s="33">
        <v>2783</v>
      </c>
      <c r="F136" s="33">
        <v>2990</v>
      </c>
      <c r="G136" s="33">
        <v>3094</v>
      </c>
      <c r="H136" s="33">
        <v>3226</v>
      </c>
      <c r="I136" s="33">
        <v>3448</v>
      </c>
      <c r="J136" s="33">
        <v>3586</v>
      </c>
      <c r="K136" s="33">
        <v>3907</v>
      </c>
      <c r="L136" s="33">
        <v>3751</v>
      </c>
      <c r="M136" s="33">
        <v>4272</v>
      </c>
      <c r="N136" s="33">
        <v>4354</v>
      </c>
      <c r="O136" s="33">
        <v>4663</v>
      </c>
      <c r="P136" s="33">
        <v>4991</v>
      </c>
      <c r="Q136" s="33">
        <v>5381</v>
      </c>
      <c r="R136" s="33">
        <v>6082</v>
      </c>
      <c r="S136" s="33">
        <v>6133</v>
      </c>
      <c r="T136" s="33">
        <v>6290</v>
      </c>
      <c r="U136" s="33">
        <v>5977</v>
      </c>
    </row>
    <row r="137" spans="1:21" x14ac:dyDescent="0.2">
      <c r="A137" s="30" t="s">
        <v>46</v>
      </c>
      <c r="B137" s="33">
        <v>1255</v>
      </c>
      <c r="C137" s="33">
        <v>1345</v>
      </c>
      <c r="D137" s="33">
        <v>1363</v>
      </c>
      <c r="E137" s="33">
        <v>1403</v>
      </c>
      <c r="F137" s="33">
        <v>1460</v>
      </c>
      <c r="G137" s="33">
        <v>1398</v>
      </c>
      <c r="H137" s="33">
        <v>1482</v>
      </c>
      <c r="I137" s="33">
        <v>1498</v>
      </c>
      <c r="J137" s="33">
        <v>1560</v>
      </c>
      <c r="K137" s="33">
        <v>1586</v>
      </c>
      <c r="L137" s="33">
        <v>1560</v>
      </c>
      <c r="M137" s="33">
        <v>1666</v>
      </c>
      <c r="N137" s="33">
        <v>1715</v>
      </c>
      <c r="O137" s="33">
        <v>1755</v>
      </c>
      <c r="P137" s="33">
        <v>1751</v>
      </c>
      <c r="Q137" s="33">
        <v>1769</v>
      </c>
      <c r="R137" s="33">
        <v>1818</v>
      </c>
      <c r="S137" s="33">
        <v>1848</v>
      </c>
      <c r="T137" s="33">
        <v>1820</v>
      </c>
      <c r="U137" s="33">
        <v>1896</v>
      </c>
    </row>
    <row r="138" spans="1:21" x14ac:dyDescent="0.2">
      <c r="A138" s="30" t="s">
        <v>47</v>
      </c>
      <c r="B138" s="33">
        <v>8333</v>
      </c>
      <c r="C138" s="33">
        <v>9185</v>
      </c>
      <c r="D138" s="33">
        <v>9423</v>
      </c>
      <c r="E138" s="33">
        <v>9585</v>
      </c>
      <c r="F138" s="33">
        <v>9563</v>
      </c>
      <c r="G138" s="33">
        <v>9359</v>
      </c>
      <c r="H138" s="33">
        <v>10362</v>
      </c>
      <c r="I138" s="33">
        <v>10239</v>
      </c>
      <c r="J138" s="33">
        <v>10589</v>
      </c>
      <c r="K138" s="33">
        <v>10914</v>
      </c>
      <c r="L138" s="33">
        <v>11068</v>
      </c>
      <c r="M138" s="33">
        <v>11512</v>
      </c>
      <c r="N138" s="33">
        <v>11436</v>
      </c>
      <c r="O138" s="33">
        <v>12171</v>
      </c>
      <c r="P138" s="33">
        <v>12647</v>
      </c>
      <c r="Q138" s="33">
        <v>12429</v>
      </c>
      <c r="R138" s="33">
        <v>12649</v>
      </c>
      <c r="S138" s="33">
        <v>12533</v>
      </c>
      <c r="T138" s="33">
        <v>13380</v>
      </c>
      <c r="U138" s="33">
        <v>14793</v>
      </c>
    </row>
    <row r="139" spans="1:21" x14ac:dyDescent="0.2">
      <c r="A139" s="30" t="s">
        <v>49</v>
      </c>
      <c r="B139" s="33">
        <v>780</v>
      </c>
      <c r="C139" s="33">
        <v>861</v>
      </c>
      <c r="D139" s="33">
        <v>912</v>
      </c>
      <c r="E139" s="33">
        <v>901</v>
      </c>
      <c r="F139" s="33">
        <v>940</v>
      </c>
      <c r="G139" s="33">
        <v>990</v>
      </c>
      <c r="H139" s="33">
        <v>1054</v>
      </c>
      <c r="I139" s="33">
        <v>1068</v>
      </c>
      <c r="J139" s="33">
        <v>1099</v>
      </c>
      <c r="K139" s="33">
        <v>1159</v>
      </c>
      <c r="L139" s="33">
        <v>1222</v>
      </c>
      <c r="M139" s="33">
        <v>1251</v>
      </c>
      <c r="N139" s="33">
        <v>1356</v>
      </c>
      <c r="O139" s="33">
        <v>1414</v>
      </c>
      <c r="P139" s="33">
        <v>1449</v>
      </c>
      <c r="Q139" s="33">
        <v>1451</v>
      </c>
      <c r="R139" s="33">
        <v>1520</v>
      </c>
      <c r="S139" s="33">
        <v>1544</v>
      </c>
      <c r="T139" s="33">
        <v>1559</v>
      </c>
      <c r="U139" s="33">
        <v>1559</v>
      </c>
    </row>
    <row r="140" spans="1:21" x14ac:dyDescent="0.2">
      <c r="A140" s="30" t="s">
        <v>50</v>
      </c>
      <c r="B140" s="33">
        <v>790</v>
      </c>
      <c r="C140" s="33">
        <v>840</v>
      </c>
      <c r="D140" s="33">
        <v>904</v>
      </c>
      <c r="E140" s="33">
        <v>836</v>
      </c>
      <c r="F140" s="33">
        <v>846</v>
      </c>
      <c r="G140" s="33">
        <v>842</v>
      </c>
      <c r="H140" s="33">
        <v>864</v>
      </c>
      <c r="I140" s="33">
        <v>841</v>
      </c>
      <c r="J140" s="33">
        <v>858</v>
      </c>
      <c r="K140" s="33">
        <v>845</v>
      </c>
      <c r="L140" s="33">
        <v>842</v>
      </c>
      <c r="M140" s="33">
        <v>871</v>
      </c>
      <c r="N140" s="33">
        <v>898</v>
      </c>
      <c r="O140" s="33">
        <v>951</v>
      </c>
      <c r="P140" s="33">
        <v>949</v>
      </c>
      <c r="Q140" s="33">
        <v>956</v>
      </c>
      <c r="R140" s="33">
        <v>985</v>
      </c>
      <c r="S140" s="33">
        <v>967</v>
      </c>
      <c r="T140" s="33">
        <v>985</v>
      </c>
      <c r="U140" s="33">
        <v>966</v>
      </c>
    </row>
    <row r="141" spans="1:21" x14ac:dyDescent="0.2">
      <c r="A141" s="30" t="s">
        <v>51</v>
      </c>
      <c r="B141" s="33">
        <v>356</v>
      </c>
      <c r="C141" s="33">
        <v>374</v>
      </c>
      <c r="D141" s="33">
        <v>396</v>
      </c>
      <c r="E141" s="33">
        <v>403</v>
      </c>
      <c r="F141" s="33">
        <v>415</v>
      </c>
      <c r="G141" s="33">
        <v>426</v>
      </c>
      <c r="H141" s="33">
        <v>449</v>
      </c>
      <c r="I141" s="33">
        <v>458</v>
      </c>
      <c r="J141" s="33">
        <v>474</v>
      </c>
      <c r="K141" s="33">
        <v>517</v>
      </c>
      <c r="L141" s="33">
        <v>548</v>
      </c>
      <c r="M141" s="33">
        <v>579</v>
      </c>
      <c r="N141" s="33">
        <v>566</v>
      </c>
      <c r="O141" s="33">
        <v>599</v>
      </c>
      <c r="P141" s="33">
        <v>632</v>
      </c>
      <c r="Q141" s="33">
        <v>646</v>
      </c>
      <c r="R141" s="33">
        <v>695</v>
      </c>
      <c r="S141" s="33">
        <v>693</v>
      </c>
      <c r="T141" s="33">
        <v>733</v>
      </c>
      <c r="U141" s="33">
        <v>685</v>
      </c>
    </row>
    <row r="142" spans="1:21" x14ac:dyDescent="0.2">
      <c r="A142" s="30" t="s">
        <v>52</v>
      </c>
      <c r="B142" s="33">
        <v>4534</v>
      </c>
      <c r="C142" s="33">
        <v>4702</v>
      </c>
      <c r="D142" s="33">
        <v>4793</v>
      </c>
      <c r="E142" s="33">
        <v>4851</v>
      </c>
      <c r="F142" s="33">
        <v>4903</v>
      </c>
      <c r="G142" s="33">
        <v>4922</v>
      </c>
      <c r="H142" s="33">
        <v>4987</v>
      </c>
      <c r="I142" s="33">
        <v>5029</v>
      </c>
      <c r="J142" s="33">
        <v>5097</v>
      </c>
      <c r="K142" s="33">
        <v>5221</v>
      </c>
      <c r="L142" s="33">
        <v>5255</v>
      </c>
      <c r="M142" s="33">
        <v>5293</v>
      </c>
      <c r="N142" s="33">
        <v>5413</v>
      </c>
      <c r="O142" s="33">
        <v>5590</v>
      </c>
      <c r="P142" s="33">
        <v>5726</v>
      </c>
      <c r="Q142" s="33">
        <v>5758</v>
      </c>
      <c r="R142" s="33">
        <v>5816</v>
      </c>
      <c r="S142" s="33">
        <v>5780</v>
      </c>
      <c r="T142" s="33">
        <v>5880</v>
      </c>
      <c r="U142" s="33">
        <v>5926</v>
      </c>
    </row>
    <row r="143" spans="1:21" x14ac:dyDescent="0.2">
      <c r="A143" s="30" t="s">
        <v>54</v>
      </c>
      <c r="B143" s="33">
        <v>152</v>
      </c>
      <c r="C143" s="33">
        <v>158</v>
      </c>
      <c r="D143" s="33">
        <v>154</v>
      </c>
      <c r="E143" s="33">
        <v>134</v>
      </c>
      <c r="F143" s="33">
        <v>133</v>
      </c>
      <c r="G143" s="33">
        <v>133</v>
      </c>
      <c r="H143" s="33">
        <v>138</v>
      </c>
      <c r="I143" s="33">
        <v>148</v>
      </c>
      <c r="J143" s="33">
        <v>150</v>
      </c>
      <c r="K143" s="33">
        <v>162</v>
      </c>
      <c r="L143" s="33">
        <v>152</v>
      </c>
      <c r="M143" s="33">
        <v>156</v>
      </c>
      <c r="N143" s="33">
        <v>156</v>
      </c>
      <c r="O143" s="33">
        <v>165</v>
      </c>
      <c r="P143" s="33">
        <v>180</v>
      </c>
      <c r="Q143" s="33">
        <v>186</v>
      </c>
      <c r="R143" s="33">
        <v>204</v>
      </c>
      <c r="S143" s="33">
        <v>214</v>
      </c>
      <c r="T143" s="33">
        <v>235</v>
      </c>
      <c r="U143" s="33">
        <v>234</v>
      </c>
    </row>
    <row r="144" spans="1:21" x14ac:dyDescent="0.2">
      <c r="A144" s="30" t="s">
        <v>55</v>
      </c>
      <c r="B144" s="33">
        <v>49</v>
      </c>
      <c r="C144" s="33">
        <v>52</v>
      </c>
      <c r="D144" s="33">
        <v>53</v>
      </c>
      <c r="E144" s="33">
        <v>56</v>
      </c>
      <c r="F144" s="33">
        <v>56</v>
      </c>
      <c r="G144" s="33">
        <v>57</v>
      </c>
      <c r="H144" s="33">
        <v>57</v>
      </c>
      <c r="I144" s="33">
        <v>55</v>
      </c>
      <c r="J144" s="33">
        <v>57</v>
      </c>
      <c r="K144" s="33">
        <v>57</v>
      </c>
      <c r="L144" s="33">
        <v>68</v>
      </c>
      <c r="M144" s="33">
        <v>69</v>
      </c>
      <c r="N144" s="33">
        <v>69</v>
      </c>
      <c r="O144" s="33">
        <v>71</v>
      </c>
      <c r="P144" s="33">
        <v>72</v>
      </c>
      <c r="Q144" s="33">
        <v>73</v>
      </c>
      <c r="R144" s="33">
        <v>71</v>
      </c>
      <c r="S144" s="33">
        <v>73</v>
      </c>
      <c r="T144" s="33">
        <v>74</v>
      </c>
      <c r="U144" s="33">
        <v>75</v>
      </c>
    </row>
    <row r="145" spans="1:27" x14ac:dyDescent="0.2">
      <c r="A145" s="30" t="s">
        <v>53</v>
      </c>
      <c r="B145" s="33">
        <v>111</v>
      </c>
      <c r="C145" s="33">
        <v>112</v>
      </c>
      <c r="D145" s="33">
        <v>102</v>
      </c>
      <c r="E145" s="33">
        <v>74</v>
      </c>
      <c r="F145" s="33">
        <v>82</v>
      </c>
      <c r="G145" s="33">
        <v>100</v>
      </c>
      <c r="H145" s="33">
        <v>94</v>
      </c>
      <c r="I145" s="33">
        <v>93</v>
      </c>
      <c r="J145" s="33">
        <v>96</v>
      </c>
      <c r="K145" s="33">
        <v>99</v>
      </c>
      <c r="L145" s="33">
        <v>102</v>
      </c>
      <c r="M145" s="33">
        <v>107</v>
      </c>
      <c r="N145" s="33">
        <v>113</v>
      </c>
      <c r="O145" s="33">
        <v>122</v>
      </c>
      <c r="P145" s="33">
        <v>126</v>
      </c>
      <c r="Q145" s="33">
        <v>135</v>
      </c>
      <c r="R145" s="33">
        <v>149</v>
      </c>
      <c r="S145" s="33">
        <v>154</v>
      </c>
      <c r="T145" s="33">
        <v>175</v>
      </c>
      <c r="U145" s="33">
        <v>172</v>
      </c>
    </row>
    <row r="146" spans="1:27" x14ac:dyDescent="0.2">
      <c r="A146" s="30" t="s">
        <v>57</v>
      </c>
      <c r="B146" s="33">
        <v>1419</v>
      </c>
      <c r="C146" s="33">
        <v>1470</v>
      </c>
      <c r="D146" s="33">
        <v>1505</v>
      </c>
      <c r="E146" s="33">
        <v>1539</v>
      </c>
      <c r="F146" s="33">
        <v>1591</v>
      </c>
      <c r="G146" s="33">
        <v>1694</v>
      </c>
      <c r="H146" s="33">
        <v>1720</v>
      </c>
      <c r="I146" s="33">
        <v>1754</v>
      </c>
      <c r="J146" s="33">
        <v>1789</v>
      </c>
      <c r="K146" s="33">
        <v>1836</v>
      </c>
      <c r="L146" s="33">
        <v>1875</v>
      </c>
      <c r="M146" s="33">
        <v>1901</v>
      </c>
      <c r="N146" s="33">
        <v>1962</v>
      </c>
      <c r="O146" s="33">
        <v>2006</v>
      </c>
      <c r="P146" s="33">
        <v>2023</v>
      </c>
      <c r="Q146" s="33">
        <v>2084</v>
      </c>
      <c r="R146" s="33">
        <v>2135</v>
      </c>
      <c r="S146" s="33">
        <v>2089</v>
      </c>
      <c r="T146" s="33">
        <v>2132</v>
      </c>
      <c r="U146" s="33">
        <v>2077</v>
      </c>
    </row>
    <row r="147" spans="1:27" x14ac:dyDescent="0.2">
      <c r="A147" s="30" t="s">
        <v>58</v>
      </c>
      <c r="B147" s="33">
        <v>2605</v>
      </c>
      <c r="C147" s="33">
        <v>2804</v>
      </c>
      <c r="D147" s="33">
        <v>2807</v>
      </c>
      <c r="E147" s="33">
        <v>2819</v>
      </c>
      <c r="F147" s="33">
        <v>2925</v>
      </c>
      <c r="G147" s="33">
        <v>2977</v>
      </c>
      <c r="H147" s="33">
        <v>3034</v>
      </c>
      <c r="I147" s="33">
        <v>2922</v>
      </c>
      <c r="J147" s="33">
        <v>3014</v>
      </c>
      <c r="K147" s="33">
        <v>3013</v>
      </c>
      <c r="L147" s="33">
        <v>2979</v>
      </c>
      <c r="M147" s="33">
        <v>3085</v>
      </c>
      <c r="N147" s="33">
        <v>2979</v>
      </c>
      <c r="O147" s="33">
        <v>2753</v>
      </c>
      <c r="P147" s="33">
        <v>2786</v>
      </c>
      <c r="Q147" s="33">
        <v>2924</v>
      </c>
      <c r="R147" s="33">
        <v>2893</v>
      </c>
      <c r="S147" s="33">
        <v>3005</v>
      </c>
      <c r="T147" s="33">
        <v>3000</v>
      </c>
      <c r="U147" s="33">
        <v>3126</v>
      </c>
    </row>
    <row r="148" spans="1:27" x14ac:dyDescent="0.2">
      <c r="A148" s="30" t="s">
        <v>59</v>
      </c>
      <c r="B148" s="33">
        <v>1738</v>
      </c>
      <c r="C148" s="33">
        <v>1737</v>
      </c>
      <c r="D148" s="33">
        <v>1629</v>
      </c>
      <c r="E148" s="33">
        <v>1565</v>
      </c>
      <c r="F148" s="33">
        <v>1565</v>
      </c>
      <c r="G148" s="33">
        <v>1554</v>
      </c>
      <c r="H148" s="33">
        <v>1653</v>
      </c>
      <c r="I148" s="33">
        <v>1700</v>
      </c>
      <c r="J148" s="33">
        <v>1747</v>
      </c>
      <c r="K148" s="33">
        <v>1788</v>
      </c>
      <c r="L148" s="33">
        <v>1809</v>
      </c>
      <c r="M148" s="33">
        <v>1838</v>
      </c>
      <c r="N148" s="33">
        <v>1862</v>
      </c>
      <c r="O148" s="33">
        <v>2137</v>
      </c>
      <c r="P148" s="33">
        <v>2191</v>
      </c>
      <c r="Q148" s="33">
        <v>2171</v>
      </c>
      <c r="R148" s="33">
        <v>2276</v>
      </c>
      <c r="S148" s="33">
        <v>2267</v>
      </c>
      <c r="T148" s="33">
        <v>2331</v>
      </c>
      <c r="U148" s="33">
        <v>2367</v>
      </c>
    </row>
    <row r="149" spans="1:27" x14ac:dyDescent="0.2">
      <c r="A149" s="30" t="s">
        <v>60</v>
      </c>
      <c r="B149" s="33">
        <v>509</v>
      </c>
      <c r="C149" s="33">
        <v>567</v>
      </c>
      <c r="D149" s="33">
        <v>584</v>
      </c>
      <c r="E149" s="33">
        <v>612</v>
      </c>
      <c r="F149" s="33">
        <v>636</v>
      </c>
      <c r="G149" s="33">
        <v>676</v>
      </c>
      <c r="H149" s="33">
        <v>726</v>
      </c>
      <c r="I149" s="33">
        <v>724</v>
      </c>
      <c r="J149" s="33">
        <v>755</v>
      </c>
      <c r="K149" s="33">
        <v>819</v>
      </c>
      <c r="L149" s="33">
        <v>865</v>
      </c>
      <c r="M149" s="33">
        <v>914</v>
      </c>
      <c r="N149" s="33">
        <v>979</v>
      </c>
      <c r="O149" s="33">
        <v>1018</v>
      </c>
      <c r="P149" s="33">
        <v>1069</v>
      </c>
      <c r="Q149" s="33">
        <v>1139</v>
      </c>
      <c r="R149" s="33">
        <v>1153</v>
      </c>
      <c r="S149" s="33">
        <v>1192</v>
      </c>
      <c r="T149" s="33">
        <v>1156</v>
      </c>
      <c r="U149" s="33">
        <v>1220</v>
      </c>
    </row>
    <row r="150" spans="1:27" x14ac:dyDescent="0.2">
      <c r="A150" s="30" t="s">
        <v>61</v>
      </c>
      <c r="B150" s="33">
        <v>460</v>
      </c>
      <c r="C150" s="33">
        <v>580</v>
      </c>
      <c r="D150" s="33">
        <v>653</v>
      </c>
      <c r="E150" s="33">
        <v>604</v>
      </c>
      <c r="F150" s="33">
        <v>571</v>
      </c>
      <c r="G150" s="33">
        <v>612</v>
      </c>
      <c r="H150" s="33">
        <v>698</v>
      </c>
      <c r="I150" s="33">
        <v>683</v>
      </c>
      <c r="J150" s="33">
        <v>681</v>
      </c>
      <c r="K150" s="33">
        <v>678</v>
      </c>
      <c r="L150" s="33">
        <v>658</v>
      </c>
      <c r="M150" s="33">
        <v>664</v>
      </c>
      <c r="N150" s="33">
        <v>668</v>
      </c>
      <c r="O150" s="33">
        <v>709</v>
      </c>
      <c r="P150" s="33">
        <v>692</v>
      </c>
      <c r="Q150" s="33">
        <v>794</v>
      </c>
      <c r="R150" s="33">
        <v>860</v>
      </c>
      <c r="S150" s="33">
        <v>893</v>
      </c>
      <c r="T150" s="33">
        <v>894</v>
      </c>
      <c r="U150" s="33">
        <v>948</v>
      </c>
    </row>
    <row r="151" spans="1:27" x14ac:dyDescent="0.2">
      <c r="A151" s="30" t="s">
        <v>65</v>
      </c>
      <c r="B151" s="33">
        <v>3276</v>
      </c>
      <c r="C151" s="33">
        <v>3542</v>
      </c>
      <c r="D151" s="33">
        <v>3457</v>
      </c>
      <c r="E151" s="33">
        <v>3597</v>
      </c>
      <c r="F151" s="33">
        <v>3656</v>
      </c>
      <c r="G151" s="33">
        <v>3645</v>
      </c>
      <c r="H151" s="33">
        <v>3725</v>
      </c>
      <c r="I151" s="33">
        <v>3661</v>
      </c>
      <c r="J151" s="33">
        <v>3654</v>
      </c>
      <c r="K151" s="33">
        <v>3453</v>
      </c>
      <c r="L151" s="33">
        <v>3613</v>
      </c>
      <c r="M151" s="33">
        <v>3627</v>
      </c>
      <c r="N151" s="33">
        <v>3566</v>
      </c>
      <c r="O151" s="33">
        <v>3611</v>
      </c>
      <c r="P151" s="33">
        <v>3558</v>
      </c>
      <c r="Q151" s="33">
        <v>3668</v>
      </c>
      <c r="R151" s="33">
        <v>3567</v>
      </c>
      <c r="S151" s="33">
        <v>3408</v>
      </c>
      <c r="T151" s="33">
        <v>3347</v>
      </c>
      <c r="U151" s="33">
        <v>3521</v>
      </c>
    </row>
    <row r="152" spans="1:27" x14ac:dyDescent="0.2">
      <c r="A152" s="30" t="s">
        <v>63</v>
      </c>
      <c r="B152" s="33">
        <v>192</v>
      </c>
      <c r="C152" s="33">
        <v>209</v>
      </c>
      <c r="D152" s="33">
        <v>207</v>
      </c>
      <c r="E152" s="33">
        <v>214</v>
      </c>
      <c r="F152" s="33">
        <v>222</v>
      </c>
      <c r="G152" s="33">
        <v>220</v>
      </c>
      <c r="H152" s="33">
        <v>226</v>
      </c>
      <c r="I152" s="33">
        <v>231</v>
      </c>
      <c r="J152" s="33">
        <v>231</v>
      </c>
      <c r="K152" s="33">
        <v>205</v>
      </c>
      <c r="L152" s="33">
        <v>224</v>
      </c>
      <c r="M152" s="33">
        <v>230</v>
      </c>
      <c r="N152" s="33">
        <v>233</v>
      </c>
      <c r="O152" s="33">
        <v>259</v>
      </c>
      <c r="P152" s="33">
        <v>259</v>
      </c>
      <c r="Q152" s="33">
        <v>254</v>
      </c>
      <c r="R152" s="33">
        <v>263</v>
      </c>
      <c r="S152" s="33">
        <v>260</v>
      </c>
      <c r="T152" s="33">
        <v>274</v>
      </c>
      <c r="U152" s="33">
        <v>270</v>
      </c>
    </row>
    <row r="153" spans="1:27" x14ac:dyDescent="0.2">
      <c r="A153" s="30" t="s">
        <v>62</v>
      </c>
      <c r="B153" s="33">
        <v>316</v>
      </c>
      <c r="C153" s="33">
        <v>327</v>
      </c>
      <c r="D153" s="33">
        <v>318</v>
      </c>
      <c r="E153" s="33">
        <v>356</v>
      </c>
      <c r="F153" s="33">
        <v>386</v>
      </c>
      <c r="G153" s="33">
        <v>430</v>
      </c>
      <c r="H153" s="33">
        <v>469</v>
      </c>
      <c r="I153" s="33">
        <v>474</v>
      </c>
      <c r="J153" s="33">
        <v>481</v>
      </c>
      <c r="K153" s="33">
        <v>488</v>
      </c>
      <c r="L153" s="33">
        <v>466</v>
      </c>
      <c r="M153" s="33">
        <v>449</v>
      </c>
      <c r="N153" s="33">
        <v>443</v>
      </c>
      <c r="O153" s="33">
        <v>433</v>
      </c>
      <c r="P153" s="33">
        <v>414</v>
      </c>
      <c r="Q153" s="33">
        <v>404</v>
      </c>
      <c r="R153" s="33">
        <v>394</v>
      </c>
      <c r="S153" s="33">
        <v>396</v>
      </c>
      <c r="T153" s="33">
        <v>390</v>
      </c>
      <c r="U153" s="33">
        <v>381</v>
      </c>
    </row>
    <row r="154" spans="1:27" x14ac:dyDescent="0.2">
      <c r="A154" s="30" t="s">
        <v>67</v>
      </c>
      <c r="B154" s="33">
        <v>779</v>
      </c>
      <c r="C154" s="33">
        <v>931</v>
      </c>
      <c r="D154" s="33">
        <v>987</v>
      </c>
      <c r="E154" s="33">
        <v>1080</v>
      </c>
      <c r="F154" s="33">
        <v>1156</v>
      </c>
      <c r="G154" s="33">
        <v>1246</v>
      </c>
      <c r="H154" s="33">
        <v>1413</v>
      </c>
      <c r="I154" s="33">
        <v>1592</v>
      </c>
      <c r="J154" s="33">
        <v>1723</v>
      </c>
      <c r="K154" s="33">
        <v>1942</v>
      </c>
      <c r="L154" s="33">
        <v>2054</v>
      </c>
      <c r="M154" s="33">
        <v>2026</v>
      </c>
      <c r="N154" s="33">
        <v>2026</v>
      </c>
      <c r="O154" s="33">
        <v>2166</v>
      </c>
      <c r="P154" s="33">
        <v>2375</v>
      </c>
      <c r="Q154" s="33">
        <v>2660</v>
      </c>
      <c r="R154" s="33">
        <v>2964</v>
      </c>
      <c r="S154" s="33">
        <v>3136</v>
      </c>
      <c r="T154" s="33">
        <v>3404</v>
      </c>
      <c r="U154" s="33">
        <v>3366</v>
      </c>
    </row>
    <row r="155" spans="1:27" x14ac:dyDescent="0.2">
      <c r="A155" s="30" t="s">
        <v>68</v>
      </c>
      <c r="B155" s="33">
        <v>8065</v>
      </c>
      <c r="C155" s="33">
        <v>8435</v>
      </c>
      <c r="D155" s="33">
        <v>8554</v>
      </c>
      <c r="E155" s="33">
        <v>8638</v>
      </c>
      <c r="F155" s="33">
        <v>8719</v>
      </c>
      <c r="G155" s="33">
        <v>8788</v>
      </c>
      <c r="H155" s="33">
        <v>9244</v>
      </c>
      <c r="I155" s="33">
        <v>8982</v>
      </c>
      <c r="J155" s="33">
        <v>9408</v>
      </c>
      <c r="K155" s="33">
        <v>9485</v>
      </c>
      <c r="L155" s="33">
        <v>9617</v>
      </c>
      <c r="M155" s="33">
        <v>9917</v>
      </c>
      <c r="N155" s="33">
        <v>9848</v>
      </c>
      <c r="O155" s="33">
        <v>9954</v>
      </c>
      <c r="P155" s="33">
        <v>9933</v>
      </c>
      <c r="Q155" s="33">
        <v>10809</v>
      </c>
      <c r="R155" s="33">
        <v>10695</v>
      </c>
      <c r="S155" s="33">
        <v>10555</v>
      </c>
      <c r="T155" s="33">
        <v>10818</v>
      </c>
      <c r="U155" s="33">
        <v>10537</v>
      </c>
    </row>
    <row r="156" spans="1:27" x14ac:dyDescent="0.2">
      <c r="A156" s="30" t="s">
        <v>69</v>
      </c>
      <c r="B156" s="38">
        <v>51908</v>
      </c>
      <c r="C156" s="38">
        <v>53088</v>
      </c>
      <c r="D156" s="38">
        <v>53786</v>
      </c>
      <c r="E156" s="38">
        <v>54714</v>
      </c>
      <c r="F156" s="38">
        <v>55354</v>
      </c>
      <c r="G156" s="38">
        <v>56138</v>
      </c>
      <c r="H156" s="38">
        <v>59309</v>
      </c>
      <c r="I156" s="38">
        <v>58708</v>
      </c>
      <c r="J156" s="38">
        <v>59959</v>
      </c>
      <c r="K156" s="38">
        <v>60891</v>
      </c>
      <c r="L156" s="38">
        <v>61340</v>
      </c>
      <c r="M156" s="38">
        <v>63481</v>
      </c>
      <c r="N156" s="38">
        <v>64164</v>
      </c>
      <c r="O156" s="38">
        <v>66477</v>
      </c>
      <c r="P156" s="38">
        <v>67638</v>
      </c>
      <c r="Q156" s="38">
        <v>69206</v>
      </c>
      <c r="R156" s="38">
        <v>70248</v>
      </c>
      <c r="S156" s="38">
        <v>69685</v>
      </c>
      <c r="T156" s="38">
        <v>71026</v>
      </c>
      <c r="U156" s="38">
        <v>72151</v>
      </c>
    </row>
    <row r="157" spans="1:27" x14ac:dyDescent="0.2">
      <c r="A157" s="37" t="s">
        <v>70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AA157"/>
    </row>
    <row r="158" spans="1:27" x14ac:dyDescent="0.2">
      <c r="A158" s="39" t="s">
        <v>71</v>
      </c>
      <c r="B158" s="40">
        <f>SUM(B127:B155)</f>
        <v>56441</v>
      </c>
      <c r="C158" s="40">
        <f t="shared" ref="C158:U158" si="4">SUM(C127:C155)</f>
        <v>58028</v>
      </c>
      <c r="D158" s="40">
        <f t="shared" si="4"/>
        <v>58811</v>
      </c>
      <c r="E158" s="40">
        <f t="shared" si="4"/>
        <v>59850</v>
      </c>
      <c r="F158" s="40">
        <f t="shared" si="4"/>
        <v>60665</v>
      </c>
      <c r="G158" s="40">
        <f t="shared" si="4"/>
        <v>61638</v>
      </c>
      <c r="H158" s="40">
        <f t="shared" si="4"/>
        <v>65033</v>
      </c>
      <c r="I158" s="40">
        <f t="shared" si="4"/>
        <v>64462</v>
      </c>
      <c r="J158" s="40">
        <f t="shared" si="4"/>
        <v>65955</v>
      </c>
      <c r="K158" s="40">
        <f t="shared" si="4"/>
        <v>67137</v>
      </c>
      <c r="L158" s="40">
        <f t="shared" si="4"/>
        <v>67680</v>
      </c>
      <c r="M158" s="40">
        <f t="shared" si="4"/>
        <v>69938</v>
      </c>
      <c r="N158" s="40">
        <f t="shared" si="4"/>
        <v>70514</v>
      </c>
      <c r="O158" s="40">
        <f t="shared" si="4"/>
        <v>72775</v>
      </c>
      <c r="P158" s="40">
        <f t="shared" si="4"/>
        <v>74217</v>
      </c>
      <c r="Q158" s="40">
        <f t="shared" si="4"/>
        <v>76252</v>
      </c>
      <c r="R158" s="40">
        <f t="shared" si="4"/>
        <v>77573</v>
      </c>
      <c r="S158" s="40">
        <f t="shared" si="4"/>
        <v>77269</v>
      </c>
      <c r="T158" s="40">
        <f t="shared" si="4"/>
        <v>78914</v>
      </c>
      <c r="U158" s="40">
        <f t="shared" si="4"/>
        <v>80135</v>
      </c>
      <c r="AA158"/>
    </row>
    <row r="159" spans="1:27" ht="13.5" thickBot="1" x14ac:dyDescent="0.25">
      <c r="AA159"/>
    </row>
    <row r="160" spans="1:27" ht="16.5" thickTop="1" thickBot="1" x14ac:dyDescent="0.25">
      <c r="A160" s="24"/>
      <c r="B160" s="173" t="s">
        <v>6</v>
      </c>
      <c r="C160" s="182" t="s">
        <v>7</v>
      </c>
      <c r="D160" s="180"/>
      <c r="E160" s="180"/>
      <c r="F160" s="180"/>
      <c r="G160" s="181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</row>
    <row r="161" spans="1:21" ht="15.75" thickTop="1" x14ac:dyDescent="0.2">
      <c r="A161" s="45"/>
      <c r="B161" s="173" t="s">
        <v>10</v>
      </c>
      <c r="C161" s="174" t="s">
        <v>149</v>
      </c>
      <c r="D161" s="178"/>
      <c r="E161" s="178"/>
      <c r="F161" s="178"/>
      <c r="G161" s="179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</row>
    <row r="162" spans="1:21" ht="15" x14ac:dyDescent="0.2">
      <c r="A162" s="45"/>
      <c r="B162" s="173" t="s">
        <v>13</v>
      </c>
      <c r="C162" s="174" t="s">
        <v>153</v>
      </c>
      <c r="D162" s="178"/>
      <c r="E162" s="178"/>
      <c r="F162" s="178"/>
      <c r="G162" s="179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</row>
    <row r="163" spans="1:21" x14ac:dyDescent="0.2">
      <c r="A163" s="21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5"/>
      <c r="U163" s="25"/>
    </row>
    <row r="164" spans="1:21" x14ac:dyDescent="0.2">
      <c r="A164" s="30" t="s">
        <v>15</v>
      </c>
      <c r="B164" s="30" t="s">
        <v>16</v>
      </c>
      <c r="C164" s="30" t="s">
        <v>17</v>
      </c>
      <c r="D164" s="30" t="s">
        <v>18</v>
      </c>
      <c r="E164" s="30" t="s">
        <v>19</v>
      </c>
      <c r="F164" s="30" t="s">
        <v>20</v>
      </c>
      <c r="G164" s="30" t="s">
        <v>21</v>
      </c>
      <c r="H164" s="30" t="s">
        <v>22</v>
      </c>
      <c r="I164" s="30" t="s">
        <v>23</v>
      </c>
      <c r="J164" s="30" t="s">
        <v>24</v>
      </c>
      <c r="K164" s="30" t="s">
        <v>25</v>
      </c>
      <c r="L164" s="30" t="s">
        <v>26</v>
      </c>
      <c r="M164" s="30" t="s">
        <v>27</v>
      </c>
      <c r="N164" s="30" t="s">
        <v>28</v>
      </c>
      <c r="O164" s="30" t="s">
        <v>29</v>
      </c>
      <c r="P164" s="30" t="s">
        <v>30</v>
      </c>
      <c r="Q164" s="30" t="s">
        <v>31</v>
      </c>
      <c r="R164" s="30" t="s">
        <v>32</v>
      </c>
      <c r="S164" s="30" t="s">
        <v>33</v>
      </c>
      <c r="T164" s="30" t="s">
        <v>34</v>
      </c>
      <c r="U164" s="30" t="s">
        <v>35</v>
      </c>
    </row>
    <row r="165" spans="1:21" x14ac:dyDescent="0.2">
      <c r="A165" s="30" t="s">
        <v>36</v>
      </c>
      <c r="B165" s="33">
        <v>0</v>
      </c>
      <c r="C165" s="33">
        <v>0</v>
      </c>
      <c r="D165" s="33">
        <v>0</v>
      </c>
      <c r="E165" s="33">
        <v>0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3">
        <v>0</v>
      </c>
    </row>
    <row r="166" spans="1:21" x14ac:dyDescent="0.2">
      <c r="A166" s="30" t="s">
        <v>38</v>
      </c>
      <c r="B166" s="33">
        <v>0</v>
      </c>
      <c r="C166" s="33">
        <v>0</v>
      </c>
      <c r="D166" s="33">
        <v>0</v>
      </c>
      <c r="E166" s="33">
        <v>0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>
        <v>0</v>
      </c>
    </row>
    <row r="167" spans="1:21" x14ac:dyDescent="0.2">
      <c r="A167" s="30" t="s">
        <v>40</v>
      </c>
      <c r="B167" s="33">
        <v>0</v>
      </c>
      <c r="C167" s="33">
        <v>0</v>
      </c>
      <c r="D167" s="33">
        <v>0</v>
      </c>
      <c r="E167" s="33">
        <v>0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>
        <v>0</v>
      </c>
    </row>
    <row r="168" spans="1:21" x14ac:dyDescent="0.2">
      <c r="A168" s="30" t="s">
        <v>66</v>
      </c>
      <c r="B168" s="33">
        <v>0</v>
      </c>
      <c r="C168" s="33">
        <v>0</v>
      </c>
      <c r="D168" s="33">
        <v>0</v>
      </c>
      <c r="E168" s="33">
        <v>0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>
        <v>0</v>
      </c>
    </row>
    <row r="169" spans="1:21" x14ac:dyDescent="0.2">
      <c r="A169" s="30" t="s">
        <v>42</v>
      </c>
      <c r="B169" s="33">
        <v>0</v>
      </c>
      <c r="C169" s="33">
        <v>0</v>
      </c>
      <c r="D169" s="33">
        <v>0</v>
      </c>
      <c r="E169" s="33">
        <v>0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>
        <v>0</v>
      </c>
    </row>
    <row r="170" spans="1:21" x14ac:dyDescent="0.2">
      <c r="A170" s="30" t="s">
        <v>43</v>
      </c>
      <c r="B170" s="33">
        <v>0</v>
      </c>
      <c r="C170" s="33">
        <v>0</v>
      </c>
      <c r="D170" s="33">
        <v>0</v>
      </c>
      <c r="E170" s="33">
        <v>0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1</v>
      </c>
      <c r="Q170" s="33">
        <v>1</v>
      </c>
      <c r="R170" s="33">
        <v>1</v>
      </c>
      <c r="S170" s="33">
        <v>1</v>
      </c>
      <c r="T170" s="33">
        <v>0</v>
      </c>
      <c r="U170" s="33">
        <v>1</v>
      </c>
    </row>
    <row r="171" spans="1:21" x14ac:dyDescent="0.2">
      <c r="A171" s="30" t="s">
        <v>48</v>
      </c>
      <c r="B171" s="33">
        <v>0</v>
      </c>
      <c r="C171" s="33">
        <v>0</v>
      </c>
      <c r="D171" s="33">
        <v>0</v>
      </c>
      <c r="E171" s="33">
        <v>0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>
        <v>0</v>
      </c>
    </row>
    <row r="172" spans="1:21" x14ac:dyDescent="0.2">
      <c r="A172" s="30" t="s">
        <v>44</v>
      </c>
      <c r="B172" s="33">
        <v>0</v>
      </c>
      <c r="C172" s="33">
        <v>0</v>
      </c>
      <c r="D172" s="33">
        <v>0</v>
      </c>
      <c r="E172" s="33">
        <v>0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>
        <v>0</v>
      </c>
    </row>
    <row r="173" spans="1:21" x14ac:dyDescent="0.2">
      <c r="A173" s="30" t="s">
        <v>45</v>
      </c>
      <c r="B173" s="33">
        <v>0</v>
      </c>
      <c r="C173" s="33">
        <v>0</v>
      </c>
      <c r="D173" s="33">
        <v>0</v>
      </c>
      <c r="E173" s="33">
        <v>0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1</v>
      </c>
      <c r="Q173" s="33">
        <v>1</v>
      </c>
      <c r="R173" s="33">
        <v>1</v>
      </c>
      <c r="S173" s="33">
        <v>0</v>
      </c>
      <c r="T173" s="33">
        <v>0</v>
      </c>
      <c r="U173" s="33">
        <v>0</v>
      </c>
    </row>
    <row r="174" spans="1:21" x14ac:dyDescent="0.2">
      <c r="A174" s="30" t="s">
        <v>64</v>
      </c>
      <c r="B174" s="33">
        <v>0</v>
      </c>
      <c r="C174" s="33">
        <v>0</v>
      </c>
      <c r="D174" s="33">
        <v>0</v>
      </c>
      <c r="E174" s="33">
        <v>0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>
        <v>0</v>
      </c>
    </row>
    <row r="175" spans="1:21" x14ac:dyDescent="0.2">
      <c r="A175" s="30" t="s">
        <v>46</v>
      </c>
      <c r="B175" s="33">
        <v>0</v>
      </c>
      <c r="C175" s="33">
        <v>0</v>
      </c>
      <c r="D175" s="33">
        <v>0</v>
      </c>
      <c r="E175" s="33">
        <v>0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>
        <v>0</v>
      </c>
    </row>
    <row r="176" spans="1:21" x14ac:dyDescent="0.2">
      <c r="A176" s="30" t="s">
        <v>47</v>
      </c>
      <c r="B176" s="33">
        <v>0</v>
      </c>
      <c r="C176" s="33">
        <v>0</v>
      </c>
      <c r="D176" s="33">
        <v>0</v>
      </c>
      <c r="E176" s="33">
        <v>0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9</v>
      </c>
      <c r="P176" s="33">
        <v>9</v>
      </c>
      <c r="Q176" s="33">
        <v>9</v>
      </c>
      <c r="R176" s="33">
        <v>10</v>
      </c>
      <c r="S176" s="33">
        <v>10</v>
      </c>
      <c r="T176" s="33">
        <v>11</v>
      </c>
      <c r="U176" s="33">
        <v>11</v>
      </c>
    </row>
    <row r="177" spans="1:21" x14ac:dyDescent="0.2">
      <c r="A177" s="30" t="s">
        <v>49</v>
      </c>
      <c r="B177" s="33">
        <v>0</v>
      </c>
      <c r="C177" s="33">
        <v>0</v>
      </c>
      <c r="D177" s="33">
        <v>0</v>
      </c>
      <c r="E177" s="33">
        <v>0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>
        <v>0</v>
      </c>
    </row>
    <row r="178" spans="1:21" x14ac:dyDescent="0.2">
      <c r="A178" s="30" t="s">
        <v>50</v>
      </c>
      <c r="B178" s="33">
        <v>0</v>
      </c>
      <c r="C178" s="33">
        <v>0</v>
      </c>
      <c r="D178" s="33">
        <v>0</v>
      </c>
      <c r="E178" s="33">
        <v>0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3">
        <v>1</v>
      </c>
    </row>
    <row r="179" spans="1:21" x14ac:dyDescent="0.2">
      <c r="A179" s="30" t="s">
        <v>51</v>
      </c>
      <c r="B179" s="33">
        <v>0</v>
      </c>
      <c r="C179" s="33">
        <v>0</v>
      </c>
      <c r="D179" s="33">
        <v>0</v>
      </c>
      <c r="E179" s="33">
        <v>0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</row>
    <row r="180" spans="1:21" x14ac:dyDescent="0.2">
      <c r="A180" s="30" t="s">
        <v>52</v>
      </c>
      <c r="B180" s="33">
        <v>0</v>
      </c>
      <c r="C180" s="33">
        <v>0</v>
      </c>
      <c r="D180" s="33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6</v>
      </c>
      <c r="Q180" s="33">
        <v>6</v>
      </c>
      <c r="R180" s="33">
        <v>6</v>
      </c>
      <c r="S180" s="33">
        <v>6</v>
      </c>
      <c r="T180" s="33">
        <v>6</v>
      </c>
      <c r="U180" s="33">
        <v>6</v>
      </c>
    </row>
    <row r="181" spans="1:21" x14ac:dyDescent="0.2">
      <c r="A181" s="30" t="s">
        <v>54</v>
      </c>
      <c r="B181" s="33">
        <v>0</v>
      </c>
      <c r="C181" s="33">
        <v>0</v>
      </c>
      <c r="D181" s="33">
        <v>0</v>
      </c>
      <c r="E181" s="33">
        <v>0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>
        <v>0</v>
      </c>
    </row>
    <row r="182" spans="1:21" x14ac:dyDescent="0.2">
      <c r="A182" s="30" t="s">
        <v>55</v>
      </c>
      <c r="B182" s="33">
        <v>0</v>
      </c>
      <c r="C182" s="33">
        <v>0</v>
      </c>
      <c r="D182" s="33">
        <v>0</v>
      </c>
      <c r="E182" s="33">
        <v>0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>
        <v>0</v>
      </c>
    </row>
    <row r="183" spans="1:21" x14ac:dyDescent="0.2">
      <c r="A183" s="30" t="s">
        <v>53</v>
      </c>
      <c r="B183" s="33">
        <v>4</v>
      </c>
      <c r="C183" s="33">
        <v>3</v>
      </c>
      <c r="D183" s="33">
        <v>1</v>
      </c>
      <c r="E183" s="33">
        <v>1</v>
      </c>
      <c r="F183" s="33">
        <v>1</v>
      </c>
      <c r="G183" s="33">
        <v>1</v>
      </c>
      <c r="H183" s="33">
        <v>1</v>
      </c>
      <c r="I183" s="33">
        <v>1</v>
      </c>
      <c r="J183" s="33">
        <v>1</v>
      </c>
      <c r="K183" s="33">
        <v>1</v>
      </c>
      <c r="L183" s="33">
        <v>1</v>
      </c>
      <c r="M183" s="33">
        <v>1</v>
      </c>
      <c r="N183" s="33">
        <v>1</v>
      </c>
      <c r="O183" s="33">
        <v>1</v>
      </c>
      <c r="P183" s="33">
        <v>1</v>
      </c>
      <c r="Q183" s="33">
        <v>1</v>
      </c>
      <c r="R183" s="33">
        <v>1</v>
      </c>
      <c r="S183" s="33">
        <v>1</v>
      </c>
      <c r="T183" s="33">
        <v>1</v>
      </c>
      <c r="U183" s="33">
        <v>1</v>
      </c>
    </row>
    <row r="184" spans="1:21" x14ac:dyDescent="0.2">
      <c r="A184" s="30" t="s">
        <v>57</v>
      </c>
      <c r="B184" s="33">
        <v>0</v>
      </c>
      <c r="C184" s="33">
        <v>0</v>
      </c>
      <c r="D184" s="33">
        <v>0</v>
      </c>
      <c r="E184" s="33">
        <v>0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</row>
    <row r="185" spans="1:21" x14ac:dyDescent="0.2">
      <c r="A185" s="30" t="s">
        <v>58</v>
      </c>
      <c r="B185" s="33">
        <v>0</v>
      </c>
      <c r="C185" s="33">
        <v>0</v>
      </c>
      <c r="D185" s="33">
        <v>0</v>
      </c>
      <c r="E185" s="33">
        <v>0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12</v>
      </c>
      <c r="P185" s="33">
        <v>12</v>
      </c>
      <c r="Q185" s="33">
        <v>13</v>
      </c>
      <c r="R185" s="33">
        <v>13</v>
      </c>
      <c r="S185" s="33">
        <v>13</v>
      </c>
      <c r="T185" s="33">
        <v>15</v>
      </c>
      <c r="U185" s="33">
        <v>15</v>
      </c>
    </row>
    <row r="186" spans="1:21" x14ac:dyDescent="0.2">
      <c r="A186" s="30" t="s">
        <v>59</v>
      </c>
      <c r="B186" s="33">
        <v>0</v>
      </c>
      <c r="C186" s="33">
        <v>0</v>
      </c>
      <c r="D186" s="33">
        <v>0</v>
      </c>
      <c r="E186" s="33">
        <v>0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1</v>
      </c>
      <c r="P186" s="33">
        <v>1</v>
      </c>
      <c r="Q186" s="33">
        <v>0</v>
      </c>
      <c r="R186" s="33">
        <v>1</v>
      </c>
      <c r="S186" s="33">
        <v>1</v>
      </c>
      <c r="T186" s="33">
        <v>0</v>
      </c>
      <c r="U186" s="33">
        <v>0</v>
      </c>
    </row>
    <row r="187" spans="1:21" x14ac:dyDescent="0.2">
      <c r="A187" s="30" t="s">
        <v>60</v>
      </c>
      <c r="B187" s="33">
        <v>0</v>
      </c>
      <c r="C187" s="33">
        <v>0</v>
      </c>
      <c r="D187" s="33">
        <v>0</v>
      </c>
      <c r="E187" s="33">
        <v>0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4</v>
      </c>
      <c r="Q187" s="33">
        <v>3</v>
      </c>
      <c r="R187" s="33">
        <v>4</v>
      </c>
      <c r="S187" s="33">
        <v>4</v>
      </c>
      <c r="T187" s="33">
        <v>7</v>
      </c>
      <c r="U187" s="33">
        <v>4</v>
      </c>
    </row>
    <row r="188" spans="1:21" x14ac:dyDescent="0.2">
      <c r="A188" s="30" t="s">
        <v>61</v>
      </c>
      <c r="B188" s="33">
        <v>0</v>
      </c>
      <c r="C188" s="33">
        <v>0</v>
      </c>
      <c r="D188" s="33">
        <v>0</v>
      </c>
      <c r="E188" s="33">
        <v>0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>
        <v>0</v>
      </c>
    </row>
    <row r="189" spans="1:21" x14ac:dyDescent="0.2">
      <c r="A189" s="30" t="s">
        <v>65</v>
      </c>
      <c r="B189" s="33">
        <v>0</v>
      </c>
      <c r="C189" s="33">
        <v>0</v>
      </c>
      <c r="D189" s="33">
        <v>0</v>
      </c>
      <c r="E189" s="33">
        <v>0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>
        <v>0</v>
      </c>
    </row>
    <row r="190" spans="1:21" x14ac:dyDescent="0.2">
      <c r="A190" s="30" t="s">
        <v>63</v>
      </c>
      <c r="B190" s="33">
        <v>0</v>
      </c>
      <c r="C190" s="33">
        <v>0</v>
      </c>
      <c r="D190" s="33">
        <v>0</v>
      </c>
      <c r="E190" s="33">
        <v>0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0</v>
      </c>
      <c r="U190" s="33">
        <v>0</v>
      </c>
    </row>
    <row r="191" spans="1:21" x14ac:dyDescent="0.2">
      <c r="A191" s="30" t="s">
        <v>62</v>
      </c>
      <c r="B191" s="33">
        <v>0</v>
      </c>
      <c r="C191" s="33">
        <v>0</v>
      </c>
      <c r="D191" s="33">
        <v>0</v>
      </c>
      <c r="E191" s="33">
        <v>0</v>
      </c>
      <c r="F191" s="33">
        <v>0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0</v>
      </c>
      <c r="U191" s="33">
        <v>0</v>
      </c>
    </row>
    <row r="192" spans="1:21" x14ac:dyDescent="0.2">
      <c r="A192" s="30" t="s">
        <v>67</v>
      </c>
      <c r="B192" s="33">
        <v>0</v>
      </c>
      <c r="C192" s="33">
        <v>0</v>
      </c>
      <c r="D192" s="33">
        <v>0</v>
      </c>
      <c r="E192" s="33">
        <v>0</v>
      </c>
      <c r="F192" s="33">
        <v>0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17</v>
      </c>
      <c r="Q192" s="33">
        <v>9</v>
      </c>
      <c r="R192" s="33">
        <v>13</v>
      </c>
      <c r="S192" s="33">
        <v>14</v>
      </c>
      <c r="T192" s="33">
        <v>14</v>
      </c>
      <c r="U192" s="33">
        <v>14</v>
      </c>
    </row>
    <row r="193" spans="1:27" x14ac:dyDescent="0.2">
      <c r="A193" s="30" t="s">
        <v>68</v>
      </c>
      <c r="B193" s="33">
        <v>0</v>
      </c>
      <c r="C193" s="33">
        <v>0</v>
      </c>
      <c r="D193" s="33">
        <v>0</v>
      </c>
      <c r="E193" s="33">
        <v>0</v>
      </c>
      <c r="F193" s="33">
        <v>0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33">
        <v>0</v>
      </c>
    </row>
    <row r="194" spans="1:27" x14ac:dyDescent="0.2">
      <c r="A194" s="30" t="s">
        <v>69</v>
      </c>
      <c r="B194" s="38">
        <v>4</v>
      </c>
      <c r="C194" s="38">
        <v>3</v>
      </c>
      <c r="D194" s="38">
        <v>1</v>
      </c>
      <c r="E194" s="38">
        <v>1</v>
      </c>
      <c r="F194" s="38">
        <v>1</v>
      </c>
      <c r="G194" s="38">
        <v>1</v>
      </c>
      <c r="H194" s="38">
        <v>1</v>
      </c>
      <c r="I194" s="38">
        <v>1</v>
      </c>
      <c r="J194" s="38">
        <v>1</v>
      </c>
      <c r="K194" s="38">
        <v>1</v>
      </c>
      <c r="L194" s="38">
        <v>1</v>
      </c>
      <c r="M194" s="38">
        <v>1</v>
      </c>
      <c r="N194" s="38">
        <v>1</v>
      </c>
      <c r="O194" s="38">
        <v>10</v>
      </c>
      <c r="P194" s="38">
        <v>22</v>
      </c>
      <c r="Q194" s="38">
        <v>23</v>
      </c>
      <c r="R194" s="38">
        <v>23</v>
      </c>
      <c r="S194" s="38">
        <v>23</v>
      </c>
      <c r="T194" s="38">
        <v>26</v>
      </c>
      <c r="U194" s="38">
        <v>25</v>
      </c>
    </row>
    <row r="195" spans="1:27" x14ac:dyDescent="0.2">
      <c r="A195" s="37" t="s">
        <v>70</v>
      </c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AA195"/>
    </row>
    <row r="196" spans="1:27" x14ac:dyDescent="0.2">
      <c r="A196" s="39" t="s">
        <v>71</v>
      </c>
      <c r="B196" s="40">
        <f>SUM(B165:B193)</f>
        <v>4</v>
      </c>
      <c r="C196" s="40">
        <f t="shared" ref="C196:U196" si="5">SUM(C165:C193)</f>
        <v>3</v>
      </c>
      <c r="D196" s="40">
        <f t="shared" si="5"/>
        <v>1</v>
      </c>
      <c r="E196" s="40">
        <f t="shared" si="5"/>
        <v>1</v>
      </c>
      <c r="F196" s="40">
        <f t="shared" si="5"/>
        <v>1</v>
      </c>
      <c r="G196" s="40">
        <f t="shared" si="5"/>
        <v>1</v>
      </c>
      <c r="H196" s="40">
        <f t="shared" si="5"/>
        <v>1</v>
      </c>
      <c r="I196" s="40">
        <f t="shared" si="5"/>
        <v>1</v>
      </c>
      <c r="J196" s="40">
        <f t="shared" si="5"/>
        <v>1</v>
      </c>
      <c r="K196" s="40">
        <f t="shared" si="5"/>
        <v>1</v>
      </c>
      <c r="L196" s="40">
        <f t="shared" si="5"/>
        <v>1</v>
      </c>
      <c r="M196" s="40">
        <f t="shared" si="5"/>
        <v>1</v>
      </c>
      <c r="N196" s="40">
        <f t="shared" si="5"/>
        <v>1</v>
      </c>
      <c r="O196" s="40">
        <f t="shared" si="5"/>
        <v>23</v>
      </c>
      <c r="P196" s="40">
        <f t="shared" si="5"/>
        <v>52</v>
      </c>
      <c r="Q196" s="40">
        <f t="shared" si="5"/>
        <v>43</v>
      </c>
      <c r="R196" s="40">
        <f t="shared" si="5"/>
        <v>50</v>
      </c>
      <c r="S196" s="40">
        <f t="shared" si="5"/>
        <v>50</v>
      </c>
      <c r="T196" s="40">
        <f t="shared" si="5"/>
        <v>54</v>
      </c>
      <c r="U196" s="40">
        <f t="shared" si="5"/>
        <v>53</v>
      </c>
      <c r="AA196"/>
    </row>
    <row r="197" spans="1:27" x14ac:dyDescent="0.2">
      <c r="AA197"/>
    </row>
    <row r="198" spans="1:27" ht="13.5" thickBot="1" x14ac:dyDescent="0.25">
      <c r="A198" s="24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</row>
    <row r="199" spans="1:27" ht="16.5" thickTop="1" thickBot="1" x14ac:dyDescent="0.25">
      <c r="A199" s="24"/>
      <c r="B199" s="173" t="s">
        <v>6</v>
      </c>
      <c r="C199" s="182" t="s">
        <v>7</v>
      </c>
      <c r="D199" s="180"/>
      <c r="E199" s="180"/>
      <c r="F199" s="180"/>
      <c r="G199" s="181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</row>
    <row r="200" spans="1:27" ht="15.75" thickTop="1" x14ac:dyDescent="0.2">
      <c r="A200" s="45"/>
      <c r="B200" s="173" t="s">
        <v>10</v>
      </c>
      <c r="C200" s="174" t="s">
        <v>149</v>
      </c>
      <c r="D200" s="178"/>
      <c r="E200" s="178"/>
      <c r="F200" s="178"/>
      <c r="G200" s="179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</row>
    <row r="201" spans="1:27" ht="15" x14ac:dyDescent="0.2">
      <c r="A201" s="45"/>
      <c r="B201" s="173" t="s">
        <v>13</v>
      </c>
      <c r="C201" s="174" t="s">
        <v>154</v>
      </c>
      <c r="D201" s="178"/>
      <c r="E201" s="178"/>
      <c r="F201" s="178"/>
      <c r="G201" s="179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</row>
    <row r="202" spans="1:27" x14ac:dyDescent="0.2">
      <c r="A202" s="21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5"/>
      <c r="U202" s="25"/>
    </row>
    <row r="203" spans="1:27" x14ac:dyDescent="0.2">
      <c r="A203" s="30" t="s">
        <v>15</v>
      </c>
      <c r="B203" s="30" t="s">
        <v>16</v>
      </c>
      <c r="C203" s="30" t="s">
        <v>17</v>
      </c>
      <c r="D203" s="30" t="s">
        <v>18</v>
      </c>
      <c r="E203" s="30" t="s">
        <v>19</v>
      </c>
      <c r="F203" s="30" t="s">
        <v>20</v>
      </c>
      <c r="G203" s="30" t="s">
        <v>21</v>
      </c>
      <c r="H203" s="30" t="s">
        <v>22</v>
      </c>
      <c r="I203" s="30" t="s">
        <v>23</v>
      </c>
      <c r="J203" s="30" t="s">
        <v>24</v>
      </c>
      <c r="K203" s="30" t="s">
        <v>25</v>
      </c>
      <c r="L203" s="30" t="s">
        <v>26</v>
      </c>
      <c r="M203" s="30" t="s">
        <v>27</v>
      </c>
      <c r="N203" s="30" t="s">
        <v>28</v>
      </c>
      <c r="O203" s="30" t="s">
        <v>29</v>
      </c>
      <c r="P203" s="30" t="s">
        <v>30</v>
      </c>
      <c r="Q203" s="30" t="s">
        <v>31</v>
      </c>
      <c r="R203" s="30" t="s">
        <v>32</v>
      </c>
      <c r="S203" s="30" t="s">
        <v>33</v>
      </c>
      <c r="T203" s="30" t="s">
        <v>34</v>
      </c>
      <c r="U203" s="30" t="s">
        <v>35</v>
      </c>
    </row>
    <row r="204" spans="1:27" x14ac:dyDescent="0.2">
      <c r="A204" s="30" t="s">
        <v>36</v>
      </c>
      <c r="B204" s="33">
        <v>91</v>
      </c>
      <c r="C204" s="33">
        <v>95</v>
      </c>
      <c r="D204" s="33">
        <v>95</v>
      </c>
      <c r="E204" s="33">
        <v>98</v>
      </c>
      <c r="F204" s="33">
        <v>95</v>
      </c>
      <c r="G204" s="33">
        <v>99</v>
      </c>
      <c r="H204" s="33">
        <v>105</v>
      </c>
      <c r="I204" s="33">
        <v>107</v>
      </c>
      <c r="J204" s="33">
        <v>104</v>
      </c>
      <c r="K204" s="33">
        <v>75</v>
      </c>
      <c r="L204" s="33">
        <v>73</v>
      </c>
      <c r="M204" s="33">
        <v>73</v>
      </c>
      <c r="N204" s="33">
        <v>76</v>
      </c>
      <c r="O204" s="33">
        <v>76</v>
      </c>
      <c r="P204" s="33">
        <v>76</v>
      </c>
      <c r="Q204" s="33">
        <v>73</v>
      </c>
      <c r="R204" s="33">
        <v>71</v>
      </c>
      <c r="S204" s="33">
        <v>67</v>
      </c>
      <c r="T204" s="33">
        <v>67</v>
      </c>
      <c r="U204" s="33">
        <v>68</v>
      </c>
    </row>
    <row r="205" spans="1:27" x14ac:dyDescent="0.2">
      <c r="A205" s="30" t="s">
        <v>38</v>
      </c>
      <c r="B205" s="33">
        <v>0</v>
      </c>
      <c r="C205" s="33">
        <v>0</v>
      </c>
      <c r="D205" s="33">
        <v>0</v>
      </c>
      <c r="E205" s="33">
        <v>0</v>
      </c>
      <c r="F205" s="33">
        <v>0</v>
      </c>
      <c r="G205" s="33">
        <v>0</v>
      </c>
      <c r="H205" s="33">
        <v>0</v>
      </c>
      <c r="I205" s="33">
        <v>19</v>
      </c>
      <c r="J205" s="33">
        <v>21</v>
      </c>
      <c r="K205" s="33">
        <v>22</v>
      </c>
      <c r="L205" s="33">
        <v>22</v>
      </c>
      <c r="M205" s="33">
        <v>23</v>
      </c>
      <c r="N205" s="33">
        <v>24</v>
      </c>
      <c r="O205" s="33">
        <v>24</v>
      </c>
      <c r="P205" s="33">
        <v>23</v>
      </c>
      <c r="Q205" s="33">
        <v>32</v>
      </c>
      <c r="R205" s="33">
        <v>79</v>
      </c>
      <c r="S205" s="33">
        <v>93</v>
      </c>
      <c r="T205" s="33">
        <v>92</v>
      </c>
      <c r="U205" s="33">
        <v>88</v>
      </c>
    </row>
    <row r="206" spans="1:27" x14ac:dyDescent="0.2">
      <c r="A206" s="30" t="s">
        <v>40</v>
      </c>
      <c r="B206" s="33">
        <v>85</v>
      </c>
      <c r="C206" s="33">
        <v>74</v>
      </c>
      <c r="D206" s="33">
        <v>59</v>
      </c>
      <c r="E206" s="33">
        <v>48</v>
      </c>
      <c r="F206" s="33">
        <v>48</v>
      </c>
      <c r="G206" s="33">
        <v>46</v>
      </c>
      <c r="H206" s="33">
        <v>52</v>
      </c>
      <c r="I206" s="33">
        <v>31</v>
      </c>
      <c r="J206" s="33">
        <v>19</v>
      </c>
      <c r="K206" s="33">
        <v>16</v>
      </c>
      <c r="L206" s="33">
        <v>15</v>
      </c>
      <c r="M206" s="33">
        <v>14</v>
      </c>
      <c r="N206" s="33">
        <v>14</v>
      </c>
      <c r="O206" s="33">
        <v>15</v>
      </c>
      <c r="P206" s="33">
        <v>13</v>
      </c>
      <c r="Q206" s="33">
        <v>16</v>
      </c>
      <c r="R206" s="33">
        <v>17</v>
      </c>
      <c r="S206" s="33">
        <v>18</v>
      </c>
      <c r="T206" s="33">
        <v>24</v>
      </c>
      <c r="U206" s="33">
        <v>21</v>
      </c>
    </row>
    <row r="207" spans="1:27" x14ac:dyDescent="0.2">
      <c r="A207" s="30" t="s">
        <v>66</v>
      </c>
      <c r="B207" s="33">
        <v>76</v>
      </c>
      <c r="C207" s="33">
        <v>80</v>
      </c>
      <c r="D207" s="33">
        <v>80</v>
      </c>
      <c r="E207" s="33">
        <v>80</v>
      </c>
      <c r="F207" s="33">
        <v>77</v>
      </c>
      <c r="G207" s="33">
        <v>78</v>
      </c>
      <c r="H207" s="33">
        <v>81</v>
      </c>
      <c r="I207" s="33">
        <v>82</v>
      </c>
      <c r="J207" s="33">
        <v>81</v>
      </c>
      <c r="K207" s="33">
        <v>82</v>
      </c>
      <c r="L207" s="33">
        <v>85</v>
      </c>
      <c r="M207" s="33">
        <v>88</v>
      </c>
      <c r="N207" s="33">
        <v>87</v>
      </c>
      <c r="O207" s="33">
        <v>87</v>
      </c>
      <c r="P207" s="33">
        <v>88</v>
      </c>
      <c r="Q207" s="33">
        <v>88</v>
      </c>
      <c r="R207" s="33">
        <v>90</v>
      </c>
      <c r="S207" s="33">
        <v>87</v>
      </c>
      <c r="T207" s="33">
        <v>87</v>
      </c>
      <c r="U207" s="33">
        <v>86</v>
      </c>
    </row>
    <row r="208" spans="1:27" x14ac:dyDescent="0.2">
      <c r="A208" s="30" t="s">
        <v>42</v>
      </c>
      <c r="B208" s="33">
        <v>5</v>
      </c>
      <c r="C208" s="33">
        <v>5</v>
      </c>
      <c r="D208" s="33">
        <v>5</v>
      </c>
      <c r="E208" s="33">
        <v>5</v>
      </c>
      <c r="F208" s="33">
        <v>5</v>
      </c>
      <c r="G208" s="33">
        <v>6</v>
      </c>
      <c r="H208" s="33">
        <v>7</v>
      </c>
      <c r="I208" s="33">
        <v>7</v>
      </c>
      <c r="J208" s="33">
        <v>7</v>
      </c>
      <c r="K208" s="33">
        <v>8</v>
      </c>
      <c r="L208" s="33">
        <v>8</v>
      </c>
      <c r="M208" s="33">
        <v>8</v>
      </c>
      <c r="N208" s="33">
        <v>9</v>
      </c>
      <c r="O208" s="33">
        <v>10</v>
      </c>
      <c r="P208" s="33">
        <v>10</v>
      </c>
      <c r="Q208" s="33">
        <v>10</v>
      </c>
      <c r="R208" s="33">
        <v>11</v>
      </c>
      <c r="S208" s="33">
        <v>12</v>
      </c>
      <c r="T208" s="33">
        <v>13</v>
      </c>
      <c r="U208" s="33">
        <v>12</v>
      </c>
    </row>
    <row r="209" spans="1:21" x14ac:dyDescent="0.2">
      <c r="A209" s="30" t="s">
        <v>43</v>
      </c>
      <c r="B209" s="33">
        <v>250</v>
      </c>
      <c r="C209" s="33">
        <v>269</v>
      </c>
      <c r="D209" s="33">
        <v>239</v>
      </c>
      <c r="E209" s="33">
        <v>154</v>
      </c>
      <c r="F209" s="33">
        <v>137</v>
      </c>
      <c r="G209" s="33">
        <v>135</v>
      </c>
      <c r="H209" s="33">
        <v>137</v>
      </c>
      <c r="I209" s="33">
        <v>108</v>
      </c>
      <c r="J209" s="33">
        <v>114</v>
      </c>
      <c r="K209" s="33">
        <v>109</v>
      </c>
      <c r="L209" s="33">
        <v>101</v>
      </c>
      <c r="M209" s="33">
        <v>100</v>
      </c>
      <c r="N209" s="33">
        <v>98</v>
      </c>
      <c r="O209" s="33">
        <v>93</v>
      </c>
      <c r="P209" s="33">
        <v>90</v>
      </c>
      <c r="Q209" s="33">
        <v>87</v>
      </c>
      <c r="R209" s="33">
        <v>105</v>
      </c>
      <c r="S209" s="33">
        <v>86</v>
      </c>
      <c r="T209" s="33">
        <v>88</v>
      </c>
      <c r="U209" s="33">
        <v>79</v>
      </c>
    </row>
    <row r="210" spans="1:21" x14ac:dyDescent="0.2">
      <c r="A210" s="30" t="s">
        <v>48</v>
      </c>
      <c r="B210" s="33">
        <v>621</v>
      </c>
      <c r="C210" s="33">
        <v>801</v>
      </c>
      <c r="D210" s="33">
        <v>753</v>
      </c>
      <c r="E210" s="33">
        <v>749</v>
      </c>
      <c r="F210" s="33">
        <v>708</v>
      </c>
      <c r="G210" s="33">
        <v>690</v>
      </c>
      <c r="H210" s="33">
        <v>668</v>
      </c>
      <c r="I210" s="33">
        <v>662</v>
      </c>
      <c r="J210" s="33">
        <v>672</v>
      </c>
      <c r="K210" s="33">
        <v>643</v>
      </c>
      <c r="L210" s="33">
        <v>646</v>
      </c>
      <c r="M210" s="33">
        <v>665</v>
      </c>
      <c r="N210" s="33">
        <v>688</v>
      </c>
      <c r="O210" s="33">
        <v>705</v>
      </c>
      <c r="P210" s="33">
        <v>714</v>
      </c>
      <c r="Q210" s="33">
        <v>714</v>
      </c>
      <c r="R210" s="33">
        <v>714</v>
      </c>
      <c r="S210" s="33">
        <v>722</v>
      </c>
      <c r="T210" s="33">
        <v>748</v>
      </c>
      <c r="U210" s="33">
        <v>739</v>
      </c>
    </row>
    <row r="211" spans="1:21" x14ac:dyDescent="0.2">
      <c r="A211" s="30" t="s">
        <v>44</v>
      </c>
      <c r="B211" s="33">
        <v>146</v>
      </c>
      <c r="C211" s="33">
        <v>147</v>
      </c>
      <c r="D211" s="33">
        <v>157</v>
      </c>
      <c r="E211" s="33">
        <v>164</v>
      </c>
      <c r="F211" s="33">
        <v>161</v>
      </c>
      <c r="G211" s="33">
        <v>155</v>
      </c>
      <c r="H211" s="33">
        <v>165</v>
      </c>
      <c r="I211" s="33">
        <v>168</v>
      </c>
      <c r="J211" s="33">
        <v>163</v>
      </c>
      <c r="K211" s="33">
        <v>167</v>
      </c>
      <c r="L211" s="33">
        <v>167</v>
      </c>
      <c r="M211" s="33">
        <v>162</v>
      </c>
      <c r="N211" s="33">
        <v>159</v>
      </c>
      <c r="O211" s="33">
        <v>164</v>
      </c>
      <c r="P211" s="33">
        <v>163</v>
      </c>
      <c r="Q211" s="33">
        <v>164</v>
      </c>
      <c r="R211" s="33">
        <v>169</v>
      </c>
      <c r="S211" s="33">
        <v>162</v>
      </c>
      <c r="T211" s="33">
        <v>166</v>
      </c>
      <c r="U211" s="33">
        <v>161</v>
      </c>
    </row>
    <row r="212" spans="1:21" x14ac:dyDescent="0.2">
      <c r="A212" s="30" t="s">
        <v>45</v>
      </c>
      <c r="B212" s="33">
        <v>0</v>
      </c>
      <c r="C212" s="33">
        <v>0</v>
      </c>
      <c r="D212" s="33">
        <v>0</v>
      </c>
      <c r="E212" s="33">
        <v>0</v>
      </c>
      <c r="F212" s="33">
        <v>29</v>
      </c>
      <c r="G212" s="33">
        <v>31</v>
      </c>
      <c r="H212" s="33">
        <v>29</v>
      </c>
      <c r="I212" s="33">
        <v>20</v>
      </c>
      <c r="J212" s="33">
        <v>22</v>
      </c>
      <c r="K212" s="33">
        <v>20</v>
      </c>
      <c r="L212" s="33">
        <v>19</v>
      </c>
      <c r="M212" s="33">
        <v>17</v>
      </c>
      <c r="N212" s="33">
        <v>17</v>
      </c>
      <c r="O212" s="33">
        <v>18</v>
      </c>
      <c r="P212" s="33">
        <v>18</v>
      </c>
      <c r="Q212" s="33">
        <v>18</v>
      </c>
      <c r="R212" s="33">
        <v>18</v>
      </c>
      <c r="S212" s="33">
        <v>16</v>
      </c>
      <c r="T212" s="33">
        <v>16</v>
      </c>
      <c r="U212" s="33">
        <v>15</v>
      </c>
    </row>
    <row r="213" spans="1:21" x14ac:dyDescent="0.2">
      <c r="A213" s="30" t="s">
        <v>64</v>
      </c>
      <c r="B213" s="33">
        <v>304</v>
      </c>
      <c r="C213" s="33">
        <v>311</v>
      </c>
      <c r="D213" s="33">
        <v>314</v>
      </c>
      <c r="E213" s="33">
        <v>296</v>
      </c>
      <c r="F213" s="33">
        <v>345</v>
      </c>
      <c r="G213" s="33">
        <v>419</v>
      </c>
      <c r="H213" s="33">
        <v>407</v>
      </c>
      <c r="I213" s="33">
        <v>353</v>
      </c>
      <c r="J213" s="33">
        <v>361</v>
      </c>
      <c r="K213" s="33">
        <v>394</v>
      </c>
      <c r="L213" s="33">
        <v>431</v>
      </c>
      <c r="M213" s="33">
        <v>445</v>
      </c>
      <c r="N213" s="33">
        <v>429</v>
      </c>
      <c r="O213" s="33">
        <v>434</v>
      </c>
      <c r="P213" s="33">
        <v>446</v>
      </c>
      <c r="Q213" s="33">
        <v>455</v>
      </c>
      <c r="R213" s="33">
        <v>520</v>
      </c>
      <c r="S213" s="33">
        <v>518</v>
      </c>
      <c r="T213" s="33">
        <v>518</v>
      </c>
      <c r="U213" s="33">
        <v>493</v>
      </c>
    </row>
    <row r="214" spans="1:21" x14ac:dyDescent="0.2">
      <c r="A214" s="30" t="s">
        <v>46</v>
      </c>
      <c r="B214" s="33">
        <v>86</v>
      </c>
      <c r="C214" s="33">
        <v>77</v>
      </c>
      <c r="D214" s="33">
        <v>73</v>
      </c>
      <c r="E214" s="33">
        <v>73</v>
      </c>
      <c r="F214" s="33">
        <v>71</v>
      </c>
      <c r="G214" s="33">
        <v>68</v>
      </c>
      <c r="H214" s="33">
        <v>70</v>
      </c>
      <c r="I214" s="33">
        <v>71</v>
      </c>
      <c r="J214" s="33">
        <v>71</v>
      </c>
      <c r="K214" s="33">
        <v>71</v>
      </c>
      <c r="L214" s="33">
        <v>71</v>
      </c>
      <c r="M214" s="33">
        <v>73</v>
      </c>
      <c r="N214" s="33">
        <v>73</v>
      </c>
      <c r="O214" s="33">
        <v>74</v>
      </c>
      <c r="P214" s="33">
        <v>74</v>
      </c>
      <c r="Q214" s="33">
        <v>75</v>
      </c>
      <c r="R214" s="33">
        <v>77</v>
      </c>
      <c r="S214" s="33">
        <v>77</v>
      </c>
      <c r="T214" s="33">
        <v>77</v>
      </c>
      <c r="U214" s="33">
        <v>77</v>
      </c>
    </row>
    <row r="215" spans="1:21" x14ac:dyDescent="0.2">
      <c r="A215" s="30" t="s">
        <v>47</v>
      </c>
      <c r="B215" s="33">
        <v>181</v>
      </c>
      <c r="C215" s="33">
        <v>195</v>
      </c>
      <c r="D215" s="33">
        <v>197</v>
      </c>
      <c r="E215" s="33">
        <v>192</v>
      </c>
      <c r="F215" s="33">
        <v>225</v>
      </c>
      <c r="G215" s="33">
        <v>225</v>
      </c>
      <c r="H215" s="33">
        <v>248</v>
      </c>
      <c r="I215" s="33">
        <v>234</v>
      </c>
      <c r="J215" s="33">
        <v>233</v>
      </c>
      <c r="K215" s="33">
        <v>224</v>
      </c>
      <c r="L215" s="33">
        <v>234</v>
      </c>
      <c r="M215" s="33">
        <v>248</v>
      </c>
      <c r="N215" s="33">
        <v>258</v>
      </c>
      <c r="O215" s="33">
        <v>282</v>
      </c>
      <c r="P215" s="33">
        <v>274</v>
      </c>
      <c r="Q215" s="33">
        <v>280</v>
      </c>
      <c r="R215" s="33">
        <v>283</v>
      </c>
      <c r="S215" s="33">
        <v>263</v>
      </c>
      <c r="T215" s="33">
        <v>329</v>
      </c>
      <c r="U215" s="33">
        <v>275</v>
      </c>
    </row>
    <row r="216" spans="1:21" x14ac:dyDescent="0.2">
      <c r="A216" s="30" t="s">
        <v>49</v>
      </c>
      <c r="B216" s="33">
        <v>134</v>
      </c>
      <c r="C216" s="33">
        <v>113</v>
      </c>
      <c r="D216" s="33">
        <v>140</v>
      </c>
      <c r="E216" s="33">
        <v>175</v>
      </c>
      <c r="F216" s="33">
        <v>179</v>
      </c>
      <c r="G216" s="33">
        <v>171</v>
      </c>
      <c r="H216" s="33">
        <v>189</v>
      </c>
      <c r="I216" s="33">
        <v>205</v>
      </c>
      <c r="J216" s="33">
        <v>223</v>
      </c>
      <c r="K216" s="33">
        <v>220</v>
      </c>
      <c r="L216" s="33">
        <v>250</v>
      </c>
      <c r="M216" s="33">
        <v>239</v>
      </c>
      <c r="N216" s="33">
        <v>213</v>
      </c>
      <c r="O216" s="33">
        <v>239</v>
      </c>
      <c r="P216" s="33">
        <v>240</v>
      </c>
      <c r="Q216" s="33">
        <v>252</v>
      </c>
      <c r="R216" s="33">
        <v>234</v>
      </c>
      <c r="S216" s="33">
        <v>248</v>
      </c>
      <c r="T216" s="33">
        <v>267</v>
      </c>
      <c r="U216" s="33">
        <v>216</v>
      </c>
    </row>
    <row r="217" spans="1:21" x14ac:dyDescent="0.2">
      <c r="A217" s="30" t="s">
        <v>50</v>
      </c>
      <c r="B217" s="33">
        <v>166</v>
      </c>
      <c r="C217" s="33">
        <v>153</v>
      </c>
      <c r="D217" s="33">
        <v>128</v>
      </c>
      <c r="E217" s="33">
        <v>113</v>
      </c>
      <c r="F217" s="33">
        <v>105</v>
      </c>
      <c r="G217" s="33">
        <v>105</v>
      </c>
      <c r="H217" s="33">
        <v>84</v>
      </c>
      <c r="I217" s="33">
        <v>72</v>
      </c>
      <c r="J217" s="33">
        <v>86</v>
      </c>
      <c r="K217" s="33">
        <v>86</v>
      </c>
      <c r="L217" s="33">
        <v>82</v>
      </c>
      <c r="M217" s="33">
        <v>83</v>
      </c>
      <c r="N217" s="33">
        <v>90</v>
      </c>
      <c r="O217" s="33">
        <v>91</v>
      </c>
      <c r="P217" s="33">
        <v>92</v>
      </c>
      <c r="Q217" s="33">
        <v>80</v>
      </c>
      <c r="R217" s="33">
        <v>77</v>
      </c>
      <c r="S217" s="33">
        <v>82</v>
      </c>
      <c r="T217" s="33">
        <v>81</v>
      </c>
      <c r="U217" s="33">
        <v>67</v>
      </c>
    </row>
    <row r="218" spans="1:21" x14ac:dyDescent="0.2">
      <c r="A218" s="30" t="s">
        <v>51</v>
      </c>
      <c r="B218" s="33">
        <v>37</v>
      </c>
      <c r="C218" s="33">
        <v>38</v>
      </c>
      <c r="D218" s="33">
        <v>40</v>
      </c>
      <c r="E218" s="33">
        <v>41</v>
      </c>
      <c r="F218" s="33">
        <v>42</v>
      </c>
      <c r="G218" s="33">
        <v>43</v>
      </c>
      <c r="H218" s="33">
        <v>45</v>
      </c>
      <c r="I218" s="33">
        <v>47</v>
      </c>
      <c r="J218" s="33">
        <v>50</v>
      </c>
      <c r="K218" s="33">
        <v>46</v>
      </c>
      <c r="L218" s="33">
        <v>49</v>
      </c>
      <c r="M218" s="33">
        <v>52</v>
      </c>
      <c r="N218" s="33">
        <v>52</v>
      </c>
      <c r="O218" s="33">
        <v>52</v>
      </c>
      <c r="P218" s="33">
        <v>52</v>
      </c>
      <c r="Q218" s="33">
        <v>55</v>
      </c>
      <c r="R218" s="33">
        <v>53</v>
      </c>
      <c r="S218" s="33">
        <v>48</v>
      </c>
      <c r="T218" s="33">
        <v>48</v>
      </c>
      <c r="U218" s="33">
        <v>60</v>
      </c>
    </row>
    <row r="219" spans="1:21" x14ac:dyDescent="0.2">
      <c r="A219" s="30" t="s">
        <v>52</v>
      </c>
      <c r="B219" s="33">
        <v>364</v>
      </c>
      <c r="C219" s="33">
        <v>364</v>
      </c>
      <c r="D219" s="33">
        <v>372</v>
      </c>
      <c r="E219" s="33">
        <v>396</v>
      </c>
      <c r="F219" s="33">
        <v>400</v>
      </c>
      <c r="G219" s="33">
        <v>345</v>
      </c>
      <c r="H219" s="33">
        <v>353</v>
      </c>
      <c r="I219" s="33">
        <v>374</v>
      </c>
      <c r="J219" s="33">
        <v>386</v>
      </c>
      <c r="K219" s="33">
        <v>403</v>
      </c>
      <c r="L219" s="33">
        <v>422</v>
      </c>
      <c r="M219" s="33">
        <v>444</v>
      </c>
      <c r="N219" s="33">
        <v>420</v>
      </c>
      <c r="O219" s="33">
        <v>444</v>
      </c>
      <c r="P219" s="33">
        <v>440</v>
      </c>
      <c r="Q219" s="33">
        <v>455</v>
      </c>
      <c r="R219" s="33">
        <v>467</v>
      </c>
      <c r="S219" s="33">
        <v>481</v>
      </c>
      <c r="T219" s="33">
        <v>482</v>
      </c>
      <c r="U219" s="33">
        <v>480</v>
      </c>
    </row>
    <row r="220" spans="1:21" x14ac:dyDescent="0.2">
      <c r="A220" s="30" t="s">
        <v>54</v>
      </c>
      <c r="B220" s="33">
        <v>232</v>
      </c>
      <c r="C220" s="33">
        <v>223</v>
      </c>
      <c r="D220" s="33">
        <v>155</v>
      </c>
      <c r="E220" s="33">
        <v>60</v>
      </c>
      <c r="F220" s="33">
        <v>49</v>
      </c>
      <c r="G220" s="33">
        <v>45</v>
      </c>
      <c r="H220" s="33">
        <v>43</v>
      </c>
      <c r="I220" s="33">
        <v>37</v>
      </c>
      <c r="J220" s="33">
        <v>36</v>
      </c>
      <c r="K220" s="33">
        <v>19</v>
      </c>
      <c r="L220" s="33">
        <v>16</v>
      </c>
      <c r="M220" s="33">
        <v>17</v>
      </c>
      <c r="N220" s="33">
        <v>16</v>
      </c>
      <c r="O220" s="33">
        <v>14</v>
      </c>
      <c r="P220" s="33">
        <v>15</v>
      </c>
      <c r="Q220" s="33">
        <v>16</v>
      </c>
      <c r="R220" s="33">
        <v>17</v>
      </c>
      <c r="S220" s="33">
        <v>17</v>
      </c>
      <c r="T220" s="33">
        <v>17</v>
      </c>
      <c r="U220" s="33">
        <v>15</v>
      </c>
    </row>
    <row r="221" spans="1:21" x14ac:dyDescent="0.2">
      <c r="A221" s="30" t="s">
        <v>55</v>
      </c>
      <c r="B221" s="33">
        <v>6</v>
      </c>
      <c r="C221" s="33">
        <v>6</v>
      </c>
      <c r="D221" s="33">
        <v>6</v>
      </c>
      <c r="E221" s="33">
        <v>6</v>
      </c>
      <c r="F221" s="33">
        <v>6</v>
      </c>
      <c r="G221" s="33">
        <v>6</v>
      </c>
      <c r="H221" s="33">
        <v>6</v>
      </c>
      <c r="I221" s="33">
        <v>6</v>
      </c>
      <c r="J221" s="33">
        <v>6</v>
      </c>
      <c r="K221" s="33">
        <v>6</v>
      </c>
      <c r="L221" s="33">
        <v>3</v>
      </c>
      <c r="M221" s="33">
        <v>3</v>
      </c>
      <c r="N221" s="33">
        <v>3</v>
      </c>
      <c r="O221" s="33">
        <v>3</v>
      </c>
      <c r="P221" s="33">
        <v>3</v>
      </c>
      <c r="Q221" s="33">
        <v>3</v>
      </c>
      <c r="R221" s="33">
        <v>3</v>
      </c>
      <c r="S221" s="33">
        <v>3</v>
      </c>
      <c r="T221" s="33">
        <v>3</v>
      </c>
      <c r="U221" s="33">
        <v>3</v>
      </c>
    </row>
    <row r="222" spans="1:21" x14ac:dyDescent="0.2">
      <c r="A222" s="30" t="s">
        <v>53</v>
      </c>
      <c r="B222" s="33">
        <v>142</v>
      </c>
      <c r="C222" s="33">
        <v>130</v>
      </c>
      <c r="D222" s="33">
        <v>94</v>
      </c>
      <c r="E222" s="33">
        <v>51</v>
      </c>
      <c r="F222" s="33">
        <v>33</v>
      </c>
      <c r="G222" s="33">
        <v>20</v>
      </c>
      <c r="H222" s="33">
        <v>16</v>
      </c>
      <c r="I222" s="33">
        <v>15</v>
      </c>
      <c r="J222" s="33">
        <v>14</v>
      </c>
      <c r="K222" s="33">
        <v>15</v>
      </c>
      <c r="L222" s="33">
        <v>12</v>
      </c>
      <c r="M222" s="33">
        <v>12</v>
      </c>
      <c r="N222" s="33">
        <v>12</v>
      </c>
      <c r="O222" s="33">
        <v>13</v>
      </c>
      <c r="P222" s="33">
        <v>13</v>
      </c>
      <c r="Q222" s="33">
        <v>13</v>
      </c>
      <c r="R222" s="33">
        <v>13</v>
      </c>
      <c r="S222" s="33">
        <v>12</v>
      </c>
      <c r="T222" s="33">
        <v>11</v>
      </c>
      <c r="U222" s="33">
        <v>11</v>
      </c>
    </row>
    <row r="223" spans="1:21" x14ac:dyDescent="0.2">
      <c r="A223" s="30" t="s">
        <v>57</v>
      </c>
      <c r="B223" s="33">
        <v>205</v>
      </c>
      <c r="C223" s="33">
        <v>233</v>
      </c>
      <c r="D223" s="33">
        <v>238</v>
      </c>
      <c r="E223" s="33">
        <v>238</v>
      </c>
      <c r="F223" s="33">
        <v>256</v>
      </c>
      <c r="G223" s="33">
        <v>323</v>
      </c>
      <c r="H223" s="33">
        <v>338</v>
      </c>
      <c r="I223" s="33">
        <v>347</v>
      </c>
      <c r="J223" s="33">
        <v>350</v>
      </c>
      <c r="K223" s="33">
        <v>374</v>
      </c>
      <c r="L223" s="33">
        <v>363</v>
      </c>
      <c r="M223" s="33">
        <v>373</v>
      </c>
      <c r="N223" s="33">
        <v>391</v>
      </c>
      <c r="O223" s="33">
        <v>412</v>
      </c>
      <c r="P223" s="33">
        <v>534</v>
      </c>
      <c r="Q223" s="33">
        <v>556</v>
      </c>
      <c r="R223" s="33">
        <v>478</v>
      </c>
      <c r="S223" s="33">
        <v>445</v>
      </c>
      <c r="T223" s="33">
        <v>674</v>
      </c>
      <c r="U223" s="33">
        <v>697</v>
      </c>
    </row>
    <row r="224" spans="1:21" x14ac:dyDescent="0.2">
      <c r="A224" s="30" t="s">
        <v>58</v>
      </c>
      <c r="B224" s="33">
        <v>58</v>
      </c>
      <c r="C224" s="33">
        <v>57</v>
      </c>
      <c r="D224" s="33">
        <v>58</v>
      </c>
      <c r="E224" s="33">
        <v>129</v>
      </c>
      <c r="F224" s="33">
        <v>132</v>
      </c>
      <c r="G224" s="33">
        <v>116</v>
      </c>
      <c r="H224" s="33">
        <v>100</v>
      </c>
      <c r="I224" s="33">
        <v>103</v>
      </c>
      <c r="J224" s="33">
        <v>168</v>
      </c>
      <c r="K224" s="33">
        <v>169</v>
      </c>
      <c r="L224" s="33">
        <v>182</v>
      </c>
      <c r="M224" s="33">
        <v>192</v>
      </c>
      <c r="N224" s="33">
        <v>182</v>
      </c>
      <c r="O224" s="33">
        <v>153</v>
      </c>
      <c r="P224" s="33">
        <v>168</v>
      </c>
      <c r="Q224" s="33">
        <v>171</v>
      </c>
      <c r="R224" s="33">
        <v>163</v>
      </c>
      <c r="S224" s="33">
        <v>166</v>
      </c>
      <c r="T224" s="33">
        <v>168</v>
      </c>
      <c r="U224" s="33">
        <v>165</v>
      </c>
    </row>
    <row r="225" spans="1:27" x14ac:dyDescent="0.2">
      <c r="A225" s="30" t="s">
        <v>59</v>
      </c>
      <c r="B225" s="33">
        <v>731</v>
      </c>
      <c r="C225" s="33">
        <v>716</v>
      </c>
      <c r="D225" s="33">
        <v>685</v>
      </c>
      <c r="E225" s="33">
        <v>541</v>
      </c>
      <c r="F225" s="33">
        <v>513</v>
      </c>
      <c r="G225" s="33">
        <v>474</v>
      </c>
      <c r="H225" s="33">
        <v>472</v>
      </c>
      <c r="I225" s="33">
        <v>462</v>
      </c>
      <c r="J225" s="33">
        <v>448</v>
      </c>
      <c r="K225" s="33">
        <v>433</v>
      </c>
      <c r="L225" s="33">
        <v>408</v>
      </c>
      <c r="M225" s="33">
        <v>396</v>
      </c>
      <c r="N225" s="33">
        <v>379</v>
      </c>
      <c r="O225" s="33">
        <v>128</v>
      </c>
      <c r="P225" s="33">
        <v>125</v>
      </c>
      <c r="Q225" s="33">
        <v>129</v>
      </c>
      <c r="R225" s="33">
        <v>131</v>
      </c>
      <c r="S225" s="33">
        <v>129</v>
      </c>
      <c r="T225" s="33">
        <v>140</v>
      </c>
      <c r="U225" s="33">
        <v>138</v>
      </c>
    </row>
    <row r="226" spans="1:27" x14ac:dyDescent="0.2">
      <c r="A226" s="30" t="s">
        <v>60</v>
      </c>
      <c r="B226" s="33">
        <v>23</v>
      </c>
      <c r="C226" s="33">
        <v>24</v>
      </c>
      <c r="D226" s="33">
        <v>25</v>
      </c>
      <c r="E226" s="33">
        <v>25</v>
      </c>
      <c r="F226" s="33">
        <v>28</v>
      </c>
      <c r="G226" s="33">
        <v>43</v>
      </c>
      <c r="H226" s="33">
        <v>45</v>
      </c>
      <c r="I226" s="33">
        <v>49</v>
      </c>
      <c r="J226" s="33">
        <v>54</v>
      </c>
      <c r="K226" s="33">
        <v>60</v>
      </c>
      <c r="L226" s="33">
        <v>61</v>
      </c>
      <c r="M226" s="33">
        <v>67</v>
      </c>
      <c r="N226" s="33">
        <v>73</v>
      </c>
      <c r="O226" s="33">
        <v>76</v>
      </c>
      <c r="P226" s="33">
        <v>81</v>
      </c>
      <c r="Q226" s="33">
        <v>85</v>
      </c>
      <c r="R226" s="33">
        <v>79</v>
      </c>
      <c r="S226" s="33">
        <v>88</v>
      </c>
      <c r="T226" s="33">
        <v>80</v>
      </c>
      <c r="U226" s="33">
        <v>85</v>
      </c>
    </row>
    <row r="227" spans="1:27" x14ac:dyDescent="0.2">
      <c r="A227" s="30" t="s">
        <v>61</v>
      </c>
      <c r="B227" s="33">
        <v>273</v>
      </c>
      <c r="C227" s="33">
        <v>360</v>
      </c>
      <c r="D227" s="33">
        <v>188</v>
      </c>
      <c r="E227" s="33">
        <v>168</v>
      </c>
      <c r="F227" s="33">
        <v>158</v>
      </c>
      <c r="G227" s="33">
        <v>151</v>
      </c>
      <c r="H227" s="33">
        <v>115</v>
      </c>
      <c r="I227" s="33">
        <v>154</v>
      </c>
      <c r="J227" s="33">
        <v>113</v>
      </c>
      <c r="K227" s="33">
        <v>68</v>
      </c>
      <c r="L227" s="33">
        <v>53</v>
      </c>
      <c r="M227" s="33">
        <v>41</v>
      </c>
      <c r="N227" s="33">
        <v>36</v>
      </c>
      <c r="O227" s="33">
        <v>29</v>
      </c>
      <c r="P227" s="33">
        <v>32</v>
      </c>
      <c r="Q227" s="33">
        <v>28</v>
      </c>
      <c r="R227" s="33">
        <v>38</v>
      </c>
      <c r="S227" s="33">
        <v>48</v>
      </c>
      <c r="T227" s="33">
        <v>48</v>
      </c>
      <c r="U227" s="33">
        <v>42</v>
      </c>
    </row>
    <row r="228" spans="1:27" x14ac:dyDescent="0.2">
      <c r="A228" s="30" t="s">
        <v>65</v>
      </c>
      <c r="B228" s="33">
        <v>126</v>
      </c>
      <c r="C228" s="33">
        <v>117</v>
      </c>
      <c r="D228" s="33">
        <v>100</v>
      </c>
      <c r="E228" s="33">
        <v>114</v>
      </c>
      <c r="F228" s="33">
        <v>112</v>
      </c>
      <c r="G228" s="33">
        <v>118</v>
      </c>
      <c r="H228" s="33">
        <v>125</v>
      </c>
      <c r="I228" s="33">
        <v>141</v>
      </c>
      <c r="J228" s="33">
        <v>145</v>
      </c>
      <c r="K228" s="33">
        <v>115</v>
      </c>
      <c r="L228" s="33">
        <v>102</v>
      </c>
      <c r="M228" s="33">
        <v>113</v>
      </c>
      <c r="N228" s="33">
        <v>113</v>
      </c>
      <c r="O228" s="33">
        <v>106</v>
      </c>
      <c r="P228" s="33">
        <v>107</v>
      </c>
      <c r="Q228" s="33">
        <v>131</v>
      </c>
      <c r="R228" s="33">
        <v>168</v>
      </c>
      <c r="S228" s="33">
        <v>178</v>
      </c>
      <c r="T228" s="33">
        <v>137</v>
      </c>
      <c r="U228" s="33">
        <v>157</v>
      </c>
    </row>
    <row r="229" spans="1:27" x14ac:dyDescent="0.2">
      <c r="A229" s="30" t="s">
        <v>63</v>
      </c>
      <c r="B229" s="33">
        <v>0</v>
      </c>
      <c r="C229" s="33">
        <v>0</v>
      </c>
      <c r="D229" s="33">
        <v>0</v>
      </c>
      <c r="E229" s="33">
        <v>0</v>
      </c>
      <c r="F229" s="33">
        <v>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0</v>
      </c>
      <c r="S229" s="33">
        <v>0</v>
      </c>
      <c r="T229" s="33">
        <v>0</v>
      </c>
      <c r="U229" s="33">
        <v>0</v>
      </c>
    </row>
    <row r="230" spans="1:27" x14ac:dyDescent="0.2">
      <c r="A230" s="30" t="s">
        <v>62</v>
      </c>
      <c r="B230" s="33">
        <v>99</v>
      </c>
      <c r="C230" s="33">
        <v>84</v>
      </c>
      <c r="D230" s="33">
        <v>73</v>
      </c>
      <c r="E230" s="33">
        <v>137</v>
      </c>
      <c r="F230" s="33">
        <v>82</v>
      </c>
      <c r="G230" s="33">
        <v>78</v>
      </c>
      <c r="H230" s="33">
        <v>73</v>
      </c>
      <c r="I230" s="33">
        <v>98</v>
      </c>
      <c r="J230" s="33">
        <v>73</v>
      </c>
      <c r="K230" s="33">
        <v>59</v>
      </c>
      <c r="L230" s="33">
        <v>53</v>
      </c>
      <c r="M230" s="33">
        <v>45</v>
      </c>
      <c r="N230" s="33">
        <v>44</v>
      </c>
      <c r="O230" s="33">
        <v>43</v>
      </c>
      <c r="P230" s="33">
        <v>37</v>
      </c>
      <c r="Q230" s="33">
        <v>34</v>
      </c>
      <c r="R230" s="33">
        <v>32</v>
      </c>
      <c r="S230" s="33">
        <v>31</v>
      </c>
      <c r="T230" s="33">
        <v>29</v>
      </c>
      <c r="U230" s="33">
        <v>28</v>
      </c>
    </row>
    <row r="231" spans="1:27" x14ac:dyDescent="0.2">
      <c r="A231" s="30" t="s">
        <v>67</v>
      </c>
      <c r="B231" s="33">
        <v>49</v>
      </c>
      <c r="C231" s="33">
        <v>61</v>
      </c>
      <c r="D231" s="33">
        <v>74</v>
      </c>
      <c r="E231" s="33">
        <v>85</v>
      </c>
      <c r="F231" s="33">
        <v>103</v>
      </c>
      <c r="G231" s="33">
        <v>130</v>
      </c>
      <c r="H231" s="33">
        <v>157</v>
      </c>
      <c r="I231" s="33">
        <v>173</v>
      </c>
      <c r="J231" s="33">
        <v>202</v>
      </c>
      <c r="K231" s="33">
        <v>226</v>
      </c>
      <c r="L231" s="33">
        <v>264</v>
      </c>
      <c r="M231" s="33">
        <v>275</v>
      </c>
      <c r="N231" s="33">
        <v>300</v>
      </c>
      <c r="O231" s="33">
        <v>314</v>
      </c>
      <c r="P231" s="33">
        <v>318</v>
      </c>
      <c r="Q231" s="33">
        <v>345</v>
      </c>
      <c r="R231" s="33">
        <v>368</v>
      </c>
      <c r="S231" s="33">
        <v>415</v>
      </c>
      <c r="T231" s="33">
        <v>485</v>
      </c>
      <c r="U231" s="33">
        <v>406</v>
      </c>
    </row>
    <row r="232" spans="1:27" x14ac:dyDescent="0.2">
      <c r="A232" s="30" t="s">
        <v>68</v>
      </c>
      <c r="B232" s="33">
        <v>331</v>
      </c>
      <c r="C232" s="33">
        <v>339</v>
      </c>
      <c r="D232" s="33">
        <v>331</v>
      </c>
      <c r="E232" s="33">
        <v>336</v>
      </c>
      <c r="F232" s="33">
        <v>329</v>
      </c>
      <c r="G232" s="33">
        <v>326</v>
      </c>
      <c r="H232" s="33">
        <v>329</v>
      </c>
      <c r="I232" s="33">
        <v>328</v>
      </c>
      <c r="J232" s="33">
        <v>348</v>
      </c>
      <c r="K232" s="33">
        <v>359</v>
      </c>
      <c r="L232" s="33">
        <v>375</v>
      </c>
      <c r="M232" s="33">
        <v>353</v>
      </c>
      <c r="N232" s="33">
        <v>356</v>
      </c>
      <c r="O232" s="33">
        <v>346</v>
      </c>
      <c r="P232" s="33">
        <v>361</v>
      </c>
      <c r="Q232" s="33">
        <v>344</v>
      </c>
      <c r="R232" s="33">
        <v>347</v>
      </c>
      <c r="S232" s="33">
        <v>355</v>
      </c>
      <c r="T232" s="33">
        <v>350</v>
      </c>
      <c r="U232" s="33">
        <v>324</v>
      </c>
    </row>
    <row r="233" spans="1:27" x14ac:dyDescent="0.2">
      <c r="A233" s="30" t="s">
        <v>69</v>
      </c>
      <c r="B233" s="38">
        <v>4637</v>
      </c>
      <c r="C233" s="38">
        <v>4873</v>
      </c>
      <c r="D233" s="38">
        <v>4465</v>
      </c>
      <c r="E233" s="38">
        <v>4181</v>
      </c>
      <c r="F233" s="38">
        <v>4119</v>
      </c>
      <c r="G233" s="38">
        <v>4124</v>
      </c>
      <c r="H233" s="38">
        <v>4122</v>
      </c>
      <c r="I233" s="38">
        <v>4113</v>
      </c>
      <c r="J233" s="38">
        <v>4118</v>
      </c>
      <c r="K233" s="38">
        <v>4011</v>
      </c>
      <c r="L233" s="38">
        <v>4037</v>
      </c>
      <c r="M233" s="38">
        <v>4066</v>
      </c>
      <c r="N233" s="38">
        <v>4045</v>
      </c>
      <c r="O233" s="38">
        <v>3893</v>
      </c>
      <c r="P233" s="38">
        <v>4034</v>
      </c>
      <c r="Q233" s="38">
        <v>4106</v>
      </c>
      <c r="R233" s="38">
        <v>4198</v>
      </c>
      <c r="S233" s="38">
        <v>4199</v>
      </c>
      <c r="T233" s="38">
        <v>4505</v>
      </c>
      <c r="U233" s="38">
        <v>4352</v>
      </c>
    </row>
    <row r="234" spans="1:27" x14ac:dyDescent="0.2">
      <c r="A234" s="37" t="s">
        <v>70</v>
      </c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AA234"/>
    </row>
    <row r="235" spans="1:27" x14ac:dyDescent="0.2">
      <c r="A235" s="39" t="s">
        <v>71</v>
      </c>
      <c r="B235" s="40">
        <f>SUM(B204:B232)</f>
        <v>4821</v>
      </c>
      <c r="C235" s="40">
        <f t="shared" ref="C235:U235" si="6">SUM(C204:C232)</f>
        <v>5072</v>
      </c>
      <c r="D235" s="40">
        <f t="shared" si="6"/>
        <v>4679</v>
      </c>
      <c r="E235" s="40">
        <f t="shared" si="6"/>
        <v>4474</v>
      </c>
      <c r="F235" s="40">
        <f t="shared" si="6"/>
        <v>4428</v>
      </c>
      <c r="G235" s="40">
        <f t="shared" si="6"/>
        <v>4446</v>
      </c>
      <c r="H235" s="40">
        <f t="shared" si="6"/>
        <v>4459</v>
      </c>
      <c r="I235" s="40">
        <f t="shared" si="6"/>
        <v>4473</v>
      </c>
      <c r="J235" s="40">
        <f t="shared" si="6"/>
        <v>4570</v>
      </c>
      <c r="K235" s="40">
        <f t="shared" si="6"/>
        <v>4489</v>
      </c>
      <c r="L235" s="40">
        <f t="shared" si="6"/>
        <v>4567</v>
      </c>
      <c r="M235" s="40">
        <f t="shared" si="6"/>
        <v>4621</v>
      </c>
      <c r="N235" s="40">
        <f t="shared" si="6"/>
        <v>4612</v>
      </c>
      <c r="O235" s="40">
        <f t="shared" si="6"/>
        <v>4445</v>
      </c>
      <c r="P235" s="40">
        <f t="shared" si="6"/>
        <v>4607</v>
      </c>
      <c r="Q235" s="40">
        <f t="shared" si="6"/>
        <v>4709</v>
      </c>
      <c r="R235" s="40">
        <f t="shared" si="6"/>
        <v>4822</v>
      </c>
      <c r="S235" s="40">
        <f t="shared" si="6"/>
        <v>4867</v>
      </c>
      <c r="T235" s="40">
        <f t="shared" si="6"/>
        <v>5245</v>
      </c>
      <c r="U235" s="40">
        <f t="shared" si="6"/>
        <v>5008</v>
      </c>
      <c r="AA235"/>
    </row>
    <row r="236" spans="1:27" x14ac:dyDescent="0.2">
      <c r="AA236"/>
    </row>
    <row r="237" spans="1:27" ht="13.5" thickBot="1" x14ac:dyDescent="0.25">
      <c r="A237" s="24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</row>
    <row r="238" spans="1:27" ht="16.5" thickTop="1" thickBot="1" x14ac:dyDescent="0.25">
      <c r="A238" s="24"/>
      <c r="B238" s="173" t="s">
        <v>6</v>
      </c>
      <c r="C238" s="182" t="s">
        <v>7</v>
      </c>
      <c r="D238" s="180"/>
      <c r="E238" s="180"/>
      <c r="F238" s="180"/>
      <c r="G238" s="180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</row>
    <row r="239" spans="1:27" ht="15.75" thickTop="1" x14ac:dyDescent="0.2">
      <c r="A239" s="45"/>
      <c r="B239" s="173" t="s">
        <v>10</v>
      </c>
      <c r="C239" s="174" t="s">
        <v>149</v>
      </c>
      <c r="D239" s="178"/>
      <c r="E239" s="178"/>
      <c r="F239" s="178"/>
      <c r="G239" s="17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</row>
    <row r="240" spans="1:27" ht="15" x14ac:dyDescent="0.2">
      <c r="A240" s="45"/>
      <c r="B240" s="173" t="s">
        <v>13</v>
      </c>
      <c r="C240" s="174" t="s">
        <v>106</v>
      </c>
      <c r="D240" s="178"/>
      <c r="E240" s="178"/>
      <c r="F240" s="178"/>
      <c r="G240" s="17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</row>
    <row r="241" spans="1:21" x14ac:dyDescent="0.2">
      <c r="A241" s="21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5"/>
      <c r="U241" s="25"/>
    </row>
    <row r="242" spans="1:21" x14ac:dyDescent="0.2">
      <c r="A242" s="30" t="s">
        <v>15</v>
      </c>
      <c r="B242" s="30" t="s">
        <v>16</v>
      </c>
      <c r="C242" s="30" t="s">
        <v>17</v>
      </c>
      <c r="D242" s="30" t="s">
        <v>18</v>
      </c>
      <c r="E242" s="30" t="s">
        <v>19</v>
      </c>
      <c r="F242" s="30" t="s">
        <v>20</v>
      </c>
      <c r="G242" s="30" t="s">
        <v>21</v>
      </c>
      <c r="H242" s="30" t="s">
        <v>22</v>
      </c>
      <c r="I242" s="30" t="s">
        <v>23</v>
      </c>
      <c r="J242" s="30" t="s">
        <v>24</v>
      </c>
      <c r="K242" s="30" t="s">
        <v>25</v>
      </c>
      <c r="L242" s="30" t="s">
        <v>26</v>
      </c>
      <c r="M242" s="30" t="s">
        <v>27</v>
      </c>
      <c r="N242" s="30" t="s">
        <v>28</v>
      </c>
      <c r="O242" s="30" t="s">
        <v>29</v>
      </c>
      <c r="P242" s="30" t="s">
        <v>30</v>
      </c>
      <c r="Q242" s="30" t="s">
        <v>31</v>
      </c>
      <c r="R242" s="30" t="s">
        <v>32</v>
      </c>
      <c r="S242" s="30" t="s">
        <v>33</v>
      </c>
      <c r="T242" s="30" t="s">
        <v>34</v>
      </c>
      <c r="U242" s="30" t="s">
        <v>35</v>
      </c>
    </row>
    <row r="243" spans="1:21" x14ac:dyDescent="0.2">
      <c r="A243" s="30" t="s">
        <v>36</v>
      </c>
      <c r="B243" s="33">
        <v>781</v>
      </c>
      <c r="C243" s="33">
        <v>832</v>
      </c>
      <c r="D243" s="33">
        <v>807</v>
      </c>
      <c r="E243" s="33">
        <v>842</v>
      </c>
      <c r="F243" s="33">
        <v>853</v>
      </c>
      <c r="G243" s="33">
        <v>844</v>
      </c>
      <c r="H243" s="33">
        <v>988</v>
      </c>
      <c r="I243" s="33">
        <v>1031</v>
      </c>
      <c r="J243" s="33">
        <v>1056</v>
      </c>
      <c r="K243" s="33">
        <v>1087</v>
      </c>
      <c r="L243" s="33">
        <v>996</v>
      </c>
      <c r="M243" s="33">
        <v>1004</v>
      </c>
      <c r="N243" s="33">
        <v>973</v>
      </c>
      <c r="O243" s="33">
        <v>956</v>
      </c>
      <c r="P243" s="33">
        <v>819</v>
      </c>
      <c r="Q243" s="33">
        <v>892</v>
      </c>
      <c r="R243" s="33">
        <v>1058</v>
      </c>
      <c r="S243" s="33">
        <v>1121</v>
      </c>
      <c r="T243" s="33">
        <v>1130</v>
      </c>
      <c r="U243" s="33">
        <v>1011</v>
      </c>
    </row>
    <row r="244" spans="1:21" x14ac:dyDescent="0.2">
      <c r="A244" s="30" t="s">
        <v>38</v>
      </c>
      <c r="B244" s="33">
        <v>671</v>
      </c>
      <c r="C244" s="33">
        <v>710</v>
      </c>
      <c r="D244" s="33">
        <v>758</v>
      </c>
      <c r="E244" s="33">
        <v>825</v>
      </c>
      <c r="F244" s="33">
        <v>868</v>
      </c>
      <c r="G244" s="33">
        <v>883</v>
      </c>
      <c r="H244" s="33">
        <v>935</v>
      </c>
      <c r="I244" s="33">
        <v>945</v>
      </c>
      <c r="J244" s="33">
        <v>995</v>
      </c>
      <c r="K244" s="33">
        <v>1009</v>
      </c>
      <c r="L244" s="33">
        <v>1052</v>
      </c>
      <c r="M244" s="33">
        <v>1100</v>
      </c>
      <c r="N244" s="33">
        <v>1020</v>
      </c>
      <c r="O244" s="33">
        <v>1024</v>
      </c>
      <c r="P244" s="33">
        <v>1026</v>
      </c>
      <c r="Q244" s="33">
        <v>1092</v>
      </c>
      <c r="R244" s="33">
        <v>1474</v>
      </c>
      <c r="S244" s="33">
        <v>1560</v>
      </c>
      <c r="T244" s="33">
        <v>1791</v>
      </c>
      <c r="U244" s="33">
        <v>1847</v>
      </c>
    </row>
    <row r="245" spans="1:21" x14ac:dyDescent="0.2">
      <c r="A245" s="30" t="s">
        <v>40</v>
      </c>
      <c r="B245" s="33">
        <v>81</v>
      </c>
      <c r="C245" s="33">
        <v>53</v>
      </c>
      <c r="D245" s="33">
        <v>114</v>
      </c>
      <c r="E245" s="33">
        <v>113</v>
      </c>
      <c r="F245" s="33">
        <v>122</v>
      </c>
      <c r="G245" s="33">
        <v>125</v>
      </c>
      <c r="H245" s="33">
        <v>141</v>
      </c>
      <c r="I245" s="33">
        <v>117</v>
      </c>
      <c r="J245" s="33">
        <v>127</v>
      </c>
      <c r="K245" s="33">
        <v>380</v>
      </c>
      <c r="L245" s="33">
        <v>435</v>
      </c>
      <c r="M245" s="33">
        <v>442</v>
      </c>
      <c r="N245" s="33">
        <v>485</v>
      </c>
      <c r="O245" s="33">
        <v>515</v>
      </c>
      <c r="P245" s="33">
        <v>496</v>
      </c>
      <c r="Q245" s="33">
        <v>528</v>
      </c>
      <c r="R245" s="33">
        <v>592</v>
      </c>
      <c r="S245" s="33">
        <v>601</v>
      </c>
      <c r="T245" s="33">
        <v>643</v>
      </c>
      <c r="U245" s="33">
        <v>639</v>
      </c>
    </row>
    <row r="246" spans="1:21" x14ac:dyDescent="0.2">
      <c r="A246" s="30" t="s">
        <v>66</v>
      </c>
      <c r="B246" s="33">
        <v>1090</v>
      </c>
      <c r="C246" s="33">
        <v>1121</v>
      </c>
      <c r="D246" s="33">
        <v>1149</v>
      </c>
      <c r="E246" s="33">
        <v>1159</v>
      </c>
      <c r="F246" s="33">
        <v>1158</v>
      </c>
      <c r="G246" s="33">
        <v>1183</v>
      </c>
      <c r="H246" s="33">
        <v>1211</v>
      </c>
      <c r="I246" s="33">
        <v>1218</v>
      </c>
      <c r="J246" s="33">
        <v>1240</v>
      </c>
      <c r="K246" s="33">
        <v>1300</v>
      </c>
      <c r="L246" s="33">
        <v>1284</v>
      </c>
      <c r="M246" s="33">
        <v>1349</v>
      </c>
      <c r="N246" s="33">
        <v>1347</v>
      </c>
      <c r="O246" s="33">
        <v>1388</v>
      </c>
      <c r="P246" s="33">
        <v>1414</v>
      </c>
      <c r="Q246" s="33">
        <v>1444</v>
      </c>
      <c r="R246" s="33">
        <v>1456</v>
      </c>
      <c r="S246" s="33">
        <v>1451</v>
      </c>
      <c r="T246" s="33">
        <v>1495</v>
      </c>
      <c r="U246" s="33">
        <v>1487</v>
      </c>
    </row>
    <row r="247" spans="1:21" x14ac:dyDescent="0.2">
      <c r="A247" s="30" t="s">
        <v>42</v>
      </c>
      <c r="B247" s="33">
        <v>48</v>
      </c>
      <c r="C247" s="33">
        <v>52</v>
      </c>
      <c r="D247" s="33">
        <v>59</v>
      </c>
      <c r="E247" s="33">
        <v>63</v>
      </c>
      <c r="F247" s="33">
        <v>69</v>
      </c>
      <c r="G247" s="33">
        <v>69</v>
      </c>
      <c r="H247" s="33">
        <v>70</v>
      </c>
      <c r="I247" s="33">
        <v>86</v>
      </c>
      <c r="J247" s="33">
        <v>91</v>
      </c>
      <c r="K247" s="33">
        <v>105</v>
      </c>
      <c r="L247" s="33">
        <v>106</v>
      </c>
      <c r="M247" s="33">
        <v>123</v>
      </c>
      <c r="N247" s="33">
        <v>134</v>
      </c>
      <c r="O247" s="33">
        <v>140</v>
      </c>
      <c r="P247" s="33">
        <v>145</v>
      </c>
      <c r="Q247" s="33">
        <v>151</v>
      </c>
      <c r="R247" s="33">
        <v>157</v>
      </c>
      <c r="S247" s="33">
        <v>168</v>
      </c>
      <c r="T247" s="33">
        <v>178</v>
      </c>
      <c r="U247" s="33">
        <v>186</v>
      </c>
    </row>
    <row r="248" spans="1:21" x14ac:dyDescent="0.2">
      <c r="A248" s="30" t="s">
        <v>43</v>
      </c>
      <c r="B248" s="33">
        <v>313</v>
      </c>
      <c r="C248" s="33">
        <v>348</v>
      </c>
      <c r="D248" s="33">
        <v>509</v>
      </c>
      <c r="E248" s="33">
        <v>698</v>
      </c>
      <c r="F248" s="33">
        <v>718</v>
      </c>
      <c r="G248" s="33">
        <v>790</v>
      </c>
      <c r="H248" s="33">
        <v>851</v>
      </c>
      <c r="I248" s="33">
        <v>873</v>
      </c>
      <c r="J248" s="33">
        <v>889</v>
      </c>
      <c r="K248" s="33">
        <v>881</v>
      </c>
      <c r="L248" s="33">
        <v>994</v>
      </c>
      <c r="M248" s="33">
        <v>1019</v>
      </c>
      <c r="N248" s="33">
        <v>978</v>
      </c>
      <c r="O248" s="33">
        <v>1083</v>
      </c>
      <c r="P248" s="33">
        <v>1050</v>
      </c>
      <c r="Q248" s="33">
        <v>1077</v>
      </c>
      <c r="R248" s="33">
        <v>1116</v>
      </c>
      <c r="S248" s="33">
        <v>1140</v>
      </c>
      <c r="T248" s="33">
        <v>1198</v>
      </c>
      <c r="U248" s="33">
        <v>1174</v>
      </c>
    </row>
    <row r="249" spans="1:21" x14ac:dyDescent="0.2">
      <c r="A249" s="30" t="s">
        <v>48</v>
      </c>
      <c r="B249" s="33">
        <v>6935</v>
      </c>
      <c r="C249" s="33">
        <v>8085</v>
      </c>
      <c r="D249" s="33">
        <v>7959</v>
      </c>
      <c r="E249" s="33">
        <v>8088</v>
      </c>
      <c r="F249" s="33">
        <v>8082</v>
      </c>
      <c r="G249" s="33">
        <v>8177</v>
      </c>
      <c r="H249" s="33">
        <v>8492</v>
      </c>
      <c r="I249" s="33">
        <v>8604</v>
      </c>
      <c r="J249" s="33">
        <v>8896</v>
      </c>
      <c r="K249" s="33">
        <v>9159</v>
      </c>
      <c r="L249" s="33">
        <v>10141</v>
      </c>
      <c r="M249" s="33">
        <v>10138</v>
      </c>
      <c r="N249" s="33">
        <v>10941</v>
      </c>
      <c r="O249" s="33">
        <v>11025</v>
      </c>
      <c r="P249" s="33">
        <v>10918</v>
      </c>
      <c r="Q249" s="33">
        <v>10651</v>
      </c>
      <c r="R249" s="33">
        <v>11204</v>
      </c>
      <c r="S249" s="33">
        <v>10301</v>
      </c>
      <c r="T249" s="33">
        <v>10209</v>
      </c>
      <c r="U249" s="33">
        <v>11163</v>
      </c>
    </row>
    <row r="250" spans="1:21" x14ac:dyDescent="0.2">
      <c r="A250" s="30" t="s">
        <v>44</v>
      </c>
      <c r="B250" s="33">
        <v>831</v>
      </c>
      <c r="C250" s="33">
        <v>871</v>
      </c>
      <c r="D250" s="33">
        <v>878</v>
      </c>
      <c r="E250" s="33">
        <v>888</v>
      </c>
      <c r="F250" s="33">
        <v>897</v>
      </c>
      <c r="G250" s="33">
        <v>885</v>
      </c>
      <c r="H250" s="33">
        <v>911</v>
      </c>
      <c r="I250" s="33">
        <v>887</v>
      </c>
      <c r="J250" s="33">
        <v>882</v>
      </c>
      <c r="K250" s="33">
        <v>884</v>
      </c>
      <c r="L250" s="33">
        <v>878</v>
      </c>
      <c r="M250" s="33">
        <v>874</v>
      </c>
      <c r="N250" s="33">
        <v>876</v>
      </c>
      <c r="O250" s="33">
        <v>882</v>
      </c>
      <c r="P250" s="33">
        <v>888</v>
      </c>
      <c r="Q250" s="33">
        <v>898</v>
      </c>
      <c r="R250" s="33">
        <v>909</v>
      </c>
      <c r="S250" s="33">
        <v>890</v>
      </c>
      <c r="T250" s="33">
        <v>884</v>
      </c>
      <c r="U250" s="33">
        <v>868</v>
      </c>
    </row>
    <row r="251" spans="1:21" x14ac:dyDescent="0.2">
      <c r="A251" s="30" t="s">
        <v>45</v>
      </c>
      <c r="B251" s="33">
        <v>18</v>
      </c>
      <c r="C251" s="33">
        <v>22</v>
      </c>
      <c r="D251" s="33">
        <v>141</v>
      </c>
      <c r="E251" s="33">
        <v>133</v>
      </c>
      <c r="F251" s="33">
        <v>106</v>
      </c>
      <c r="G251" s="33">
        <v>110</v>
      </c>
      <c r="H251" s="33">
        <v>124</v>
      </c>
      <c r="I251" s="33">
        <v>133</v>
      </c>
      <c r="J251" s="33">
        <v>135</v>
      </c>
      <c r="K251" s="33">
        <v>111</v>
      </c>
      <c r="L251" s="33">
        <v>119</v>
      </c>
      <c r="M251" s="33">
        <v>128</v>
      </c>
      <c r="N251" s="33">
        <v>139</v>
      </c>
      <c r="O251" s="33">
        <v>148</v>
      </c>
      <c r="P251" s="33">
        <v>159</v>
      </c>
      <c r="Q251" s="33">
        <v>166</v>
      </c>
      <c r="R251" s="33">
        <v>187</v>
      </c>
      <c r="S251" s="33">
        <v>203</v>
      </c>
      <c r="T251" s="33">
        <v>220</v>
      </c>
      <c r="U251" s="33">
        <v>222</v>
      </c>
    </row>
    <row r="252" spans="1:21" x14ac:dyDescent="0.2">
      <c r="A252" s="30" t="s">
        <v>64</v>
      </c>
      <c r="B252" s="33">
        <v>2158</v>
      </c>
      <c r="C252" s="33">
        <v>2207</v>
      </c>
      <c r="D252" s="33">
        <v>2298</v>
      </c>
      <c r="E252" s="33">
        <v>2358</v>
      </c>
      <c r="F252" s="33">
        <v>2578</v>
      </c>
      <c r="G252" s="33">
        <v>2542</v>
      </c>
      <c r="H252" s="33">
        <v>2919</v>
      </c>
      <c r="I252" s="33">
        <v>3409</v>
      </c>
      <c r="J252" s="33">
        <v>3534</v>
      </c>
      <c r="K252" s="33">
        <v>3866</v>
      </c>
      <c r="L252" s="33">
        <v>4301</v>
      </c>
      <c r="M252" s="33">
        <v>4408</v>
      </c>
      <c r="N252" s="33">
        <v>4577</v>
      </c>
      <c r="O252" s="33">
        <v>4921</v>
      </c>
      <c r="P252" s="33">
        <v>5217</v>
      </c>
      <c r="Q252" s="33">
        <v>5488</v>
      </c>
      <c r="R252" s="33">
        <v>6552</v>
      </c>
      <c r="S252" s="33">
        <v>6658</v>
      </c>
      <c r="T252" s="33">
        <v>7225</v>
      </c>
      <c r="U252" s="33">
        <v>6866</v>
      </c>
    </row>
    <row r="253" spans="1:21" x14ac:dyDescent="0.2">
      <c r="A253" s="30" t="s">
        <v>46</v>
      </c>
      <c r="B253" s="33">
        <v>894</v>
      </c>
      <c r="C253" s="33">
        <v>924</v>
      </c>
      <c r="D253" s="33">
        <v>942</v>
      </c>
      <c r="E253" s="33">
        <v>949</v>
      </c>
      <c r="F253" s="33">
        <v>967</v>
      </c>
      <c r="G253" s="33">
        <v>983</v>
      </c>
      <c r="H253" s="33">
        <v>1018</v>
      </c>
      <c r="I253" s="33">
        <v>1045</v>
      </c>
      <c r="J253" s="33">
        <v>1080</v>
      </c>
      <c r="K253" s="33">
        <v>1108</v>
      </c>
      <c r="L253" s="33">
        <v>1142</v>
      </c>
      <c r="M253" s="33">
        <v>1214</v>
      </c>
      <c r="N253" s="33">
        <v>1258</v>
      </c>
      <c r="O253" s="33">
        <v>1260</v>
      </c>
      <c r="P253" s="33">
        <v>1303</v>
      </c>
      <c r="Q253" s="33">
        <v>1339</v>
      </c>
      <c r="R253" s="33">
        <v>1386</v>
      </c>
      <c r="S253" s="33">
        <v>1392</v>
      </c>
      <c r="T253" s="33">
        <v>1422</v>
      </c>
      <c r="U253" s="33">
        <v>1482</v>
      </c>
    </row>
    <row r="254" spans="1:21" x14ac:dyDescent="0.2">
      <c r="A254" s="30" t="s">
        <v>47</v>
      </c>
      <c r="B254" s="33">
        <v>6823</v>
      </c>
      <c r="C254" s="33">
        <v>7374</v>
      </c>
      <c r="D254" s="33">
        <v>7564</v>
      </c>
      <c r="E254" s="33">
        <v>7644</v>
      </c>
      <c r="F254" s="33">
        <v>7997</v>
      </c>
      <c r="G254" s="33">
        <v>8001</v>
      </c>
      <c r="H254" s="33">
        <v>8148</v>
      </c>
      <c r="I254" s="33">
        <v>7970</v>
      </c>
      <c r="J254" s="33">
        <v>8134</v>
      </c>
      <c r="K254" s="33">
        <v>8399</v>
      </c>
      <c r="L254" s="33">
        <v>8943</v>
      </c>
      <c r="M254" s="33">
        <v>9169</v>
      </c>
      <c r="N254" s="33">
        <v>9149</v>
      </c>
      <c r="O254" s="33">
        <v>9795</v>
      </c>
      <c r="P254" s="33">
        <v>10142</v>
      </c>
      <c r="Q254" s="33">
        <v>10389</v>
      </c>
      <c r="R254" s="33">
        <v>11002</v>
      </c>
      <c r="S254" s="33">
        <v>11219</v>
      </c>
      <c r="T254" s="33">
        <v>9311</v>
      </c>
      <c r="U254" s="33">
        <v>10294</v>
      </c>
    </row>
    <row r="255" spans="1:21" x14ac:dyDescent="0.2">
      <c r="A255" s="30" t="s">
        <v>49</v>
      </c>
      <c r="B255" s="33">
        <v>482</v>
      </c>
      <c r="C255" s="33">
        <v>514</v>
      </c>
      <c r="D255" s="33">
        <v>567</v>
      </c>
      <c r="E255" s="33">
        <v>617</v>
      </c>
      <c r="F255" s="33">
        <v>679</v>
      </c>
      <c r="G255" s="33">
        <v>720</v>
      </c>
      <c r="H255" s="33">
        <v>759</v>
      </c>
      <c r="I255" s="33">
        <v>842</v>
      </c>
      <c r="J255" s="33">
        <v>932</v>
      </c>
      <c r="K255" s="33">
        <v>987</v>
      </c>
      <c r="L255" s="33">
        <v>1054</v>
      </c>
      <c r="M255" s="33">
        <v>1138</v>
      </c>
      <c r="N255" s="33">
        <v>1203</v>
      </c>
      <c r="O255" s="33">
        <v>1290</v>
      </c>
      <c r="P255" s="33">
        <v>1365</v>
      </c>
      <c r="Q255" s="33">
        <v>1417</v>
      </c>
      <c r="R255" s="33">
        <v>1527</v>
      </c>
      <c r="S255" s="33">
        <v>1614</v>
      </c>
      <c r="T255" s="33">
        <v>1693</v>
      </c>
      <c r="U255" s="33">
        <v>1700</v>
      </c>
    </row>
    <row r="256" spans="1:21" x14ac:dyDescent="0.2">
      <c r="A256" s="30" t="s">
        <v>50</v>
      </c>
      <c r="B256" s="33">
        <v>476</v>
      </c>
      <c r="C256" s="33">
        <v>533</v>
      </c>
      <c r="D256" s="33">
        <v>534</v>
      </c>
      <c r="E256" s="33">
        <v>557</v>
      </c>
      <c r="F256" s="33">
        <v>633</v>
      </c>
      <c r="G256" s="33">
        <v>630</v>
      </c>
      <c r="H256" s="33">
        <v>699</v>
      </c>
      <c r="I256" s="33">
        <v>720</v>
      </c>
      <c r="J256" s="33">
        <v>754</v>
      </c>
      <c r="K256" s="33">
        <v>740</v>
      </c>
      <c r="L256" s="33">
        <v>764</v>
      </c>
      <c r="M256" s="33">
        <v>773</v>
      </c>
      <c r="N256" s="33">
        <v>750</v>
      </c>
      <c r="O256" s="33">
        <v>744</v>
      </c>
      <c r="P256" s="33">
        <v>785</v>
      </c>
      <c r="Q256" s="33">
        <v>854</v>
      </c>
      <c r="R256" s="33">
        <v>885</v>
      </c>
      <c r="S256" s="33">
        <v>933</v>
      </c>
      <c r="T256" s="33">
        <v>931</v>
      </c>
      <c r="U256" s="33">
        <v>977</v>
      </c>
    </row>
    <row r="257" spans="1:21" x14ac:dyDescent="0.2">
      <c r="A257" s="30" t="s">
        <v>51</v>
      </c>
      <c r="B257" s="33">
        <v>240</v>
      </c>
      <c r="C257" s="33">
        <v>260</v>
      </c>
      <c r="D257" s="33">
        <v>279</v>
      </c>
      <c r="E257" s="33">
        <v>285</v>
      </c>
      <c r="F257" s="33">
        <v>296</v>
      </c>
      <c r="G257" s="33">
        <v>310</v>
      </c>
      <c r="H257" s="33">
        <v>336</v>
      </c>
      <c r="I257" s="33">
        <v>362</v>
      </c>
      <c r="J257" s="33">
        <v>387</v>
      </c>
      <c r="K257" s="33">
        <v>431</v>
      </c>
      <c r="L257" s="33">
        <v>481</v>
      </c>
      <c r="M257" s="33">
        <v>508</v>
      </c>
      <c r="N257" s="33">
        <v>580</v>
      </c>
      <c r="O257" s="33">
        <v>702</v>
      </c>
      <c r="P257" s="33">
        <v>702</v>
      </c>
      <c r="Q257" s="33">
        <v>728</v>
      </c>
      <c r="R257" s="33">
        <v>699</v>
      </c>
      <c r="S257" s="33">
        <v>749</v>
      </c>
      <c r="T257" s="33">
        <v>822</v>
      </c>
      <c r="U257" s="33">
        <v>683</v>
      </c>
    </row>
    <row r="258" spans="1:21" x14ac:dyDescent="0.2">
      <c r="A258" s="30" t="s">
        <v>52</v>
      </c>
      <c r="B258" s="33">
        <v>3442</v>
      </c>
      <c r="C258" s="33">
        <v>3655</v>
      </c>
      <c r="D258" s="33">
        <v>3862</v>
      </c>
      <c r="E258" s="33">
        <v>3985</v>
      </c>
      <c r="F258" s="33">
        <v>4137</v>
      </c>
      <c r="G258" s="33">
        <v>4272</v>
      </c>
      <c r="H258" s="33">
        <v>4419</v>
      </c>
      <c r="I258" s="33">
        <v>4618</v>
      </c>
      <c r="J258" s="33">
        <v>4822</v>
      </c>
      <c r="K258" s="33">
        <v>4634</v>
      </c>
      <c r="L258" s="33">
        <v>4866</v>
      </c>
      <c r="M258" s="33">
        <v>5093</v>
      </c>
      <c r="N258" s="33">
        <v>5402</v>
      </c>
      <c r="O258" s="33">
        <v>5798</v>
      </c>
      <c r="P258" s="33">
        <v>6015</v>
      </c>
      <c r="Q258" s="33">
        <v>6352</v>
      </c>
      <c r="R258" s="33">
        <v>6712</v>
      </c>
      <c r="S258" s="33">
        <v>6867</v>
      </c>
      <c r="T258" s="33">
        <v>7117</v>
      </c>
      <c r="U258" s="33">
        <v>7248</v>
      </c>
    </row>
    <row r="259" spans="1:21" x14ac:dyDescent="0.2">
      <c r="A259" s="30" t="s">
        <v>54</v>
      </c>
      <c r="B259" s="33">
        <v>162</v>
      </c>
      <c r="C259" s="33">
        <v>173</v>
      </c>
      <c r="D259" s="33">
        <v>153</v>
      </c>
      <c r="E259" s="33">
        <v>135</v>
      </c>
      <c r="F259" s="33">
        <v>129</v>
      </c>
      <c r="G259" s="33">
        <v>128</v>
      </c>
      <c r="H259" s="33">
        <v>139</v>
      </c>
      <c r="I259" s="33">
        <v>148</v>
      </c>
      <c r="J259" s="33">
        <v>163</v>
      </c>
      <c r="K259" s="33">
        <v>168</v>
      </c>
      <c r="L259" s="33">
        <v>161</v>
      </c>
      <c r="M259" s="33">
        <v>172</v>
      </c>
      <c r="N259" s="33">
        <v>180</v>
      </c>
      <c r="O259" s="33">
        <v>204</v>
      </c>
      <c r="P259" s="33">
        <v>219</v>
      </c>
      <c r="Q259" s="33">
        <v>231</v>
      </c>
      <c r="R259" s="33">
        <v>244</v>
      </c>
      <c r="S259" s="33">
        <v>259</v>
      </c>
      <c r="T259" s="33">
        <v>279</v>
      </c>
      <c r="U259" s="33">
        <v>254</v>
      </c>
    </row>
    <row r="260" spans="1:21" x14ac:dyDescent="0.2">
      <c r="A260" s="30" t="s">
        <v>55</v>
      </c>
      <c r="B260" s="33">
        <v>55</v>
      </c>
      <c r="C260" s="33">
        <v>59</v>
      </c>
      <c r="D260" s="33">
        <v>61</v>
      </c>
      <c r="E260" s="33">
        <v>67</v>
      </c>
      <c r="F260" s="33">
        <v>67</v>
      </c>
      <c r="G260" s="33">
        <v>70</v>
      </c>
      <c r="H260" s="33">
        <v>74</v>
      </c>
      <c r="I260" s="33">
        <v>74</v>
      </c>
      <c r="J260" s="33">
        <v>82</v>
      </c>
      <c r="K260" s="33">
        <v>85</v>
      </c>
      <c r="L260" s="33">
        <v>142</v>
      </c>
      <c r="M260" s="33">
        <v>169</v>
      </c>
      <c r="N260" s="33">
        <v>134</v>
      </c>
      <c r="O260" s="33">
        <v>145</v>
      </c>
      <c r="P260" s="33">
        <v>136</v>
      </c>
      <c r="Q260" s="33">
        <v>173</v>
      </c>
      <c r="R260" s="33">
        <v>153</v>
      </c>
      <c r="S260" s="33">
        <v>183</v>
      </c>
      <c r="T260" s="33">
        <v>179</v>
      </c>
      <c r="U260" s="33">
        <v>167</v>
      </c>
    </row>
    <row r="261" spans="1:21" x14ac:dyDescent="0.2">
      <c r="A261" s="30" t="s">
        <v>53</v>
      </c>
      <c r="B261" s="33">
        <v>163</v>
      </c>
      <c r="C261" s="33">
        <v>167</v>
      </c>
      <c r="D261" s="33">
        <v>132</v>
      </c>
      <c r="E261" s="33">
        <v>134</v>
      </c>
      <c r="F261" s="33">
        <v>126</v>
      </c>
      <c r="G261" s="33">
        <v>124</v>
      </c>
      <c r="H261" s="33">
        <v>110</v>
      </c>
      <c r="I261" s="33">
        <v>104</v>
      </c>
      <c r="J261" s="33">
        <v>135</v>
      </c>
      <c r="K261" s="33">
        <v>134</v>
      </c>
      <c r="L261" s="33">
        <v>133</v>
      </c>
      <c r="M261" s="33">
        <v>126</v>
      </c>
      <c r="N261" s="33">
        <v>148</v>
      </c>
      <c r="O261" s="33">
        <v>160</v>
      </c>
      <c r="P261" s="33">
        <v>171</v>
      </c>
      <c r="Q261" s="33">
        <v>184</v>
      </c>
      <c r="R261" s="33">
        <v>200</v>
      </c>
      <c r="S261" s="33">
        <v>233</v>
      </c>
      <c r="T261" s="33">
        <v>226</v>
      </c>
      <c r="U261" s="33">
        <v>201</v>
      </c>
    </row>
    <row r="262" spans="1:21" x14ac:dyDescent="0.2">
      <c r="A262" s="30" t="s">
        <v>57</v>
      </c>
      <c r="B262" s="33">
        <v>1730</v>
      </c>
      <c r="C262" s="33">
        <v>1823</v>
      </c>
      <c r="D262" s="33">
        <v>1938</v>
      </c>
      <c r="E262" s="33">
        <v>1879</v>
      </c>
      <c r="F262" s="33">
        <v>1934</v>
      </c>
      <c r="G262" s="33">
        <v>1823</v>
      </c>
      <c r="H262" s="33">
        <v>1975</v>
      </c>
      <c r="I262" s="33">
        <v>2120</v>
      </c>
      <c r="J262" s="33">
        <v>2281</v>
      </c>
      <c r="K262" s="33">
        <v>2339</v>
      </c>
      <c r="L262" s="33">
        <v>2523</v>
      </c>
      <c r="M262" s="33">
        <v>2589</v>
      </c>
      <c r="N262" s="33">
        <v>2523</v>
      </c>
      <c r="O262" s="33">
        <v>2592</v>
      </c>
      <c r="P262" s="33">
        <v>2747</v>
      </c>
      <c r="Q262" s="33">
        <v>2632</v>
      </c>
      <c r="R262" s="33">
        <v>2789</v>
      </c>
      <c r="S262" s="33">
        <v>3020</v>
      </c>
      <c r="T262" s="33">
        <v>2816</v>
      </c>
      <c r="U262" s="33">
        <v>2902</v>
      </c>
    </row>
    <row r="263" spans="1:21" x14ac:dyDescent="0.2">
      <c r="A263" s="30" t="s">
        <v>58</v>
      </c>
      <c r="B263" s="33">
        <v>1665</v>
      </c>
      <c r="C263" s="33">
        <v>1703</v>
      </c>
      <c r="D263" s="33">
        <v>1769</v>
      </c>
      <c r="E263" s="33">
        <v>1710</v>
      </c>
      <c r="F263" s="33">
        <v>1664</v>
      </c>
      <c r="G263" s="33">
        <v>1675</v>
      </c>
      <c r="H263" s="33">
        <v>1839</v>
      </c>
      <c r="I263" s="33">
        <v>1917</v>
      </c>
      <c r="J263" s="33">
        <v>1942</v>
      </c>
      <c r="K263" s="33">
        <v>1917</v>
      </c>
      <c r="L263" s="33">
        <v>1770</v>
      </c>
      <c r="M263" s="33">
        <v>2074</v>
      </c>
      <c r="N263" s="33">
        <v>2091</v>
      </c>
      <c r="O263" s="33">
        <v>1791</v>
      </c>
      <c r="P263" s="33">
        <v>1856</v>
      </c>
      <c r="Q263" s="33">
        <v>1888</v>
      </c>
      <c r="R263" s="33">
        <v>1819</v>
      </c>
      <c r="S263" s="33">
        <v>2006</v>
      </c>
      <c r="T263" s="33">
        <v>2034</v>
      </c>
      <c r="U263" s="33">
        <v>2075</v>
      </c>
    </row>
    <row r="264" spans="1:21" x14ac:dyDescent="0.2">
      <c r="A264" s="30" t="s">
        <v>59</v>
      </c>
      <c r="B264" s="33">
        <v>1659</v>
      </c>
      <c r="C264" s="33">
        <v>1562</v>
      </c>
      <c r="D264" s="33">
        <v>1540</v>
      </c>
      <c r="E264" s="33">
        <v>1689</v>
      </c>
      <c r="F264" s="33">
        <v>1468</v>
      </c>
      <c r="G264" s="33">
        <v>1496</v>
      </c>
      <c r="H264" s="33">
        <v>1644</v>
      </c>
      <c r="I264" s="33">
        <v>1538</v>
      </c>
      <c r="J264" s="33">
        <v>1991</v>
      </c>
      <c r="K264" s="33">
        <v>2251</v>
      </c>
      <c r="L264" s="33">
        <v>2387</v>
      </c>
      <c r="M264" s="33">
        <v>2505</v>
      </c>
      <c r="N264" s="33">
        <v>2463</v>
      </c>
      <c r="O264" s="33">
        <v>2570</v>
      </c>
      <c r="P264" s="33">
        <v>2667</v>
      </c>
      <c r="Q264" s="33">
        <v>2868</v>
      </c>
      <c r="R264" s="33">
        <v>3156</v>
      </c>
      <c r="S264" s="33">
        <v>3197</v>
      </c>
      <c r="T264" s="33">
        <v>3532</v>
      </c>
      <c r="U264" s="33">
        <v>3487</v>
      </c>
    </row>
    <row r="265" spans="1:21" x14ac:dyDescent="0.2">
      <c r="A265" s="30" t="s">
        <v>60</v>
      </c>
      <c r="B265" s="33">
        <v>415</v>
      </c>
      <c r="C265" s="33">
        <v>443</v>
      </c>
      <c r="D265" s="33">
        <v>468</v>
      </c>
      <c r="E265" s="33">
        <v>493</v>
      </c>
      <c r="F265" s="33">
        <v>529</v>
      </c>
      <c r="G265" s="33">
        <v>595</v>
      </c>
      <c r="H265" s="33">
        <v>634</v>
      </c>
      <c r="I265" s="33">
        <v>746</v>
      </c>
      <c r="J265" s="33">
        <v>816</v>
      </c>
      <c r="K265" s="33">
        <v>898</v>
      </c>
      <c r="L265" s="33">
        <v>971</v>
      </c>
      <c r="M265" s="33">
        <v>1033</v>
      </c>
      <c r="N265" s="33">
        <v>1063</v>
      </c>
      <c r="O265" s="33">
        <v>1134</v>
      </c>
      <c r="P265" s="33">
        <v>1178</v>
      </c>
      <c r="Q265" s="33">
        <v>1239</v>
      </c>
      <c r="R265" s="33">
        <v>1310</v>
      </c>
      <c r="S265" s="33">
        <v>1342</v>
      </c>
      <c r="T265" s="33">
        <v>1356</v>
      </c>
      <c r="U265" s="33">
        <v>1373</v>
      </c>
    </row>
    <row r="266" spans="1:21" x14ac:dyDescent="0.2">
      <c r="A266" s="30" t="s">
        <v>61</v>
      </c>
      <c r="B266" s="33">
        <v>390</v>
      </c>
      <c r="C266" s="33">
        <v>173</v>
      </c>
      <c r="D266" s="33">
        <v>285</v>
      </c>
      <c r="E266" s="33">
        <v>147</v>
      </c>
      <c r="F266" s="33">
        <v>169</v>
      </c>
      <c r="G266" s="33">
        <v>169</v>
      </c>
      <c r="H266" s="33">
        <v>295</v>
      </c>
      <c r="I266" s="33">
        <v>115</v>
      </c>
      <c r="J266" s="33">
        <v>231</v>
      </c>
      <c r="K266" s="33">
        <v>294</v>
      </c>
      <c r="L266" s="33">
        <v>336</v>
      </c>
      <c r="M266" s="33">
        <v>477</v>
      </c>
      <c r="N266" s="33">
        <v>236</v>
      </c>
      <c r="O266" s="33">
        <v>408</v>
      </c>
      <c r="P266" s="33">
        <v>308</v>
      </c>
      <c r="Q266" s="33">
        <v>344</v>
      </c>
      <c r="R266" s="33">
        <v>421</v>
      </c>
      <c r="S266" s="33">
        <v>492</v>
      </c>
      <c r="T266" s="33">
        <v>553</v>
      </c>
      <c r="U266" s="33">
        <v>561</v>
      </c>
    </row>
    <row r="267" spans="1:21" x14ac:dyDescent="0.2">
      <c r="A267" s="30" t="s">
        <v>65</v>
      </c>
      <c r="B267" s="33">
        <v>2095</v>
      </c>
      <c r="C267" s="33">
        <v>2175</v>
      </c>
      <c r="D267" s="33">
        <v>2199</v>
      </c>
      <c r="E267" s="33">
        <v>2188</v>
      </c>
      <c r="F267" s="33">
        <v>2210</v>
      </c>
      <c r="G267" s="33">
        <v>2242</v>
      </c>
      <c r="H267" s="33">
        <v>2235</v>
      </c>
      <c r="I267" s="33">
        <v>2123</v>
      </c>
      <c r="J267" s="33">
        <v>2158</v>
      </c>
      <c r="K267" s="33">
        <v>2244</v>
      </c>
      <c r="L267" s="33">
        <v>2183</v>
      </c>
      <c r="M267" s="33">
        <v>2410</v>
      </c>
      <c r="N267" s="33">
        <v>2408</v>
      </c>
      <c r="O267" s="33">
        <v>2344</v>
      </c>
      <c r="P267" s="33">
        <v>2369</v>
      </c>
      <c r="Q267" s="33">
        <v>2247</v>
      </c>
      <c r="R267" s="33">
        <v>2334</v>
      </c>
      <c r="S267" s="33">
        <v>2447</v>
      </c>
      <c r="T267" s="33">
        <v>2416</v>
      </c>
      <c r="U267" s="33">
        <v>2300</v>
      </c>
    </row>
    <row r="268" spans="1:21" x14ac:dyDescent="0.2">
      <c r="A268" s="30" t="s">
        <v>63</v>
      </c>
      <c r="B268" s="33">
        <v>70</v>
      </c>
      <c r="C268" s="33">
        <v>87</v>
      </c>
      <c r="D268" s="33">
        <v>108</v>
      </c>
      <c r="E268" s="33">
        <v>113</v>
      </c>
      <c r="F268" s="33">
        <v>132</v>
      </c>
      <c r="G268" s="33">
        <v>144</v>
      </c>
      <c r="H268" s="33">
        <v>165</v>
      </c>
      <c r="I268" s="33">
        <v>182</v>
      </c>
      <c r="J268" s="33">
        <v>190</v>
      </c>
      <c r="K268" s="33">
        <v>232</v>
      </c>
      <c r="L268" s="33">
        <v>183</v>
      </c>
      <c r="M268" s="33">
        <v>200</v>
      </c>
      <c r="N268" s="33">
        <v>257</v>
      </c>
      <c r="O268" s="33">
        <v>195</v>
      </c>
      <c r="P268" s="33">
        <v>223</v>
      </c>
      <c r="Q268" s="33">
        <v>208</v>
      </c>
      <c r="R268" s="33">
        <v>213</v>
      </c>
      <c r="S268" s="33">
        <v>222</v>
      </c>
      <c r="T268" s="33">
        <v>268</v>
      </c>
      <c r="U268" s="33">
        <v>261</v>
      </c>
    </row>
    <row r="269" spans="1:21" x14ac:dyDescent="0.2">
      <c r="A269" s="30" t="s">
        <v>62</v>
      </c>
      <c r="B269" s="33">
        <v>207</v>
      </c>
      <c r="C269" s="33">
        <v>392</v>
      </c>
      <c r="D269" s="33">
        <v>309</v>
      </c>
      <c r="E269" s="33">
        <v>452</v>
      </c>
      <c r="F269" s="33">
        <v>282</v>
      </c>
      <c r="G269" s="33">
        <v>456</v>
      </c>
      <c r="H269" s="33">
        <v>489</v>
      </c>
      <c r="I269" s="33">
        <v>441</v>
      </c>
      <c r="J269" s="33">
        <v>353</v>
      </c>
      <c r="K269" s="33">
        <v>512</v>
      </c>
      <c r="L269" s="33">
        <v>453</v>
      </c>
      <c r="M269" s="33">
        <v>624</v>
      </c>
      <c r="N269" s="33">
        <v>632</v>
      </c>
      <c r="O269" s="33">
        <v>556</v>
      </c>
      <c r="P269" s="33">
        <v>632</v>
      </c>
      <c r="Q269" s="33">
        <v>529</v>
      </c>
      <c r="R269" s="33">
        <v>539</v>
      </c>
      <c r="S269" s="33">
        <v>588</v>
      </c>
      <c r="T269" s="33">
        <v>584</v>
      </c>
      <c r="U269" s="33">
        <v>609</v>
      </c>
    </row>
    <row r="270" spans="1:21" x14ac:dyDescent="0.2">
      <c r="A270" s="30" t="s">
        <v>67</v>
      </c>
      <c r="B270" s="33">
        <v>637</v>
      </c>
      <c r="C270" s="33">
        <v>737</v>
      </c>
      <c r="D270" s="33">
        <v>812</v>
      </c>
      <c r="E270" s="33">
        <v>923</v>
      </c>
      <c r="F270" s="33">
        <v>1029</v>
      </c>
      <c r="G270" s="33">
        <v>1107</v>
      </c>
      <c r="H270" s="33">
        <v>1213</v>
      </c>
      <c r="I270" s="33">
        <v>1519</v>
      </c>
      <c r="J270" s="33">
        <v>1621</v>
      </c>
      <c r="K270" s="33">
        <v>1642</v>
      </c>
      <c r="L270" s="33">
        <v>1897</v>
      </c>
      <c r="M270" s="33">
        <v>1969</v>
      </c>
      <c r="N270" s="33">
        <v>2136</v>
      </c>
      <c r="O270" s="33">
        <v>2330</v>
      </c>
      <c r="P270" s="33">
        <v>2522</v>
      </c>
      <c r="Q270" s="33">
        <v>2766</v>
      </c>
      <c r="R270" s="33">
        <v>3039</v>
      </c>
      <c r="S270" s="33">
        <v>3349</v>
      </c>
      <c r="T270" s="33">
        <v>3504</v>
      </c>
      <c r="U270" s="33">
        <v>3589</v>
      </c>
    </row>
    <row r="271" spans="1:21" x14ac:dyDescent="0.2">
      <c r="A271" s="30" t="s">
        <v>68</v>
      </c>
      <c r="B271" s="33">
        <v>6094</v>
      </c>
      <c r="C271" s="33">
        <v>6377</v>
      </c>
      <c r="D271" s="33">
        <v>6664</v>
      </c>
      <c r="E271" s="33">
        <v>6661</v>
      </c>
      <c r="F271" s="33">
        <v>6620</v>
      </c>
      <c r="G271" s="33">
        <v>6874</v>
      </c>
      <c r="H271" s="33">
        <v>7166</v>
      </c>
      <c r="I271" s="33">
        <v>7532</v>
      </c>
      <c r="J271" s="33">
        <v>7440</v>
      </c>
      <c r="K271" s="33">
        <v>7627</v>
      </c>
      <c r="L271" s="33">
        <v>7780</v>
      </c>
      <c r="M271" s="33">
        <v>8007</v>
      </c>
      <c r="N271" s="33">
        <v>8050</v>
      </c>
      <c r="O271" s="33">
        <v>8157</v>
      </c>
      <c r="P271" s="33">
        <v>8162</v>
      </c>
      <c r="Q271" s="33">
        <v>8093</v>
      </c>
      <c r="R271" s="33">
        <v>8054</v>
      </c>
      <c r="S271" s="33">
        <v>8007</v>
      </c>
      <c r="T271" s="33">
        <v>8049</v>
      </c>
      <c r="U271" s="33">
        <v>7675</v>
      </c>
    </row>
    <row r="272" spans="1:21" x14ac:dyDescent="0.2">
      <c r="A272" s="30" t="s">
        <v>69</v>
      </c>
      <c r="B272" s="38">
        <v>37236</v>
      </c>
      <c r="C272" s="38">
        <v>39876</v>
      </c>
      <c r="D272" s="38">
        <v>41130</v>
      </c>
      <c r="E272" s="38">
        <v>42006</v>
      </c>
      <c r="F272" s="38">
        <v>42697</v>
      </c>
      <c r="G272" s="38">
        <v>43495</v>
      </c>
      <c r="H272" s="38">
        <v>45770</v>
      </c>
      <c r="I272" s="38">
        <v>46804</v>
      </c>
      <c r="J272" s="38">
        <v>48591</v>
      </c>
      <c r="K272" s="38">
        <v>50607</v>
      </c>
      <c r="L272" s="38">
        <v>53567</v>
      </c>
      <c r="M272" s="38">
        <v>55490</v>
      </c>
      <c r="N272" s="38">
        <v>56609</v>
      </c>
      <c r="O272" s="38">
        <v>58803</v>
      </c>
      <c r="P272" s="38">
        <v>59896</v>
      </c>
      <c r="Q272" s="38">
        <v>60820</v>
      </c>
      <c r="R272" s="38">
        <v>64930</v>
      </c>
      <c r="S272" s="38">
        <v>65463</v>
      </c>
      <c r="T272" s="38">
        <v>65086</v>
      </c>
      <c r="U272" s="38">
        <v>66204</v>
      </c>
    </row>
    <row r="273" spans="1:27" x14ac:dyDescent="0.2">
      <c r="A273" s="37" t="s">
        <v>70</v>
      </c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AA273"/>
    </row>
    <row r="274" spans="1:27" x14ac:dyDescent="0.2">
      <c r="A274" s="39" t="s">
        <v>71</v>
      </c>
      <c r="B274" s="40">
        <f>SUM(B243:B271)</f>
        <v>40625</v>
      </c>
      <c r="C274" s="40">
        <f t="shared" ref="C274:U274" si="7">SUM(C243:C271)</f>
        <v>43432</v>
      </c>
      <c r="D274" s="40">
        <f t="shared" si="7"/>
        <v>44858</v>
      </c>
      <c r="E274" s="40">
        <f t="shared" si="7"/>
        <v>45795</v>
      </c>
      <c r="F274" s="40">
        <f t="shared" si="7"/>
        <v>46519</v>
      </c>
      <c r="G274" s="40">
        <f t="shared" si="7"/>
        <v>47427</v>
      </c>
      <c r="H274" s="40">
        <f t="shared" si="7"/>
        <v>49999</v>
      </c>
      <c r="I274" s="40">
        <f t="shared" si="7"/>
        <v>51419</v>
      </c>
      <c r="J274" s="40">
        <f t="shared" si="7"/>
        <v>53357</v>
      </c>
      <c r="K274" s="40">
        <f>SUM(K243:K271)</f>
        <v>55424</v>
      </c>
      <c r="L274" s="40">
        <f t="shared" si="7"/>
        <v>58475</v>
      </c>
      <c r="M274" s="40">
        <f t="shared" si="7"/>
        <v>60835</v>
      </c>
      <c r="N274" s="40">
        <f t="shared" si="7"/>
        <v>62133</v>
      </c>
      <c r="O274" s="40">
        <f t="shared" si="7"/>
        <v>64257</v>
      </c>
      <c r="P274" s="40">
        <f t="shared" si="7"/>
        <v>65634</v>
      </c>
      <c r="Q274" s="40">
        <f t="shared" si="7"/>
        <v>66868</v>
      </c>
      <c r="R274" s="40">
        <f t="shared" si="7"/>
        <v>71187</v>
      </c>
      <c r="S274" s="40">
        <f t="shared" si="7"/>
        <v>72212</v>
      </c>
      <c r="T274" s="40">
        <f t="shared" si="7"/>
        <v>72065</v>
      </c>
      <c r="U274" s="40">
        <f t="shared" si="7"/>
        <v>73301</v>
      </c>
      <c r="AA274"/>
    </row>
    <row r="275" spans="1:27" x14ac:dyDescent="0.2">
      <c r="AA275"/>
    </row>
    <row r="276" spans="1:27" ht="13.5" thickBot="1" x14ac:dyDescent="0.25">
      <c r="AA276"/>
    </row>
    <row r="277" spans="1:27" ht="17.25" thickTop="1" thickBot="1" x14ac:dyDescent="0.3">
      <c r="A277" s="24"/>
      <c r="B277" s="173" t="s">
        <v>6</v>
      </c>
      <c r="C277" s="183" t="s">
        <v>7</v>
      </c>
      <c r="D277" s="180"/>
      <c r="E277" s="180"/>
      <c r="F277" s="180"/>
      <c r="G277" s="181"/>
      <c r="H277" s="181"/>
      <c r="I277" s="181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</row>
    <row r="278" spans="1:27" ht="16.5" thickTop="1" x14ac:dyDescent="0.25">
      <c r="A278" s="45"/>
      <c r="B278" s="173" t="s">
        <v>10</v>
      </c>
      <c r="C278" s="184" t="s">
        <v>149</v>
      </c>
      <c r="D278" s="178"/>
      <c r="E278" s="178"/>
      <c r="F278" s="178"/>
      <c r="G278" s="179"/>
      <c r="H278" s="179"/>
      <c r="I278" s="179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</row>
    <row r="279" spans="1:27" ht="15.75" x14ac:dyDescent="0.25">
      <c r="A279" s="45"/>
      <c r="B279" s="173" t="s">
        <v>13</v>
      </c>
      <c r="C279" s="184" t="s">
        <v>155</v>
      </c>
      <c r="D279" s="178"/>
      <c r="E279" s="178"/>
      <c r="F279" s="178"/>
      <c r="G279" s="179"/>
      <c r="H279" s="179"/>
      <c r="I279" s="179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</row>
    <row r="280" spans="1:27" x14ac:dyDescent="0.2">
      <c r="A280" s="21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5"/>
      <c r="U280" s="25"/>
    </row>
    <row r="281" spans="1:27" x14ac:dyDescent="0.2">
      <c r="AA281"/>
    </row>
    <row r="282" spans="1:27" x14ac:dyDescent="0.2">
      <c r="A282" s="30" t="s">
        <v>15</v>
      </c>
      <c r="B282" s="30" t="s">
        <v>16</v>
      </c>
      <c r="C282" s="30" t="s">
        <v>17</v>
      </c>
      <c r="D282" s="30" t="s">
        <v>18</v>
      </c>
      <c r="E282" s="30" t="s">
        <v>19</v>
      </c>
      <c r="F282" s="30" t="s">
        <v>20</v>
      </c>
      <c r="G282" s="30" t="s">
        <v>21</v>
      </c>
      <c r="H282" s="30" t="s">
        <v>22</v>
      </c>
      <c r="I282" s="30" t="s">
        <v>23</v>
      </c>
      <c r="J282" s="30" t="s">
        <v>24</v>
      </c>
      <c r="K282" s="30" t="s">
        <v>25</v>
      </c>
      <c r="L282" s="30" t="s">
        <v>26</v>
      </c>
      <c r="M282" s="30" t="s">
        <v>27</v>
      </c>
      <c r="N282" s="30" t="s">
        <v>28</v>
      </c>
      <c r="O282" s="30" t="s">
        <v>29</v>
      </c>
      <c r="P282" s="30" t="s">
        <v>30</v>
      </c>
      <c r="Q282" s="30" t="s">
        <v>31</v>
      </c>
      <c r="R282" s="30" t="s">
        <v>32</v>
      </c>
      <c r="S282" s="30" t="s">
        <v>33</v>
      </c>
      <c r="T282" s="30" t="s">
        <v>34</v>
      </c>
      <c r="U282" s="30" t="s">
        <v>35</v>
      </c>
    </row>
    <row r="283" spans="1:27" x14ac:dyDescent="0.2">
      <c r="A283" s="30" t="s">
        <v>36</v>
      </c>
      <c r="B283" s="33">
        <v>1893</v>
      </c>
      <c r="C283" s="33">
        <v>2010</v>
      </c>
      <c r="D283" s="33">
        <v>2000</v>
      </c>
      <c r="E283" s="33">
        <v>2069</v>
      </c>
      <c r="F283" s="33">
        <v>2064</v>
      </c>
      <c r="G283" s="33">
        <v>2112</v>
      </c>
      <c r="H283" s="33">
        <v>2313</v>
      </c>
      <c r="I283" s="33">
        <v>2333</v>
      </c>
      <c r="J283" s="33">
        <v>2360</v>
      </c>
      <c r="K283" s="33">
        <v>2367</v>
      </c>
      <c r="L283" s="33">
        <v>2303</v>
      </c>
      <c r="M283" s="33">
        <v>2419</v>
      </c>
      <c r="N283" s="33">
        <v>2435</v>
      </c>
      <c r="O283" s="33">
        <v>2463</v>
      </c>
      <c r="P283" s="33">
        <v>2321</v>
      </c>
      <c r="Q283" s="33">
        <v>2424</v>
      </c>
      <c r="R283" s="33">
        <v>2574</v>
      </c>
      <c r="S283" s="33">
        <v>2598</v>
      </c>
      <c r="T283" s="33">
        <v>2610</v>
      </c>
      <c r="U283" s="33">
        <v>2491</v>
      </c>
    </row>
    <row r="284" spans="1:27" x14ac:dyDescent="0.2">
      <c r="A284" s="30" t="s">
        <v>38</v>
      </c>
      <c r="B284" s="33">
        <v>2254</v>
      </c>
      <c r="C284" s="33">
        <v>2421</v>
      </c>
      <c r="D284" s="33">
        <v>2499</v>
      </c>
      <c r="E284" s="33">
        <v>2638</v>
      </c>
      <c r="F284" s="33">
        <v>2705</v>
      </c>
      <c r="G284" s="33">
        <v>2784</v>
      </c>
      <c r="H284" s="33">
        <v>2932</v>
      </c>
      <c r="I284" s="33">
        <v>2936</v>
      </c>
      <c r="J284" s="33">
        <v>3026</v>
      </c>
      <c r="K284" s="33">
        <v>3050</v>
      </c>
      <c r="L284" s="33">
        <v>3115</v>
      </c>
      <c r="M284" s="33">
        <v>3220</v>
      </c>
      <c r="N284" s="33">
        <v>3272</v>
      </c>
      <c r="O284" s="33">
        <v>3286</v>
      </c>
      <c r="P284" s="33">
        <v>3331</v>
      </c>
      <c r="Q284" s="33">
        <v>3361</v>
      </c>
      <c r="R284" s="33">
        <v>3507</v>
      </c>
      <c r="S284" s="33">
        <v>3533</v>
      </c>
      <c r="T284" s="33">
        <v>3607</v>
      </c>
      <c r="U284" s="33">
        <v>3682</v>
      </c>
    </row>
    <row r="285" spans="1:27" x14ac:dyDescent="0.2">
      <c r="A285" s="30" t="s">
        <v>40</v>
      </c>
      <c r="B285" s="33">
        <v>1325</v>
      </c>
      <c r="C285" s="33">
        <v>1288</v>
      </c>
      <c r="D285" s="33">
        <v>1133</v>
      </c>
      <c r="E285" s="33">
        <v>1253</v>
      </c>
      <c r="F285" s="33">
        <v>1238</v>
      </c>
      <c r="G285" s="33">
        <v>1352</v>
      </c>
      <c r="H285" s="33">
        <v>1446</v>
      </c>
      <c r="I285" s="33">
        <v>1245</v>
      </c>
      <c r="J285" s="33">
        <v>1281</v>
      </c>
      <c r="K285" s="33">
        <v>1266</v>
      </c>
      <c r="L285" s="33">
        <v>1302</v>
      </c>
      <c r="M285" s="33">
        <v>1295</v>
      </c>
      <c r="N285" s="33">
        <v>1299</v>
      </c>
      <c r="O285" s="33">
        <v>1331</v>
      </c>
      <c r="P285" s="33">
        <v>1264</v>
      </c>
      <c r="Q285" s="33">
        <v>1322</v>
      </c>
      <c r="R285" s="33">
        <v>1409</v>
      </c>
      <c r="S285" s="33">
        <v>1426</v>
      </c>
      <c r="T285" s="33">
        <v>1530</v>
      </c>
      <c r="U285" s="33">
        <v>1547</v>
      </c>
    </row>
    <row r="286" spans="1:27" x14ac:dyDescent="0.2">
      <c r="A286" s="30" t="s">
        <v>66</v>
      </c>
      <c r="B286" s="33">
        <v>2335</v>
      </c>
      <c r="C286" s="33">
        <v>2427</v>
      </c>
      <c r="D286" s="33">
        <v>2486</v>
      </c>
      <c r="E286" s="33">
        <v>2499</v>
      </c>
      <c r="F286" s="33">
        <v>2531</v>
      </c>
      <c r="G286" s="33">
        <v>2594</v>
      </c>
      <c r="H286" s="33">
        <v>2627</v>
      </c>
      <c r="I286" s="33">
        <v>2593</v>
      </c>
      <c r="J286" s="33">
        <v>2622</v>
      </c>
      <c r="K286" s="33">
        <v>2794</v>
      </c>
      <c r="L286" s="33">
        <v>2721</v>
      </c>
      <c r="M286" s="33">
        <v>2827</v>
      </c>
      <c r="N286" s="33">
        <v>2829</v>
      </c>
      <c r="O286" s="33">
        <v>2909</v>
      </c>
      <c r="P286" s="33">
        <v>2974</v>
      </c>
      <c r="Q286" s="33">
        <v>3048</v>
      </c>
      <c r="R286" s="33">
        <v>3068</v>
      </c>
      <c r="S286" s="33">
        <v>3040</v>
      </c>
      <c r="T286" s="33">
        <v>3121</v>
      </c>
      <c r="U286" s="33">
        <v>3114</v>
      </c>
    </row>
    <row r="287" spans="1:27" x14ac:dyDescent="0.2">
      <c r="A287" s="30" t="s">
        <v>42</v>
      </c>
      <c r="B287" s="33">
        <v>121</v>
      </c>
      <c r="C287" s="33">
        <v>128</v>
      </c>
      <c r="D287" s="33">
        <v>149</v>
      </c>
      <c r="E287" s="33">
        <v>163</v>
      </c>
      <c r="F287" s="33">
        <v>171</v>
      </c>
      <c r="G287" s="33">
        <v>154</v>
      </c>
      <c r="H287" s="33">
        <v>160</v>
      </c>
      <c r="I287" s="33">
        <v>169</v>
      </c>
      <c r="J287" s="33">
        <v>187</v>
      </c>
      <c r="K287" s="33">
        <v>199</v>
      </c>
      <c r="L287" s="33">
        <v>217</v>
      </c>
      <c r="M287" s="33">
        <v>227</v>
      </c>
      <c r="N287" s="33">
        <v>248</v>
      </c>
      <c r="O287" s="33">
        <v>267</v>
      </c>
      <c r="P287" s="33">
        <v>274</v>
      </c>
      <c r="Q287" s="33">
        <v>291</v>
      </c>
      <c r="R287" s="33">
        <v>307</v>
      </c>
      <c r="S287" s="33">
        <v>325</v>
      </c>
      <c r="T287" s="33">
        <v>344</v>
      </c>
      <c r="U287" s="33">
        <v>358</v>
      </c>
    </row>
    <row r="288" spans="1:27" x14ac:dyDescent="0.2">
      <c r="A288" s="30" t="s">
        <v>43</v>
      </c>
      <c r="B288" s="33">
        <v>1555</v>
      </c>
      <c r="C288" s="33">
        <v>1636</v>
      </c>
      <c r="D288" s="33">
        <v>1806</v>
      </c>
      <c r="E288" s="33">
        <v>1995</v>
      </c>
      <c r="F288" s="33">
        <v>2146</v>
      </c>
      <c r="G288" s="33">
        <v>2347</v>
      </c>
      <c r="H288" s="33">
        <v>2547</v>
      </c>
      <c r="I288" s="33">
        <v>2477</v>
      </c>
      <c r="J288" s="33">
        <v>2384</v>
      </c>
      <c r="K288" s="33">
        <v>2334</v>
      </c>
      <c r="L288" s="33">
        <v>2416</v>
      </c>
      <c r="M288" s="33">
        <v>2479</v>
      </c>
      <c r="N288" s="33">
        <v>2417</v>
      </c>
      <c r="O288" s="33">
        <v>2549</v>
      </c>
      <c r="P288" s="33">
        <v>2517</v>
      </c>
      <c r="Q288" s="33">
        <v>2577</v>
      </c>
      <c r="R288" s="33">
        <v>2683</v>
      </c>
      <c r="S288" s="33">
        <v>2646</v>
      </c>
      <c r="T288" s="33">
        <v>2714</v>
      </c>
      <c r="U288" s="33">
        <v>2667</v>
      </c>
    </row>
    <row r="289" spans="1:21" x14ac:dyDescent="0.2">
      <c r="A289" s="30" t="s">
        <v>48</v>
      </c>
      <c r="B289" s="33">
        <v>19341</v>
      </c>
      <c r="C289" s="33">
        <v>19389</v>
      </c>
      <c r="D289" s="33">
        <v>19271</v>
      </c>
      <c r="E289" s="33">
        <v>19679</v>
      </c>
      <c r="F289" s="33">
        <v>19498</v>
      </c>
      <c r="G289" s="33">
        <v>19802</v>
      </c>
      <c r="H289" s="33">
        <v>20695</v>
      </c>
      <c r="I289" s="33">
        <v>20513</v>
      </c>
      <c r="J289" s="33">
        <v>20787</v>
      </c>
      <c r="K289" s="33">
        <v>21090</v>
      </c>
      <c r="L289" s="33">
        <v>22008</v>
      </c>
      <c r="M289" s="33">
        <v>22325</v>
      </c>
      <c r="N289" s="33">
        <v>23365</v>
      </c>
      <c r="O289" s="33">
        <v>23690</v>
      </c>
      <c r="P289" s="33">
        <v>23704</v>
      </c>
      <c r="Q289" s="33">
        <v>23514</v>
      </c>
      <c r="R289" s="33">
        <v>24084</v>
      </c>
      <c r="S289" s="33">
        <v>23070</v>
      </c>
      <c r="T289" s="33">
        <v>22952</v>
      </c>
      <c r="U289" s="33">
        <v>23872</v>
      </c>
    </row>
    <row r="290" spans="1:21" x14ac:dyDescent="0.2">
      <c r="A290" s="30" t="s">
        <v>44</v>
      </c>
      <c r="B290" s="33">
        <v>1695</v>
      </c>
      <c r="C290" s="33">
        <v>1754</v>
      </c>
      <c r="D290" s="33">
        <v>1784</v>
      </c>
      <c r="E290" s="33">
        <v>1815</v>
      </c>
      <c r="F290" s="33">
        <v>1840</v>
      </c>
      <c r="G290" s="33">
        <v>1824</v>
      </c>
      <c r="H290" s="33">
        <v>1880</v>
      </c>
      <c r="I290" s="33">
        <v>1866</v>
      </c>
      <c r="J290" s="33">
        <v>1876</v>
      </c>
      <c r="K290" s="33">
        <v>1887</v>
      </c>
      <c r="L290" s="33">
        <v>1897</v>
      </c>
      <c r="M290" s="33">
        <v>1905</v>
      </c>
      <c r="N290" s="33">
        <v>1911</v>
      </c>
      <c r="O290" s="33">
        <v>1917</v>
      </c>
      <c r="P290" s="33">
        <v>1940</v>
      </c>
      <c r="Q290" s="33">
        <v>1956</v>
      </c>
      <c r="R290" s="33">
        <v>1994</v>
      </c>
      <c r="S290" s="33">
        <v>1989</v>
      </c>
      <c r="T290" s="33">
        <v>1992</v>
      </c>
      <c r="U290" s="33">
        <v>1950</v>
      </c>
    </row>
    <row r="291" spans="1:21" x14ac:dyDescent="0.2">
      <c r="A291" s="30" t="s">
        <v>45</v>
      </c>
      <c r="B291" s="33">
        <v>334</v>
      </c>
      <c r="C291" s="33">
        <v>337</v>
      </c>
      <c r="D291" s="33">
        <v>247</v>
      </c>
      <c r="E291" s="33">
        <v>227</v>
      </c>
      <c r="F291" s="33">
        <v>244</v>
      </c>
      <c r="G291" s="33">
        <v>233</v>
      </c>
      <c r="H291" s="33">
        <v>259</v>
      </c>
      <c r="I291" s="33">
        <v>256</v>
      </c>
      <c r="J291" s="33">
        <v>272</v>
      </c>
      <c r="K291" s="33">
        <v>248</v>
      </c>
      <c r="L291" s="33">
        <v>264</v>
      </c>
      <c r="M291" s="33">
        <v>282</v>
      </c>
      <c r="N291" s="33">
        <v>293</v>
      </c>
      <c r="O291" s="33">
        <v>303</v>
      </c>
      <c r="P291" s="33">
        <v>317</v>
      </c>
      <c r="Q291" s="33">
        <v>324</v>
      </c>
      <c r="R291" s="33">
        <v>350</v>
      </c>
      <c r="S291" s="33">
        <v>372</v>
      </c>
      <c r="T291" s="33">
        <v>395</v>
      </c>
      <c r="U291" s="33">
        <v>399</v>
      </c>
    </row>
    <row r="292" spans="1:21" x14ac:dyDescent="0.2">
      <c r="A292" s="30" t="s">
        <v>64</v>
      </c>
      <c r="B292" s="33">
        <v>5060</v>
      </c>
      <c r="C292" s="33">
        <v>5174</v>
      </c>
      <c r="D292" s="33">
        <v>5313</v>
      </c>
      <c r="E292" s="33">
        <v>5437</v>
      </c>
      <c r="F292" s="33">
        <v>5913</v>
      </c>
      <c r="G292" s="33">
        <v>6566</v>
      </c>
      <c r="H292" s="33">
        <v>6874</v>
      </c>
      <c r="I292" s="33">
        <v>7447</v>
      </c>
      <c r="J292" s="33">
        <v>7739</v>
      </c>
      <c r="K292" s="33">
        <v>8361</v>
      </c>
      <c r="L292" s="33">
        <v>8483</v>
      </c>
      <c r="M292" s="33">
        <v>9125</v>
      </c>
      <c r="N292" s="33">
        <v>9360</v>
      </c>
      <c r="O292" s="33">
        <v>10019</v>
      </c>
      <c r="P292" s="33">
        <v>10654</v>
      </c>
      <c r="Q292" s="33">
        <v>11335</v>
      </c>
      <c r="R292" s="33">
        <v>13315</v>
      </c>
      <c r="S292" s="33">
        <v>13552</v>
      </c>
      <c r="T292" s="33">
        <v>14292</v>
      </c>
      <c r="U292" s="33">
        <v>13581</v>
      </c>
    </row>
    <row r="293" spans="1:21" x14ac:dyDescent="0.2">
      <c r="A293" s="30" t="s">
        <v>46</v>
      </c>
      <c r="B293" s="33">
        <v>2236</v>
      </c>
      <c r="C293" s="33">
        <v>2346</v>
      </c>
      <c r="D293" s="33">
        <v>2378</v>
      </c>
      <c r="E293" s="33">
        <v>2425</v>
      </c>
      <c r="F293" s="33">
        <v>2497</v>
      </c>
      <c r="G293" s="33">
        <v>2449</v>
      </c>
      <c r="H293" s="33">
        <v>2569</v>
      </c>
      <c r="I293" s="33">
        <v>2613</v>
      </c>
      <c r="J293" s="33">
        <v>2710</v>
      </c>
      <c r="K293" s="33">
        <v>2766</v>
      </c>
      <c r="L293" s="33">
        <v>2772</v>
      </c>
      <c r="M293" s="33">
        <v>2953</v>
      </c>
      <c r="N293" s="33">
        <v>3046</v>
      </c>
      <c r="O293" s="33">
        <v>3089</v>
      </c>
      <c r="P293" s="33">
        <v>3129</v>
      </c>
      <c r="Q293" s="33">
        <v>3184</v>
      </c>
      <c r="R293" s="33">
        <v>3281</v>
      </c>
      <c r="S293" s="33">
        <v>3317</v>
      </c>
      <c r="T293" s="33">
        <v>3319</v>
      </c>
      <c r="U293" s="33">
        <v>3455</v>
      </c>
    </row>
    <row r="294" spans="1:21" x14ac:dyDescent="0.2">
      <c r="A294" s="30" t="s">
        <v>47</v>
      </c>
      <c r="B294" s="33">
        <v>15364</v>
      </c>
      <c r="C294" s="33">
        <v>16782</v>
      </c>
      <c r="D294" s="33">
        <v>17184</v>
      </c>
      <c r="E294" s="33">
        <v>17421</v>
      </c>
      <c r="F294" s="33">
        <v>17785</v>
      </c>
      <c r="G294" s="33">
        <v>18018</v>
      </c>
      <c r="H294" s="33">
        <v>18970</v>
      </c>
      <c r="I294" s="33">
        <v>18650</v>
      </c>
      <c r="J294" s="33">
        <v>19290</v>
      </c>
      <c r="K294" s="33">
        <v>19871</v>
      </c>
      <c r="L294" s="33">
        <v>20513</v>
      </c>
      <c r="M294" s="33">
        <v>21447</v>
      </c>
      <c r="N294" s="33">
        <v>21337</v>
      </c>
      <c r="O294" s="33">
        <v>22571</v>
      </c>
      <c r="P294" s="33">
        <v>23316</v>
      </c>
      <c r="Q294" s="33">
        <v>23302</v>
      </c>
      <c r="R294" s="33">
        <v>24101</v>
      </c>
      <c r="S294" s="33">
        <v>24159</v>
      </c>
      <c r="T294" s="33">
        <v>23989</v>
      </c>
      <c r="U294" s="33">
        <v>25529</v>
      </c>
    </row>
    <row r="295" spans="1:21" x14ac:dyDescent="0.2">
      <c r="A295" s="30" t="s">
        <v>49</v>
      </c>
      <c r="B295" s="33">
        <v>1396</v>
      </c>
      <c r="C295" s="33">
        <v>1489</v>
      </c>
      <c r="D295" s="33">
        <v>1619</v>
      </c>
      <c r="E295" s="33">
        <v>1694</v>
      </c>
      <c r="F295" s="33">
        <v>1798</v>
      </c>
      <c r="G295" s="33">
        <v>1881</v>
      </c>
      <c r="H295" s="33">
        <v>2002</v>
      </c>
      <c r="I295" s="33">
        <v>2115</v>
      </c>
      <c r="J295" s="33">
        <v>2255</v>
      </c>
      <c r="K295" s="33">
        <v>2366</v>
      </c>
      <c r="L295" s="33">
        <v>2526</v>
      </c>
      <c r="M295" s="33">
        <v>2628</v>
      </c>
      <c r="N295" s="33">
        <v>2773</v>
      </c>
      <c r="O295" s="33">
        <v>2943</v>
      </c>
      <c r="P295" s="33">
        <v>3054</v>
      </c>
      <c r="Q295" s="33">
        <v>3120</v>
      </c>
      <c r="R295" s="33">
        <v>3280</v>
      </c>
      <c r="S295" s="33">
        <v>3406</v>
      </c>
      <c r="T295" s="33">
        <v>3519</v>
      </c>
      <c r="U295" s="33">
        <v>3475</v>
      </c>
    </row>
    <row r="296" spans="1:21" x14ac:dyDescent="0.2">
      <c r="A296" s="30" t="s">
        <v>50</v>
      </c>
      <c r="B296" s="33">
        <v>1432</v>
      </c>
      <c r="C296" s="33">
        <v>1527</v>
      </c>
      <c r="D296" s="33">
        <v>1565</v>
      </c>
      <c r="E296" s="33">
        <v>1506</v>
      </c>
      <c r="F296" s="33">
        <v>1585</v>
      </c>
      <c r="G296" s="33">
        <v>1577</v>
      </c>
      <c r="H296" s="33">
        <v>1648</v>
      </c>
      <c r="I296" s="33">
        <v>1633</v>
      </c>
      <c r="J296" s="33">
        <v>1698</v>
      </c>
      <c r="K296" s="33">
        <v>1672</v>
      </c>
      <c r="L296" s="33">
        <v>1688</v>
      </c>
      <c r="M296" s="33">
        <v>1726</v>
      </c>
      <c r="N296" s="33">
        <v>1738</v>
      </c>
      <c r="O296" s="33">
        <v>1786</v>
      </c>
      <c r="P296" s="33">
        <v>1825</v>
      </c>
      <c r="Q296" s="33">
        <v>1889</v>
      </c>
      <c r="R296" s="33">
        <v>1947</v>
      </c>
      <c r="S296" s="33">
        <v>1982</v>
      </c>
      <c r="T296" s="33">
        <v>1997</v>
      </c>
      <c r="U296" s="33">
        <v>2011</v>
      </c>
    </row>
    <row r="297" spans="1:21" x14ac:dyDescent="0.2">
      <c r="A297" s="30" t="s">
        <v>51</v>
      </c>
      <c r="B297" s="33">
        <v>633</v>
      </c>
      <c r="C297" s="33">
        <v>673</v>
      </c>
      <c r="D297" s="33">
        <v>715</v>
      </c>
      <c r="E297" s="33">
        <v>729</v>
      </c>
      <c r="F297" s="33">
        <v>754</v>
      </c>
      <c r="G297" s="33">
        <v>780</v>
      </c>
      <c r="H297" s="33">
        <v>830</v>
      </c>
      <c r="I297" s="33">
        <v>867</v>
      </c>
      <c r="J297" s="33">
        <v>910</v>
      </c>
      <c r="K297" s="33">
        <v>994</v>
      </c>
      <c r="L297" s="33">
        <v>1078</v>
      </c>
      <c r="M297" s="33">
        <v>1138</v>
      </c>
      <c r="N297" s="33">
        <v>1198</v>
      </c>
      <c r="O297" s="33">
        <v>1353</v>
      </c>
      <c r="P297" s="33">
        <v>1386</v>
      </c>
      <c r="Q297" s="33">
        <v>1429</v>
      </c>
      <c r="R297" s="33">
        <v>1447</v>
      </c>
      <c r="S297" s="33">
        <v>1490</v>
      </c>
      <c r="T297" s="33">
        <v>1603</v>
      </c>
      <c r="U297" s="33">
        <v>1428</v>
      </c>
    </row>
    <row r="298" spans="1:21" x14ac:dyDescent="0.2">
      <c r="A298" s="30" t="s">
        <v>52</v>
      </c>
      <c r="B298" s="33">
        <v>8339</v>
      </c>
      <c r="C298" s="33">
        <v>8720</v>
      </c>
      <c r="D298" s="33">
        <v>9028</v>
      </c>
      <c r="E298" s="33">
        <v>9231</v>
      </c>
      <c r="F298" s="33">
        <v>9441</v>
      </c>
      <c r="G298" s="33">
        <v>9540</v>
      </c>
      <c r="H298" s="33">
        <v>9759</v>
      </c>
      <c r="I298" s="33">
        <v>10022</v>
      </c>
      <c r="J298" s="33">
        <v>10304</v>
      </c>
      <c r="K298" s="33">
        <v>10258</v>
      </c>
      <c r="L298" s="33">
        <v>10543</v>
      </c>
      <c r="M298" s="33">
        <v>10830</v>
      </c>
      <c r="N298" s="33">
        <v>11236</v>
      </c>
      <c r="O298" s="33">
        <v>11832</v>
      </c>
      <c r="P298" s="33">
        <v>12187</v>
      </c>
      <c r="Q298" s="33">
        <v>12571</v>
      </c>
      <c r="R298" s="33">
        <v>13001</v>
      </c>
      <c r="S298" s="33">
        <v>13134</v>
      </c>
      <c r="T298" s="33">
        <v>13485</v>
      </c>
      <c r="U298" s="33">
        <v>13661</v>
      </c>
    </row>
    <row r="299" spans="1:21" x14ac:dyDescent="0.2">
      <c r="A299" s="30" t="s">
        <v>54</v>
      </c>
      <c r="B299" s="33">
        <v>545</v>
      </c>
      <c r="C299" s="33">
        <v>554</v>
      </c>
      <c r="D299" s="33">
        <v>462</v>
      </c>
      <c r="E299" s="33">
        <v>330</v>
      </c>
      <c r="F299" s="33">
        <v>311</v>
      </c>
      <c r="G299" s="33">
        <v>306</v>
      </c>
      <c r="H299" s="33">
        <v>320</v>
      </c>
      <c r="I299" s="33">
        <v>333</v>
      </c>
      <c r="J299" s="33">
        <v>348</v>
      </c>
      <c r="K299" s="33">
        <v>349</v>
      </c>
      <c r="L299" s="33">
        <v>329</v>
      </c>
      <c r="M299" s="33">
        <v>345</v>
      </c>
      <c r="N299" s="33">
        <v>352</v>
      </c>
      <c r="O299" s="33">
        <v>383</v>
      </c>
      <c r="P299" s="33">
        <v>414</v>
      </c>
      <c r="Q299" s="33">
        <v>433</v>
      </c>
      <c r="R299" s="33">
        <v>465</v>
      </c>
      <c r="S299" s="33">
        <v>491</v>
      </c>
      <c r="T299" s="33">
        <v>530</v>
      </c>
      <c r="U299" s="33">
        <v>504</v>
      </c>
    </row>
    <row r="300" spans="1:21" x14ac:dyDescent="0.2">
      <c r="A300" s="30" t="s">
        <v>55</v>
      </c>
      <c r="B300" s="33">
        <v>110</v>
      </c>
      <c r="C300" s="33">
        <v>117</v>
      </c>
      <c r="D300" s="33">
        <v>120</v>
      </c>
      <c r="E300" s="33">
        <v>129</v>
      </c>
      <c r="F300" s="33">
        <v>129</v>
      </c>
      <c r="G300" s="33">
        <v>133</v>
      </c>
      <c r="H300" s="33">
        <v>137</v>
      </c>
      <c r="I300" s="33">
        <v>135</v>
      </c>
      <c r="J300" s="33">
        <v>144</v>
      </c>
      <c r="K300" s="33">
        <v>148</v>
      </c>
      <c r="L300" s="33">
        <v>213</v>
      </c>
      <c r="M300" s="33">
        <v>241</v>
      </c>
      <c r="N300" s="33">
        <v>206</v>
      </c>
      <c r="O300" s="33">
        <v>219</v>
      </c>
      <c r="P300" s="33">
        <v>211</v>
      </c>
      <c r="Q300" s="33">
        <v>249</v>
      </c>
      <c r="R300" s="33">
        <v>227</v>
      </c>
      <c r="S300" s="33">
        <v>258</v>
      </c>
      <c r="T300" s="33">
        <v>256</v>
      </c>
      <c r="U300" s="33">
        <v>245</v>
      </c>
    </row>
    <row r="301" spans="1:21" x14ac:dyDescent="0.2">
      <c r="A301" s="30" t="s">
        <v>53</v>
      </c>
      <c r="B301" s="33">
        <v>419</v>
      </c>
      <c r="C301" s="33">
        <v>412</v>
      </c>
      <c r="D301" s="33">
        <v>329</v>
      </c>
      <c r="E301" s="33">
        <v>260</v>
      </c>
      <c r="F301" s="33">
        <v>241</v>
      </c>
      <c r="G301" s="33">
        <v>245</v>
      </c>
      <c r="H301" s="33">
        <v>221</v>
      </c>
      <c r="I301" s="33">
        <v>213</v>
      </c>
      <c r="J301" s="33">
        <v>246</v>
      </c>
      <c r="K301" s="33">
        <v>248</v>
      </c>
      <c r="L301" s="33">
        <v>249</v>
      </c>
      <c r="M301" s="33">
        <v>246</v>
      </c>
      <c r="N301" s="33">
        <v>276</v>
      </c>
      <c r="O301" s="33">
        <v>298</v>
      </c>
      <c r="P301" s="33">
        <v>312</v>
      </c>
      <c r="Q301" s="33">
        <v>334</v>
      </c>
      <c r="R301" s="33">
        <v>364</v>
      </c>
      <c r="S301" s="33">
        <v>400</v>
      </c>
      <c r="T301" s="33">
        <v>413</v>
      </c>
      <c r="U301" s="33">
        <v>385</v>
      </c>
    </row>
    <row r="302" spans="1:21" x14ac:dyDescent="0.2">
      <c r="A302" s="30" t="s">
        <v>57</v>
      </c>
      <c r="B302" s="33">
        <v>3353</v>
      </c>
      <c r="C302" s="33">
        <v>3526</v>
      </c>
      <c r="D302" s="33">
        <v>3681</v>
      </c>
      <c r="E302" s="33">
        <v>3656</v>
      </c>
      <c r="F302" s="33">
        <v>3781</v>
      </c>
      <c r="G302" s="33">
        <v>3840</v>
      </c>
      <c r="H302" s="33">
        <v>4033</v>
      </c>
      <c r="I302" s="33">
        <v>4221</v>
      </c>
      <c r="J302" s="33">
        <v>4421</v>
      </c>
      <c r="K302" s="33">
        <v>4549</v>
      </c>
      <c r="L302" s="33">
        <v>4761</v>
      </c>
      <c r="M302" s="33">
        <v>4863</v>
      </c>
      <c r="N302" s="33">
        <v>4876</v>
      </c>
      <c r="O302" s="33">
        <v>5010</v>
      </c>
      <c r="P302" s="33">
        <v>5304</v>
      </c>
      <c r="Q302" s="33">
        <v>5272</v>
      </c>
      <c r="R302" s="33">
        <v>5402</v>
      </c>
      <c r="S302" s="33">
        <v>5554</v>
      </c>
      <c r="T302" s="33">
        <v>5622</v>
      </c>
      <c r="U302" s="33">
        <v>5676</v>
      </c>
    </row>
    <row r="303" spans="1:21" x14ac:dyDescent="0.2">
      <c r="A303" s="30" t="s">
        <v>58</v>
      </c>
      <c r="B303" s="33">
        <v>4329</v>
      </c>
      <c r="C303" s="33">
        <v>4564</v>
      </c>
      <c r="D303" s="33">
        <v>4635</v>
      </c>
      <c r="E303" s="33">
        <v>4658</v>
      </c>
      <c r="F303" s="33">
        <v>4721</v>
      </c>
      <c r="G303" s="33">
        <v>4768</v>
      </c>
      <c r="H303" s="33">
        <v>4973</v>
      </c>
      <c r="I303" s="33">
        <v>4941</v>
      </c>
      <c r="J303" s="33">
        <v>5123</v>
      </c>
      <c r="K303" s="33">
        <v>5099</v>
      </c>
      <c r="L303" s="33">
        <v>4931</v>
      </c>
      <c r="M303" s="33">
        <v>5351</v>
      </c>
      <c r="N303" s="33">
        <v>5252</v>
      </c>
      <c r="O303" s="33">
        <v>4709</v>
      </c>
      <c r="P303" s="33">
        <v>4823</v>
      </c>
      <c r="Q303" s="33">
        <v>4996</v>
      </c>
      <c r="R303" s="33">
        <v>4889</v>
      </c>
      <c r="S303" s="33">
        <v>5190</v>
      </c>
      <c r="T303" s="33">
        <v>5218</v>
      </c>
      <c r="U303" s="33">
        <v>5381</v>
      </c>
    </row>
    <row r="304" spans="1:21" ht="12" customHeight="1" x14ac:dyDescent="0.2">
      <c r="A304" s="30" t="s">
        <v>59</v>
      </c>
      <c r="B304" s="33">
        <v>4128</v>
      </c>
      <c r="C304" s="33">
        <v>4015</v>
      </c>
      <c r="D304" s="33">
        <v>3854</v>
      </c>
      <c r="E304" s="33">
        <v>3796</v>
      </c>
      <c r="F304" s="33">
        <v>3547</v>
      </c>
      <c r="G304" s="33">
        <v>3525</v>
      </c>
      <c r="H304" s="33">
        <v>3769</v>
      </c>
      <c r="I304" s="33">
        <v>3700</v>
      </c>
      <c r="J304" s="33">
        <v>4186</v>
      </c>
      <c r="K304" s="33">
        <v>4473</v>
      </c>
      <c r="L304" s="33">
        <v>4604</v>
      </c>
      <c r="M304" s="33">
        <v>4739</v>
      </c>
      <c r="N304" s="33">
        <v>4704</v>
      </c>
      <c r="O304" s="33">
        <v>4835</v>
      </c>
      <c r="P304" s="33">
        <v>4983</v>
      </c>
      <c r="Q304" s="33">
        <v>5169</v>
      </c>
      <c r="R304" s="33">
        <v>5563</v>
      </c>
      <c r="S304" s="33">
        <v>5594</v>
      </c>
      <c r="T304" s="33">
        <v>6003</v>
      </c>
      <c r="U304" s="33">
        <v>5993</v>
      </c>
    </row>
    <row r="305" spans="1:27" x14ac:dyDescent="0.2">
      <c r="A305" s="30" t="s">
        <v>60</v>
      </c>
      <c r="B305" s="33">
        <v>947</v>
      </c>
      <c r="C305" s="33">
        <v>1034</v>
      </c>
      <c r="D305" s="33">
        <v>1077</v>
      </c>
      <c r="E305" s="33">
        <v>1130</v>
      </c>
      <c r="F305" s="33">
        <v>1193</v>
      </c>
      <c r="G305" s="33">
        <v>1314</v>
      </c>
      <c r="H305" s="33">
        <v>1405</v>
      </c>
      <c r="I305" s="33">
        <v>1519</v>
      </c>
      <c r="J305" s="33">
        <v>1626</v>
      </c>
      <c r="K305" s="33">
        <v>1777</v>
      </c>
      <c r="L305" s="33">
        <v>1897</v>
      </c>
      <c r="M305" s="33">
        <v>2014</v>
      </c>
      <c r="N305" s="33">
        <v>2115</v>
      </c>
      <c r="O305" s="33">
        <v>2228</v>
      </c>
      <c r="P305" s="33">
        <v>2332</v>
      </c>
      <c r="Q305" s="33">
        <v>2466</v>
      </c>
      <c r="R305" s="33">
        <v>2546</v>
      </c>
      <c r="S305" s="33">
        <v>2626</v>
      </c>
      <c r="T305" s="33">
        <v>2600</v>
      </c>
      <c r="U305" s="33">
        <v>2683</v>
      </c>
    </row>
    <row r="306" spans="1:27" x14ac:dyDescent="0.2">
      <c r="A306" s="30" t="s">
        <v>61</v>
      </c>
      <c r="B306" s="33">
        <v>1124</v>
      </c>
      <c r="C306" s="33">
        <v>1114</v>
      </c>
      <c r="D306" s="33">
        <v>1126</v>
      </c>
      <c r="E306" s="33">
        <v>920</v>
      </c>
      <c r="F306" s="33">
        <v>898</v>
      </c>
      <c r="G306" s="33">
        <v>932</v>
      </c>
      <c r="H306" s="33">
        <v>1108</v>
      </c>
      <c r="I306" s="33">
        <v>952</v>
      </c>
      <c r="J306" s="33">
        <v>1024</v>
      </c>
      <c r="K306" s="33">
        <v>1039</v>
      </c>
      <c r="L306" s="33">
        <v>1047</v>
      </c>
      <c r="M306" s="33">
        <v>1183</v>
      </c>
      <c r="N306" s="33">
        <v>940</v>
      </c>
      <c r="O306" s="33">
        <v>1147</v>
      </c>
      <c r="P306" s="33">
        <v>1032</v>
      </c>
      <c r="Q306" s="33">
        <v>1166</v>
      </c>
      <c r="R306" s="33">
        <v>1319</v>
      </c>
      <c r="S306" s="33">
        <v>1434</v>
      </c>
      <c r="T306" s="33">
        <v>1495</v>
      </c>
      <c r="U306" s="33">
        <v>1551</v>
      </c>
    </row>
    <row r="307" spans="1:27" x14ac:dyDescent="0.2">
      <c r="A307" s="30" t="s">
        <v>65</v>
      </c>
      <c r="B307" s="33">
        <v>5496</v>
      </c>
      <c r="C307" s="33">
        <v>5834</v>
      </c>
      <c r="D307" s="33">
        <v>5756</v>
      </c>
      <c r="E307" s="33">
        <v>5899</v>
      </c>
      <c r="F307" s="33">
        <v>5978</v>
      </c>
      <c r="G307" s="33">
        <v>6005</v>
      </c>
      <c r="H307" s="33">
        <v>6085</v>
      </c>
      <c r="I307" s="33">
        <v>5925</v>
      </c>
      <c r="J307" s="33">
        <v>5956</v>
      </c>
      <c r="K307" s="33">
        <v>5812</v>
      </c>
      <c r="L307" s="33">
        <v>5898</v>
      </c>
      <c r="M307" s="33">
        <v>6150</v>
      </c>
      <c r="N307" s="33">
        <v>6087</v>
      </c>
      <c r="O307" s="33">
        <v>6062</v>
      </c>
      <c r="P307" s="33">
        <v>6034</v>
      </c>
      <c r="Q307" s="33">
        <v>6047</v>
      </c>
      <c r="R307" s="33">
        <v>6069</v>
      </c>
      <c r="S307" s="33">
        <v>6034</v>
      </c>
      <c r="T307" s="33">
        <v>5900</v>
      </c>
      <c r="U307" s="33">
        <v>5977</v>
      </c>
    </row>
    <row r="308" spans="1:27" x14ac:dyDescent="0.2">
      <c r="A308" s="30" t="s">
        <v>63</v>
      </c>
      <c r="B308" s="33">
        <v>262</v>
      </c>
      <c r="C308" s="33">
        <v>295</v>
      </c>
      <c r="D308" s="33">
        <v>315</v>
      </c>
      <c r="E308" s="33">
        <v>327</v>
      </c>
      <c r="F308" s="33">
        <v>354</v>
      </c>
      <c r="G308" s="33">
        <v>364</v>
      </c>
      <c r="H308" s="33">
        <v>391</v>
      </c>
      <c r="I308" s="33">
        <v>413</v>
      </c>
      <c r="J308" s="33">
        <v>421</v>
      </c>
      <c r="K308" s="33">
        <v>437</v>
      </c>
      <c r="L308" s="33">
        <v>406</v>
      </c>
      <c r="M308" s="33">
        <v>430</v>
      </c>
      <c r="N308" s="33">
        <v>489</v>
      </c>
      <c r="O308" s="33">
        <v>454</v>
      </c>
      <c r="P308" s="33">
        <v>482</v>
      </c>
      <c r="Q308" s="33">
        <v>462</v>
      </c>
      <c r="R308" s="33">
        <v>475</v>
      </c>
      <c r="S308" s="33">
        <v>482</v>
      </c>
      <c r="T308" s="33">
        <v>542</v>
      </c>
      <c r="U308" s="33">
        <v>531</v>
      </c>
    </row>
    <row r="309" spans="1:27" x14ac:dyDescent="0.2">
      <c r="A309" s="30" t="s">
        <v>62</v>
      </c>
      <c r="B309" s="33">
        <v>623</v>
      </c>
      <c r="C309" s="33">
        <v>802</v>
      </c>
      <c r="D309" s="33">
        <v>700</v>
      </c>
      <c r="E309" s="33">
        <v>945</v>
      </c>
      <c r="F309" s="33">
        <v>751</v>
      </c>
      <c r="G309" s="33">
        <v>963</v>
      </c>
      <c r="H309" s="33">
        <v>1031</v>
      </c>
      <c r="I309" s="33">
        <v>1013</v>
      </c>
      <c r="J309" s="33">
        <v>906</v>
      </c>
      <c r="K309" s="33">
        <v>1059</v>
      </c>
      <c r="L309" s="33">
        <v>972</v>
      </c>
      <c r="M309" s="33">
        <v>1118</v>
      </c>
      <c r="N309" s="33">
        <v>1120</v>
      </c>
      <c r="O309" s="33">
        <v>1033</v>
      </c>
      <c r="P309" s="33">
        <v>1083</v>
      </c>
      <c r="Q309" s="33">
        <v>967</v>
      </c>
      <c r="R309" s="33">
        <v>964</v>
      </c>
      <c r="S309" s="33">
        <v>1015</v>
      </c>
      <c r="T309" s="33">
        <v>1002</v>
      </c>
      <c r="U309" s="33">
        <v>1017</v>
      </c>
    </row>
    <row r="310" spans="1:27" x14ac:dyDescent="0.2">
      <c r="A310" s="30" t="s">
        <v>67</v>
      </c>
      <c r="B310" s="33">
        <v>1484</v>
      </c>
      <c r="C310" s="33">
        <v>1752</v>
      </c>
      <c r="D310" s="33">
        <v>1893</v>
      </c>
      <c r="E310" s="33">
        <v>2110</v>
      </c>
      <c r="F310" s="33">
        <v>2307</v>
      </c>
      <c r="G310" s="33">
        <v>2496</v>
      </c>
      <c r="H310" s="33">
        <v>2800</v>
      </c>
      <c r="I310" s="33">
        <v>3284</v>
      </c>
      <c r="J310" s="33">
        <v>3546</v>
      </c>
      <c r="K310" s="33">
        <v>3809</v>
      </c>
      <c r="L310" s="33">
        <v>4215</v>
      </c>
      <c r="M310" s="33">
        <v>4270</v>
      </c>
      <c r="N310" s="33">
        <v>4462</v>
      </c>
      <c r="O310" s="33">
        <v>4811</v>
      </c>
      <c r="P310" s="33">
        <v>5232</v>
      </c>
      <c r="Q310" s="33">
        <v>5780</v>
      </c>
      <c r="R310" s="33">
        <v>6385</v>
      </c>
      <c r="S310" s="33">
        <v>6914</v>
      </c>
      <c r="T310" s="33">
        <v>7407</v>
      </c>
      <c r="U310" s="33">
        <v>7374</v>
      </c>
    </row>
    <row r="311" spans="1:27" x14ac:dyDescent="0.2">
      <c r="A311" s="30" t="s">
        <v>68</v>
      </c>
      <c r="B311" s="33">
        <v>14489</v>
      </c>
      <c r="C311" s="33">
        <v>15151</v>
      </c>
      <c r="D311" s="33">
        <v>15549</v>
      </c>
      <c r="E311" s="33">
        <v>15635</v>
      </c>
      <c r="F311" s="33">
        <v>15669</v>
      </c>
      <c r="G311" s="33">
        <v>15988</v>
      </c>
      <c r="H311" s="33">
        <v>16740</v>
      </c>
      <c r="I311" s="33">
        <v>16841</v>
      </c>
      <c r="J311" s="33">
        <v>17196</v>
      </c>
      <c r="K311" s="33">
        <v>17471</v>
      </c>
      <c r="L311" s="33">
        <v>17772</v>
      </c>
      <c r="M311" s="33">
        <v>18277</v>
      </c>
      <c r="N311" s="33">
        <v>18254</v>
      </c>
      <c r="O311" s="33">
        <v>18456</v>
      </c>
      <c r="P311" s="33">
        <v>18456</v>
      </c>
      <c r="Q311" s="33">
        <v>19246</v>
      </c>
      <c r="R311" s="33">
        <v>19095</v>
      </c>
      <c r="S311" s="33">
        <v>18917</v>
      </c>
      <c r="T311" s="33">
        <v>19216</v>
      </c>
      <c r="U311" s="33">
        <v>18536</v>
      </c>
    </row>
    <row r="312" spans="1:27" x14ac:dyDescent="0.2">
      <c r="A312" s="30" t="s">
        <v>69</v>
      </c>
      <c r="B312" s="38">
        <v>94554</v>
      </c>
      <c r="C312" s="38">
        <v>98612</v>
      </c>
      <c r="D312" s="38">
        <v>99747</v>
      </c>
      <c r="E312" s="38">
        <v>101396</v>
      </c>
      <c r="F312" s="38">
        <v>102592</v>
      </c>
      <c r="G312" s="38">
        <v>105098</v>
      </c>
      <c r="H312" s="38">
        <v>110198</v>
      </c>
      <c r="I312" s="38">
        <v>110485</v>
      </c>
      <c r="J312" s="38">
        <v>113636</v>
      </c>
      <c r="K312" s="38">
        <v>116177</v>
      </c>
      <c r="L312" s="38">
        <v>119363</v>
      </c>
      <c r="M312" s="38">
        <v>123699</v>
      </c>
      <c r="N312" s="38">
        <v>125447</v>
      </c>
      <c r="O312" s="38">
        <v>129629</v>
      </c>
      <c r="P312" s="38">
        <v>131967</v>
      </c>
      <c r="Q312" s="38">
        <v>134536</v>
      </c>
      <c r="R312" s="38">
        <v>139883</v>
      </c>
      <c r="S312" s="38">
        <v>139915</v>
      </c>
      <c r="T312" s="38">
        <v>142037</v>
      </c>
      <c r="U312" s="38">
        <v>143305</v>
      </c>
    </row>
    <row r="313" spans="1:27" x14ac:dyDescent="0.2">
      <c r="A313" s="37" t="s">
        <v>70</v>
      </c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AA313"/>
    </row>
    <row r="314" spans="1:27" x14ac:dyDescent="0.2">
      <c r="A314" s="39" t="s">
        <v>71</v>
      </c>
      <c r="B314" s="40">
        <f>SUM(B283:B311)</f>
        <v>102622</v>
      </c>
      <c r="C314" s="40">
        <f t="shared" ref="C314:U314" si="8">SUM(C283:C311)</f>
        <v>107271</v>
      </c>
      <c r="D314" s="40">
        <f t="shared" si="8"/>
        <v>108674</v>
      </c>
      <c r="E314" s="40">
        <f t="shared" si="8"/>
        <v>110576</v>
      </c>
      <c r="F314" s="40">
        <f t="shared" si="8"/>
        <v>112090</v>
      </c>
      <c r="G314" s="40">
        <f t="shared" si="8"/>
        <v>114892</v>
      </c>
      <c r="H314" s="40">
        <f t="shared" si="8"/>
        <v>120524</v>
      </c>
      <c r="I314" s="40">
        <f t="shared" si="8"/>
        <v>121225</v>
      </c>
      <c r="J314" s="40">
        <f t="shared" si="8"/>
        <v>124844</v>
      </c>
      <c r="K314" s="40">
        <f t="shared" si="8"/>
        <v>127793</v>
      </c>
      <c r="L314" s="40">
        <f t="shared" si="8"/>
        <v>131140</v>
      </c>
      <c r="M314" s="40">
        <f t="shared" si="8"/>
        <v>136053</v>
      </c>
      <c r="N314" s="40">
        <f t="shared" si="8"/>
        <v>137890</v>
      </c>
      <c r="O314" s="40">
        <f t="shared" si="8"/>
        <v>141953</v>
      </c>
      <c r="P314" s="40">
        <f t="shared" si="8"/>
        <v>144891</v>
      </c>
      <c r="Q314" s="40">
        <f t="shared" si="8"/>
        <v>148234</v>
      </c>
      <c r="R314" s="40">
        <f t="shared" si="8"/>
        <v>154111</v>
      </c>
      <c r="S314" s="40">
        <f t="shared" si="8"/>
        <v>154948</v>
      </c>
      <c r="T314" s="40">
        <f t="shared" si="8"/>
        <v>157673</v>
      </c>
      <c r="U314" s="40">
        <f t="shared" si="8"/>
        <v>159073</v>
      </c>
      <c r="AA314"/>
    </row>
    <row r="315" spans="1:27" x14ac:dyDescent="0.2">
      <c r="AA315"/>
    </row>
    <row r="316" spans="1:27" ht="13.5" thickBot="1" x14ac:dyDescent="0.25">
      <c r="A316" s="24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</row>
    <row r="317" spans="1:27" ht="17.25" thickTop="1" thickBot="1" x14ac:dyDescent="0.3">
      <c r="A317" s="24"/>
      <c r="B317" s="173" t="s">
        <v>6</v>
      </c>
      <c r="C317" s="183" t="s">
        <v>7</v>
      </c>
      <c r="D317" s="181"/>
      <c r="E317" s="181"/>
      <c r="F317" s="181"/>
      <c r="G317" s="181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</row>
    <row r="318" spans="1:27" ht="17.25" thickTop="1" thickBot="1" x14ac:dyDescent="0.3">
      <c r="A318" s="45"/>
      <c r="B318" s="173" t="s">
        <v>10</v>
      </c>
      <c r="C318" s="183" t="s">
        <v>149</v>
      </c>
      <c r="D318" s="179"/>
      <c r="E318" s="179"/>
      <c r="F318" s="179"/>
      <c r="G318" s="179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</row>
    <row r="319" spans="1:27" ht="17.25" thickTop="1" thickBot="1" x14ac:dyDescent="0.3">
      <c r="A319" s="45"/>
      <c r="B319" s="173" t="s">
        <v>13</v>
      </c>
      <c r="C319" s="183" t="s">
        <v>156</v>
      </c>
      <c r="D319" s="179"/>
      <c r="E319" s="179"/>
      <c r="F319" s="179"/>
      <c r="G319" s="179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</row>
    <row r="320" spans="1:27" ht="13.5" thickTop="1" x14ac:dyDescent="0.2">
      <c r="A320" s="21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5"/>
      <c r="U320" s="25"/>
    </row>
    <row r="321" spans="1:21" x14ac:dyDescent="0.2">
      <c r="A321" s="30" t="s">
        <v>15</v>
      </c>
      <c r="B321" s="30" t="s">
        <v>16</v>
      </c>
      <c r="C321" s="30" t="s">
        <v>17</v>
      </c>
      <c r="D321" s="30" t="s">
        <v>18</v>
      </c>
      <c r="E321" s="30" t="s">
        <v>19</v>
      </c>
      <c r="F321" s="30" t="s">
        <v>20</v>
      </c>
      <c r="G321" s="30" t="s">
        <v>21</v>
      </c>
      <c r="H321" s="30" t="s">
        <v>22</v>
      </c>
      <c r="I321" s="30" t="s">
        <v>23</v>
      </c>
      <c r="J321" s="30" t="s">
        <v>24</v>
      </c>
      <c r="K321" s="30" t="s">
        <v>25</v>
      </c>
      <c r="L321" s="30" t="s">
        <v>26</v>
      </c>
      <c r="M321" s="30" t="s">
        <v>27</v>
      </c>
      <c r="N321" s="30" t="s">
        <v>28</v>
      </c>
      <c r="O321" s="30" t="s">
        <v>29</v>
      </c>
      <c r="P321" s="30" t="s">
        <v>30</v>
      </c>
      <c r="Q321" s="30" t="s">
        <v>31</v>
      </c>
      <c r="R321" s="30" t="s">
        <v>32</v>
      </c>
      <c r="S321" s="30" t="s">
        <v>33</v>
      </c>
      <c r="T321" s="30" t="s">
        <v>34</v>
      </c>
      <c r="U321" s="30" t="s">
        <v>35</v>
      </c>
    </row>
    <row r="322" spans="1:21" x14ac:dyDescent="0.2">
      <c r="A322" s="30" t="s">
        <v>36</v>
      </c>
      <c r="B322" s="33">
        <v>0</v>
      </c>
      <c r="C322" s="33">
        <v>0</v>
      </c>
      <c r="D322" s="33">
        <v>0</v>
      </c>
      <c r="E322" s="33">
        <v>0</v>
      </c>
      <c r="F322" s="33">
        <v>0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3">
        <v>0</v>
      </c>
    </row>
    <row r="323" spans="1:21" x14ac:dyDescent="0.2">
      <c r="A323" s="30" t="s">
        <v>38</v>
      </c>
      <c r="B323" s="33">
        <v>0</v>
      </c>
      <c r="C323" s="33">
        <v>0</v>
      </c>
      <c r="D323" s="33">
        <v>0</v>
      </c>
      <c r="E323" s="33">
        <v>0</v>
      </c>
      <c r="F323" s="33">
        <v>0</v>
      </c>
      <c r="G323" s="33">
        <v>0</v>
      </c>
      <c r="H323" s="33">
        <v>0</v>
      </c>
      <c r="I323" s="33">
        <v>0</v>
      </c>
      <c r="J323" s="33">
        <v>0</v>
      </c>
      <c r="K323" s="33">
        <v>0</v>
      </c>
      <c r="L323" s="33">
        <v>0</v>
      </c>
      <c r="M323" s="33">
        <v>0</v>
      </c>
      <c r="N323" s="33">
        <v>0</v>
      </c>
      <c r="O323" s="33">
        <v>0</v>
      </c>
      <c r="P323" s="33">
        <v>0</v>
      </c>
      <c r="Q323" s="33">
        <v>11</v>
      </c>
      <c r="R323" s="33">
        <v>18</v>
      </c>
      <c r="S323" s="33">
        <v>1</v>
      </c>
      <c r="T323" s="33">
        <v>11</v>
      </c>
      <c r="U323" s="33">
        <v>7</v>
      </c>
    </row>
    <row r="324" spans="1:21" x14ac:dyDescent="0.2">
      <c r="A324" s="30" t="s">
        <v>40</v>
      </c>
      <c r="B324" s="33">
        <v>0</v>
      </c>
      <c r="C324" s="33">
        <v>0</v>
      </c>
      <c r="D324" s="33">
        <v>0</v>
      </c>
      <c r="E324" s="33">
        <v>0</v>
      </c>
      <c r="F324" s="33">
        <v>0</v>
      </c>
      <c r="G324" s="33">
        <v>0</v>
      </c>
      <c r="H324" s="33">
        <v>0</v>
      </c>
      <c r="I324" s="33">
        <v>0</v>
      </c>
      <c r="J324" s="33">
        <v>0</v>
      </c>
      <c r="K324" s="33">
        <v>0</v>
      </c>
      <c r="L324" s="33">
        <v>0</v>
      </c>
      <c r="M324" s="33">
        <v>0</v>
      </c>
      <c r="N324" s="33">
        <v>0</v>
      </c>
      <c r="O324" s="33">
        <v>0</v>
      </c>
      <c r="P324" s="33">
        <v>4</v>
      </c>
      <c r="Q324" s="33">
        <v>0</v>
      </c>
      <c r="R324" s="33">
        <v>5</v>
      </c>
      <c r="S324" s="33">
        <v>26</v>
      </c>
      <c r="T324" s="33">
        <v>3</v>
      </c>
      <c r="U324" s="33">
        <v>6</v>
      </c>
    </row>
    <row r="325" spans="1:21" x14ac:dyDescent="0.2">
      <c r="A325" s="30" t="s">
        <v>66</v>
      </c>
      <c r="B325" s="33">
        <v>0</v>
      </c>
      <c r="C325" s="33">
        <v>0</v>
      </c>
      <c r="D325" s="33">
        <v>0</v>
      </c>
      <c r="E325" s="33">
        <v>0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33">
        <v>0</v>
      </c>
      <c r="L325" s="33">
        <v>0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3">
        <v>0</v>
      </c>
    </row>
    <row r="326" spans="1:21" x14ac:dyDescent="0.2">
      <c r="A326" s="30" t="s">
        <v>42</v>
      </c>
      <c r="B326" s="33">
        <v>0</v>
      </c>
      <c r="C326" s="33">
        <v>0</v>
      </c>
      <c r="D326" s="33">
        <v>0</v>
      </c>
      <c r="E326" s="33">
        <v>0</v>
      </c>
      <c r="F326" s="33">
        <v>0</v>
      </c>
      <c r="G326" s="33">
        <v>0</v>
      </c>
      <c r="H326" s="33">
        <v>0</v>
      </c>
      <c r="I326" s="33">
        <v>0</v>
      </c>
      <c r="J326" s="33">
        <v>0</v>
      </c>
      <c r="K326" s="33">
        <v>0</v>
      </c>
      <c r="L326" s="33">
        <v>0</v>
      </c>
      <c r="M326" s="33">
        <v>0</v>
      </c>
      <c r="N326" s="33">
        <v>0</v>
      </c>
      <c r="O326" s="33">
        <v>0</v>
      </c>
      <c r="P326" s="33">
        <v>0</v>
      </c>
      <c r="Q326" s="33">
        <v>0</v>
      </c>
      <c r="R326" s="33">
        <v>0</v>
      </c>
      <c r="S326" s="33">
        <v>0</v>
      </c>
      <c r="T326" s="33">
        <v>0</v>
      </c>
      <c r="U326" s="33">
        <v>0</v>
      </c>
    </row>
    <row r="327" spans="1:21" x14ac:dyDescent="0.2">
      <c r="A327" s="30" t="s">
        <v>43</v>
      </c>
      <c r="B327" s="33">
        <v>0</v>
      </c>
      <c r="C327" s="33">
        <v>0</v>
      </c>
      <c r="D327" s="33">
        <v>0</v>
      </c>
      <c r="E327" s="33">
        <v>0</v>
      </c>
      <c r="F327" s="33">
        <v>0</v>
      </c>
      <c r="G327" s="33">
        <v>0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33">
        <v>0</v>
      </c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  <c r="T327" s="33">
        <v>0</v>
      </c>
      <c r="U327" s="33">
        <v>0</v>
      </c>
    </row>
    <row r="328" spans="1:21" x14ac:dyDescent="0.2">
      <c r="A328" s="30" t="s">
        <v>48</v>
      </c>
      <c r="B328" s="33">
        <v>0</v>
      </c>
      <c r="C328" s="33">
        <v>0</v>
      </c>
      <c r="D328" s="33">
        <v>0</v>
      </c>
      <c r="E328" s="33">
        <v>0</v>
      </c>
      <c r="F328" s="33">
        <v>0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</v>
      </c>
      <c r="M328" s="33">
        <v>0</v>
      </c>
      <c r="N328" s="33">
        <v>0</v>
      </c>
      <c r="O328" s="33">
        <v>0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33">
        <v>0</v>
      </c>
    </row>
    <row r="329" spans="1:21" x14ac:dyDescent="0.2">
      <c r="A329" s="30" t="s">
        <v>44</v>
      </c>
      <c r="B329" s="33">
        <v>0</v>
      </c>
      <c r="C329" s="33">
        <v>0</v>
      </c>
      <c r="D329" s="33">
        <v>1</v>
      </c>
      <c r="E329" s="33">
        <v>0</v>
      </c>
      <c r="F329" s="33">
        <v>33</v>
      </c>
      <c r="G329" s="33">
        <v>8</v>
      </c>
      <c r="H329" s="33">
        <v>1</v>
      </c>
      <c r="I329" s="33">
        <v>0</v>
      </c>
      <c r="J329" s="33">
        <v>0</v>
      </c>
      <c r="K329" s="33">
        <v>1</v>
      </c>
      <c r="L329" s="33">
        <v>0</v>
      </c>
      <c r="M329" s="33">
        <v>0</v>
      </c>
      <c r="N329" s="33">
        <v>0</v>
      </c>
      <c r="O329" s="33">
        <v>0</v>
      </c>
      <c r="P329" s="33">
        <v>0</v>
      </c>
      <c r="Q329" s="33">
        <v>0</v>
      </c>
      <c r="R329" s="33">
        <v>1</v>
      </c>
      <c r="S329" s="33">
        <v>0</v>
      </c>
      <c r="T329" s="33">
        <v>0</v>
      </c>
      <c r="U329" s="33">
        <v>0</v>
      </c>
    </row>
    <row r="330" spans="1:21" x14ac:dyDescent="0.2">
      <c r="A330" s="30" t="s">
        <v>45</v>
      </c>
      <c r="B330" s="33">
        <v>0</v>
      </c>
      <c r="C330" s="33">
        <v>0</v>
      </c>
      <c r="D330" s="33">
        <v>0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33">
        <v>0</v>
      </c>
      <c r="L330" s="33">
        <v>0</v>
      </c>
      <c r="M330" s="33">
        <v>0</v>
      </c>
      <c r="N330" s="33">
        <v>0</v>
      </c>
      <c r="O330" s="33">
        <v>0</v>
      </c>
      <c r="P330" s="33">
        <v>0</v>
      </c>
      <c r="Q330" s="33">
        <v>0</v>
      </c>
      <c r="R330" s="33">
        <v>0</v>
      </c>
      <c r="S330" s="33">
        <v>0</v>
      </c>
      <c r="T330" s="33">
        <v>0</v>
      </c>
      <c r="U330" s="33">
        <v>0</v>
      </c>
    </row>
    <row r="331" spans="1:21" x14ac:dyDescent="0.2">
      <c r="A331" s="30" t="s">
        <v>64</v>
      </c>
      <c r="B331" s="33">
        <v>0</v>
      </c>
      <c r="C331" s="33">
        <v>0</v>
      </c>
      <c r="D331" s="33">
        <v>0</v>
      </c>
      <c r="E331" s="33">
        <v>0</v>
      </c>
      <c r="F331" s="33">
        <v>0</v>
      </c>
      <c r="G331" s="33">
        <v>0</v>
      </c>
      <c r="H331" s="33">
        <v>0</v>
      </c>
      <c r="I331" s="33">
        <v>0</v>
      </c>
      <c r="J331" s="33">
        <v>0</v>
      </c>
      <c r="K331" s="33">
        <v>0</v>
      </c>
      <c r="L331" s="33">
        <v>0</v>
      </c>
      <c r="M331" s="33">
        <v>0</v>
      </c>
      <c r="N331" s="33">
        <v>0</v>
      </c>
      <c r="O331" s="33">
        <v>0</v>
      </c>
      <c r="P331" s="33">
        <v>0</v>
      </c>
      <c r="Q331" s="33">
        <v>0</v>
      </c>
      <c r="R331" s="33">
        <v>39</v>
      </c>
      <c r="S331" s="33">
        <v>-109</v>
      </c>
      <c r="T331" s="33">
        <v>31</v>
      </c>
      <c r="U331" s="33">
        <v>-18</v>
      </c>
    </row>
    <row r="332" spans="1:21" x14ac:dyDescent="0.2">
      <c r="A332" s="30" t="s">
        <v>46</v>
      </c>
      <c r="B332" s="33">
        <v>0</v>
      </c>
      <c r="C332" s="33">
        <v>0</v>
      </c>
      <c r="D332" s="33">
        <v>0</v>
      </c>
      <c r="E332" s="33">
        <v>0</v>
      </c>
      <c r="F332" s="33">
        <v>0</v>
      </c>
      <c r="G332" s="33">
        <v>0</v>
      </c>
      <c r="H332" s="33">
        <v>0</v>
      </c>
      <c r="I332" s="33">
        <v>0</v>
      </c>
      <c r="J332" s="33">
        <v>0</v>
      </c>
      <c r="K332" s="33">
        <v>0</v>
      </c>
      <c r="L332" s="33">
        <v>0</v>
      </c>
      <c r="M332" s="33">
        <v>0</v>
      </c>
      <c r="N332" s="33">
        <v>0</v>
      </c>
      <c r="O332" s="33">
        <v>0</v>
      </c>
      <c r="P332" s="33">
        <v>0</v>
      </c>
      <c r="Q332" s="33">
        <v>0</v>
      </c>
      <c r="R332" s="33">
        <v>-4</v>
      </c>
      <c r="S332" s="33">
        <v>-4</v>
      </c>
      <c r="T332" s="33">
        <v>-12</v>
      </c>
      <c r="U332" s="33">
        <v>-5</v>
      </c>
    </row>
    <row r="333" spans="1:21" x14ac:dyDescent="0.2">
      <c r="A333" s="30" t="s">
        <v>47</v>
      </c>
      <c r="B333" s="33">
        <v>0</v>
      </c>
      <c r="C333" s="33">
        <v>0</v>
      </c>
      <c r="D333" s="33">
        <v>0</v>
      </c>
      <c r="E333" s="33">
        <v>0</v>
      </c>
      <c r="F333" s="33">
        <v>0</v>
      </c>
      <c r="G333" s="33">
        <v>0</v>
      </c>
      <c r="H333" s="33">
        <v>0</v>
      </c>
      <c r="I333" s="33">
        <v>0</v>
      </c>
      <c r="J333" s="33">
        <v>0</v>
      </c>
      <c r="K333" s="33">
        <v>0</v>
      </c>
      <c r="L333" s="33">
        <v>0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>
        <v>0</v>
      </c>
      <c r="S333" s="33">
        <v>0</v>
      </c>
      <c r="T333" s="33">
        <v>51</v>
      </c>
      <c r="U333" s="33">
        <v>0</v>
      </c>
    </row>
    <row r="334" spans="1:21" x14ac:dyDescent="0.2">
      <c r="A334" s="30" t="s">
        <v>49</v>
      </c>
      <c r="B334" s="33">
        <v>0</v>
      </c>
      <c r="C334" s="33">
        <v>0</v>
      </c>
      <c r="D334" s="33">
        <v>0</v>
      </c>
      <c r="E334" s="33">
        <v>0</v>
      </c>
      <c r="F334" s="33">
        <v>0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3">
        <v>0</v>
      </c>
      <c r="P334" s="33">
        <v>0</v>
      </c>
      <c r="Q334" s="33">
        <v>0</v>
      </c>
      <c r="R334" s="33">
        <v>-7</v>
      </c>
      <c r="S334" s="33">
        <v>0</v>
      </c>
      <c r="T334" s="33">
        <v>0</v>
      </c>
      <c r="U334" s="33">
        <v>0</v>
      </c>
    </row>
    <row r="335" spans="1:21" x14ac:dyDescent="0.2">
      <c r="A335" s="30" t="s">
        <v>50</v>
      </c>
      <c r="B335" s="33">
        <v>0</v>
      </c>
      <c r="C335" s="33">
        <v>0</v>
      </c>
      <c r="D335" s="33">
        <v>0</v>
      </c>
      <c r="E335" s="33">
        <v>0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0</v>
      </c>
      <c r="U335" s="33">
        <v>0</v>
      </c>
    </row>
    <row r="336" spans="1:21" x14ac:dyDescent="0.2">
      <c r="A336" s="30" t="s">
        <v>51</v>
      </c>
      <c r="B336" s="33">
        <v>0</v>
      </c>
      <c r="C336" s="33">
        <v>0</v>
      </c>
      <c r="D336" s="33">
        <v>0</v>
      </c>
      <c r="E336" s="33">
        <v>0</v>
      </c>
      <c r="F336" s="33">
        <v>0</v>
      </c>
      <c r="G336" s="33">
        <v>-1</v>
      </c>
      <c r="H336" s="33">
        <v>-1</v>
      </c>
      <c r="I336" s="33">
        <v>-2</v>
      </c>
      <c r="J336" s="33">
        <v>-3</v>
      </c>
      <c r="K336" s="33">
        <v>-4</v>
      </c>
      <c r="L336" s="33">
        <v>-7</v>
      </c>
      <c r="M336" s="33">
        <v>-8</v>
      </c>
      <c r="N336" s="33">
        <v>-1</v>
      </c>
      <c r="O336" s="33">
        <v>-50</v>
      </c>
      <c r="P336" s="33">
        <v>13</v>
      </c>
      <c r="Q336" s="33">
        <v>-22</v>
      </c>
      <c r="R336" s="33">
        <v>-70</v>
      </c>
      <c r="S336" s="33">
        <v>-42</v>
      </c>
      <c r="T336" s="33">
        <v>-21</v>
      </c>
      <c r="U336" s="33">
        <v>6</v>
      </c>
    </row>
    <row r="337" spans="1:27" x14ac:dyDescent="0.2">
      <c r="A337" s="30" t="s">
        <v>52</v>
      </c>
      <c r="B337" s="33">
        <v>0</v>
      </c>
      <c r="C337" s="33">
        <v>0</v>
      </c>
      <c r="D337" s="33">
        <v>0</v>
      </c>
      <c r="E337" s="33">
        <v>0</v>
      </c>
      <c r="F337" s="33">
        <v>0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33">
        <v>0</v>
      </c>
      <c r="N337" s="33">
        <v>0</v>
      </c>
      <c r="O337" s="33">
        <v>0</v>
      </c>
      <c r="P337" s="33">
        <v>2</v>
      </c>
      <c r="Q337" s="33">
        <v>0</v>
      </c>
      <c r="R337" s="33">
        <v>0</v>
      </c>
      <c r="S337" s="33">
        <v>0</v>
      </c>
      <c r="T337" s="33">
        <v>0</v>
      </c>
      <c r="U337" s="33">
        <v>0</v>
      </c>
    </row>
    <row r="338" spans="1:27" x14ac:dyDescent="0.2">
      <c r="A338" s="30" t="s">
        <v>54</v>
      </c>
      <c r="B338" s="33">
        <v>0</v>
      </c>
      <c r="C338" s="33">
        <v>0</v>
      </c>
      <c r="D338" s="33">
        <v>0</v>
      </c>
      <c r="E338" s="33">
        <v>0</v>
      </c>
      <c r="F338" s="33">
        <v>0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  <c r="L338" s="33">
        <v>0</v>
      </c>
      <c r="M338" s="33">
        <v>0</v>
      </c>
      <c r="N338" s="33">
        <v>0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0</v>
      </c>
      <c r="U338" s="33">
        <v>0</v>
      </c>
    </row>
    <row r="339" spans="1:27" x14ac:dyDescent="0.2">
      <c r="A339" s="30" t="s">
        <v>55</v>
      </c>
      <c r="B339" s="33">
        <v>-2</v>
      </c>
      <c r="C339" s="33">
        <v>1</v>
      </c>
      <c r="D339" s="33">
        <v>2</v>
      </c>
      <c r="E339" s="33">
        <v>-1</v>
      </c>
      <c r="F339" s="33">
        <v>-1</v>
      </c>
      <c r="G339" s="33">
        <v>0</v>
      </c>
      <c r="H339" s="33">
        <v>-1</v>
      </c>
      <c r="I339" s="33">
        <v>7</v>
      </c>
      <c r="J339" s="33">
        <v>0</v>
      </c>
      <c r="K339" s="33">
        <v>1</v>
      </c>
      <c r="L339" s="33">
        <v>1</v>
      </c>
      <c r="M339" s="33">
        <v>-1</v>
      </c>
      <c r="N339" s="33">
        <v>-4</v>
      </c>
      <c r="O339" s="33">
        <v>-5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>
        <v>0</v>
      </c>
    </row>
    <row r="340" spans="1:27" x14ac:dyDescent="0.2">
      <c r="A340" s="30" t="s">
        <v>53</v>
      </c>
      <c r="B340" s="33">
        <v>0</v>
      </c>
      <c r="C340" s="33">
        <v>0</v>
      </c>
      <c r="D340" s="33">
        <v>0</v>
      </c>
      <c r="E340" s="33">
        <v>0</v>
      </c>
      <c r="F340" s="33">
        <v>0</v>
      </c>
      <c r="G340" s="33">
        <v>0</v>
      </c>
      <c r="H340" s="33">
        <v>0</v>
      </c>
      <c r="I340" s="33">
        <v>0</v>
      </c>
      <c r="J340" s="33">
        <v>0</v>
      </c>
      <c r="K340" s="33">
        <v>0</v>
      </c>
      <c r="L340" s="33">
        <v>0</v>
      </c>
      <c r="M340" s="33">
        <v>0</v>
      </c>
      <c r="N340" s="33">
        <v>0</v>
      </c>
      <c r="O340" s="33">
        <v>0</v>
      </c>
      <c r="P340" s="33">
        <v>0</v>
      </c>
      <c r="Q340" s="33">
        <v>0</v>
      </c>
      <c r="R340" s="33">
        <v>0</v>
      </c>
      <c r="S340" s="33">
        <v>0</v>
      </c>
      <c r="T340" s="33">
        <v>0</v>
      </c>
      <c r="U340" s="33">
        <v>0</v>
      </c>
    </row>
    <row r="341" spans="1:27" x14ac:dyDescent="0.2">
      <c r="A341" s="30" t="s">
        <v>57</v>
      </c>
      <c r="B341" s="33">
        <v>0</v>
      </c>
      <c r="C341" s="33">
        <v>0</v>
      </c>
      <c r="D341" s="33">
        <v>0</v>
      </c>
      <c r="E341" s="33">
        <v>0</v>
      </c>
      <c r="F341" s="33">
        <v>0</v>
      </c>
      <c r="G341" s="33">
        <v>0</v>
      </c>
      <c r="H341" s="33">
        <v>0</v>
      </c>
      <c r="I341" s="33">
        <v>0</v>
      </c>
      <c r="J341" s="33">
        <v>0</v>
      </c>
      <c r="K341" s="33">
        <v>0</v>
      </c>
      <c r="L341" s="33">
        <v>0</v>
      </c>
      <c r="M341" s="33">
        <v>0</v>
      </c>
      <c r="N341" s="33">
        <v>0</v>
      </c>
      <c r="O341" s="33">
        <v>0</v>
      </c>
      <c r="P341" s="33">
        <v>0</v>
      </c>
      <c r="Q341" s="33">
        <v>0</v>
      </c>
      <c r="R341" s="33">
        <v>0</v>
      </c>
      <c r="S341" s="33">
        <v>0</v>
      </c>
      <c r="T341" s="33">
        <v>0</v>
      </c>
      <c r="U341" s="33">
        <v>0</v>
      </c>
    </row>
    <row r="342" spans="1:27" x14ac:dyDescent="0.2">
      <c r="A342" s="30" t="s">
        <v>58</v>
      </c>
      <c r="B342" s="33">
        <v>0</v>
      </c>
      <c r="C342" s="33">
        <v>0</v>
      </c>
      <c r="D342" s="33">
        <v>0</v>
      </c>
      <c r="E342" s="33">
        <v>0</v>
      </c>
      <c r="F342" s="33">
        <v>0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  <c r="L342" s="33">
        <v>0</v>
      </c>
      <c r="M342" s="33">
        <v>0</v>
      </c>
      <c r="N342" s="33">
        <v>0</v>
      </c>
      <c r="O342" s="33">
        <v>0</v>
      </c>
      <c r="P342" s="33">
        <v>0</v>
      </c>
      <c r="Q342" s="33">
        <v>0</v>
      </c>
      <c r="R342" s="33">
        <v>0</v>
      </c>
      <c r="S342" s="33">
        <v>0</v>
      </c>
      <c r="T342" s="33">
        <v>0</v>
      </c>
      <c r="U342" s="33">
        <v>0</v>
      </c>
    </row>
    <row r="343" spans="1:27" x14ac:dyDescent="0.2">
      <c r="A343" s="30" t="s">
        <v>59</v>
      </c>
      <c r="B343" s="33">
        <v>0</v>
      </c>
      <c r="C343" s="33">
        <v>0</v>
      </c>
      <c r="D343" s="33">
        <v>0</v>
      </c>
      <c r="E343" s="33">
        <v>0</v>
      </c>
      <c r="F343" s="33">
        <v>0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  <c r="L343" s="33">
        <v>0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33">
        <v>0</v>
      </c>
    </row>
    <row r="344" spans="1:27" x14ac:dyDescent="0.2">
      <c r="A344" s="30" t="s">
        <v>60</v>
      </c>
      <c r="B344" s="33">
        <v>0</v>
      </c>
      <c r="C344" s="33">
        <v>0</v>
      </c>
      <c r="D344" s="33">
        <v>0</v>
      </c>
      <c r="E344" s="33">
        <v>0</v>
      </c>
      <c r="F344" s="33">
        <v>0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33">
        <v>0</v>
      </c>
      <c r="M344" s="33">
        <v>0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0</v>
      </c>
      <c r="U344" s="33">
        <v>0</v>
      </c>
    </row>
    <row r="345" spans="1:27" x14ac:dyDescent="0.2">
      <c r="A345" s="30" t="s">
        <v>61</v>
      </c>
      <c r="B345" s="33">
        <v>0</v>
      </c>
      <c r="C345" s="33">
        <v>-54</v>
      </c>
      <c r="D345" s="33">
        <v>0</v>
      </c>
      <c r="E345" s="33">
        <v>252</v>
      </c>
      <c r="F345" s="33">
        <v>335</v>
      </c>
      <c r="G345" s="33">
        <v>288</v>
      </c>
      <c r="H345" s="33">
        <v>0</v>
      </c>
      <c r="I345" s="33">
        <v>25</v>
      </c>
      <c r="J345" s="33">
        <v>0</v>
      </c>
      <c r="K345" s="33">
        <v>0</v>
      </c>
      <c r="L345" s="33">
        <v>0</v>
      </c>
      <c r="M345" s="33">
        <v>0</v>
      </c>
      <c r="N345" s="33">
        <v>0</v>
      </c>
      <c r="O345" s="33">
        <v>0</v>
      </c>
      <c r="P345" s="33">
        <v>0</v>
      </c>
      <c r="Q345" s="33">
        <v>0</v>
      </c>
      <c r="R345" s="33">
        <v>0</v>
      </c>
      <c r="S345" s="33">
        <v>0</v>
      </c>
      <c r="T345" s="33">
        <v>66</v>
      </c>
      <c r="U345" s="33">
        <v>43</v>
      </c>
    </row>
    <row r="346" spans="1:27" x14ac:dyDescent="0.2">
      <c r="A346" s="30" t="s">
        <v>65</v>
      </c>
      <c r="B346" s="33">
        <v>4</v>
      </c>
      <c r="C346" s="33">
        <v>0</v>
      </c>
      <c r="D346" s="33">
        <v>0</v>
      </c>
      <c r="E346" s="33">
        <v>0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33">
        <v>0</v>
      </c>
      <c r="M346" s="33">
        <v>0</v>
      </c>
      <c r="N346" s="33">
        <v>0</v>
      </c>
      <c r="O346" s="33">
        <v>0</v>
      </c>
      <c r="P346" s="33">
        <v>0</v>
      </c>
      <c r="Q346" s="33">
        <v>0</v>
      </c>
      <c r="R346" s="33">
        <v>0</v>
      </c>
      <c r="S346" s="33">
        <v>0</v>
      </c>
      <c r="T346" s="33">
        <v>0</v>
      </c>
      <c r="U346" s="33">
        <v>0</v>
      </c>
    </row>
    <row r="347" spans="1:27" x14ac:dyDescent="0.2">
      <c r="A347" s="30" t="s">
        <v>63</v>
      </c>
      <c r="B347" s="33">
        <v>0</v>
      </c>
      <c r="C347" s="33">
        <v>0</v>
      </c>
      <c r="D347" s="33">
        <v>0</v>
      </c>
      <c r="E347" s="33">
        <v>0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33">
        <v>0</v>
      </c>
      <c r="M347" s="33">
        <v>0</v>
      </c>
      <c r="N347" s="33">
        <v>0</v>
      </c>
      <c r="O347" s="33">
        <v>0</v>
      </c>
      <c r="P347" s="33">
        <v>0</v>
      </c>
      <c r="Q347" s="33">
        <v>0</v>
      </c>
      <c r="R347" s="33">
        <v>0</v>
      </c>
      <c r="S347" s="33">
        <v>0</v>
      </c>
      <c r="T347" s="33">
        <v>0</v>
      </c>
      <c r="U347" s="33">
        <v>0</v>
      </c>
    </row>
    <row r="348" spans="1:27" x14ac:dyDescent="0.2">
      <c r="A348" s="30" t="s">
        <v>62</v>
      </c>
      <c r="B348" s="33">
        <v>145</v>
      </c>
      <c r="C348" s="33">
        <v>139</v>
      </c>
      <c r="D348" s="33">
        <v>87</v>
      </c>
      <c r="E348" s="33">
        <v>40</v>
      </c>
      <c r="F348" s="33">
        <v>32</v>
      </c>
      <c r="G348" s="33">
        <v>33</v>
      </c>
      <c r="H348" s="33">
        <v>34</v>
      </c>
      <c r="I348" s="33">
        <v>36</v>
      </c>
      <c r="J348" s="33">
        <v>39</v>
      </c>
      <c r="K348" s="33">
        <v>47</v>
      </c>
      <c r="L348" s="33">
        <v>34</v>
      </c>
      <c r="M348" s="33">
        <v>0</v>
      </c>
      <c r="N348" s="33">
        <v>0</v>
      </c>
      <c r="O348" s="33">
        <v>0</v>
      </c>
      <c r="P348" s="33">
        <v>0</v>
      </c>
      <c r="Q348" s="33">
        <v>0</v>
      </c>
      <c r="R348" s="33">
        <v>0</v>
      </c>
      <c r="S348" s="33">
        <v>0</v>
      </c>
      <c r="T348" s="33">
        <v>0</v>
      </c>
      <c r="U348" s="33">
        <v>0</v>
      </c>
    </row>
    <row r="349" spans="1:27" x14ac:dyDescent="0.2">
      <c r="A349" s="30" t="s">
        <v>67</v>
      </c>
      <c r="B349" s="33">
        <v>0</v>
      </c>
      <c r="C349" s="33">
        <v>0</v>
      </c>
      <c r="D349" s="33">
        <v>0</v>
      </c>
      <c r="E349" s="33">
        <v>0</v>
      </c>
      <c r="F349" s="33">
        <v>0</v>
      </c>
      <c r="G349" s="33">
        <v>0</v>
      </c>
      <c r="H349" s="33">
        <v>0</v>
      </c>
      <c r="I349" s="33">
        <v>0</v>
      </c>
      <c r="J349" s="33">
        <v>0</v>
      </c>
      <c r="K349" s="33">
        <v>0</v>
      </c>
      <c r="L349" s="33">
        <v>0</v>
      </c>
      <c r="M349" s="33">
        <v>0</v>
      </c>
      <c r="N349" s="33">
        <v>0</v>
      </c>
      <c r="O349" s="33">
        <v>0</v>
      </c>
      <c r="P349" s="33">
        <v>0</v>
      </c>
      <c r="Q349" s="33">
        <v>0</v>
      </c>
      <c r="R349" s="33">
        <v>0</v>
      </c>
      <c r="S349" s="33">
        <v>0</v>
      </c>
      <c r="T349" s="33">
        <v>0</v>
      </c>
      <c r="U349" s="33">
        <v>0</v>
      </c>
    </row>
    <row r="350" spans="1:27" x14ac:dyDescent="0.2">
      <c r="A350" s="30" t="s">
        <v>68</v>
      </c>
      <c r="B350" s="33">
        <v>0</v>
      </c>
      <c r="C350" s="33">
        <v>0</v>
      </c>
      <c r="D350" s="33">
        <v>0</v>
      </c>
      <c r="E350" s="33">
        <v>0</v>
      </c>
      <c r="F350" s="33">
        <v>0</v>
      </c>
      <c r="G350" s="33">
        <v>0</v>
      </c>
      <c r="H350" s="33">
        <v>0</v>
      </c>
      <c r="I350" s="33">
        <v>0</v>
      </c>
      <c r="J350" s="33">
        <v>21</v>
      </c>
      <c r="K350" s="33">
        <v>0</v>
      </c>
      <c r="L350" s="33">
        <v>0</v>
      </c>
      <c r="M350" s="33">
        <v>0</v>
      </c>
      <c r="N350" s="33">
        <v>0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v>0</v>
      </c>
      <c r="U350" s="33">
        <v>0</v>
      </c>
    </row>
    <row r="351" spans="1:27" x14ac:dyDescent="0.2">
      <c r="A351" s="30" t="s">
        <v>69</v>
      </c>
      <c r="B351" s="38">
        <v>147</v>
      </c>
      <c r="C351" s="38">
        <v>86</v>
      </c>
      <c r="D351" s="38">
        <v>89</v>
      </c>
      <c r="E351" s="38">
        <v>291</v>
      </c>
      <c r="F351" s="38">
        <v>398</v>
      </c>
      <c r="G351" s="38">
        <v>328</v>
      </c>
      <c r="H351" s="38">
        <v>33</v>
      </c>
      <c r="I351" s="38">
        <v>65</v>
      </c>
      <c r="J351" s="38">
        <v>58</v>
      </c>
      <c r="K351" s="38">
        <v>45</v>
      </c>
      <c r="L351" s="38">
        <v>27</v>
      </c>
      <c r="M351" s="38">
        <v>-8</v>
      </c>
      <c r="N351" s="38">
        <v>-4</v>
      </c>
      <c r="O351" s="38">
        <v>-54</v>
      </c>
      <c r="P351" s="38">
        <v>20</v>
      </c>
      <c r="Q351" s="38">
        <v>-10</v>
      </c>
      <c r="R351" s="38">
        <v>-17</v>
      </c>
      <c r="S351" s="38">
        <v>-128</v>
      </c>
      <c r="T351" s="38">
        <v>130</v>
      </c>
      <c r="U351" s="38">
        <v>38</v>
      </c>
    </row>
    <row r="352" spans="1:27" x14ac:dyDescent="0.2">
      <c r="A352" s="37" t="s">
        <v>70</v>
      </c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AA352"/>
    </row>
    <row r="353" spans="1:33" x14ac:dyDescent="0.2">
      <c r="A353" s="39" t="s">
        <v>71</v>
      </c>
      <c r="B353" s="40">
        <f>SUM(B322:B350)</f>
        <v>147</v>
      </c>
      <c r="C353" s="40">
        <f t="shared" ref="C353:U353" si="9">SUM(C322:C350)</f>
        <v>86</v>
      </c>
      <c r="D353" s="40">
        <f t="shared" si="9"/>
        <v>90</v>
      </c>
      <c r="E353" s="40">
        <f t="shared" si="9"/>
        <v>291</v>
      </c>
      <c r="F353" s="40">
        <f t="shared" si="9"/>
        <v>399</v>
      </c>
      <c r="G353" s="40">
        <f t="shared" si="9"/>
        <v>328</v>
      </c>
      <c r="H353" s="40">
        <f t="shared" si="9"/>
        <v>33</v>
      </c>
      <c r="I353" s="40">
        <f t="shared" si="9"/>
        <v>66</v>
      </c>
      <c r="J353" s="40">
        <f t="shared" si="9"/>
        <v>57</v>
      </c>
      <c r="K353" s="40">
        <f t="shared" si="9"/>
        <v>45</v>
      </c>
      <c r="L353" s="40">
        <f t="shared" si="9"/>
        <v>28</v>
      </c>
      <c r="M353" s="40">
        <f t="shared" si="9"/>
        <v>-9</v>
      </c>
      <c r="N353" s="40">
        <f t="shared" si="9"/>
        <v>-5</v>
      </c>
      <c r="O353" s="40">
        <f t="shared" si="9"/>
        <v>-55</v>
      </c>
      <c r="P353" s="40">
        <f t="shared" si="9"/>
        <v>19</v>
      </c>
      <c r="Q353" s="40">
        <f t="shared" si="9"/>
        <v>-11</v>
      </c>
      <c r="R353" s="40">
        <f t="shared" si="9"/>
        <v>-18</v>
      </c>
      <c r="S353" s="40">
        <f t="shared" si="9"/>
        <v>-128</v>
      </c>
      <c r="T353" s="40">
        <f t="shared" si="9"/>
        <v>129</v>
      </c>
      <c r="U353" s="40">
        <f t="shared" si="9"/>
        <v>39</v>
      </c>
      <c r="AA353"/>
    </row>
    <row r="354" spans="1:33" x14ac:dyDescent="0.2">
      <c r="AA354"/>
    </row>
    <row r="355" spans="1:33" x14ac:dyDescent="0.2">
      <c r="A355" s="24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Z355" s="56" t="s">
        <v>90</v>
      </c>
      <c r="AA355" s="57"/>
      <c r="AB355" s="57"/>
      <c r="AC355" s="57"/>
    </row>
    <row r="356" spans="1:33" x14ac:dyDescent="0.2">
      <c r="A356" s="24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Z356" s="57"/>
      <c r="AA356" s="57"/>
      <c r="AB356" s="57"/>
      <c r="AC356" s="57"/>
    </row>
    <row r="357" spans="1:33" ht="32.25" customHeight="1" x14ac:dyDescent="0.2">
      <c r="U357" t="s">
        <v>91</v>
      </c>
      <c r="Z357" s="57"/>
      <c r="AA357" s="57"/>
      <c r="AB357" s="57"/>
      <c r="AC357" s="57"/>
    </row>
    <row r="358" spans="1:33" x14ac:dyDescent="0.2">
      <c r="A358" s="58" t="s">
        <v>92</v>
      </c>
      <c r="B358" s="58"/>
      <c r="C358" s="58">
        <v>1</v>
      </c>
      <c r="D358" s="58">
        <v>2</v>
      </c>
      <c r="E358" s="58">
        <v>3</v>
      </c>
      <c r="F358" s="58">
        <v>4</v>
      </c>
      <c r="G358" s="58">
        <v>5</v>
      </c>
      <c r="H358" s="58">
        <v>6</v>
      </c>
      <c r="I358" s="58">
        <v>7</v>
      </c>
      <c r="J358" s="58">
        <v>8</v>
      </c>
      <c r="K358" s="58">
        <v>9</v>
      </c>
      <c r="L358" s="58">
        <v>10</v>
      </c>
      <c r="M358" s="58">
        <v>11</v>
      </c>
      <c r="N358" s="58">
        <v>12</v>
      </c>
      <c r="O358" s="58">
        <v>13</v>
      </c>
      <c r="P358" s="58">
        <v>14</v>
      </c>
      <c r="Q358" s="58">
        <v>15</v>
      </c>
      <c r="R358" s="58">
        <v>16</v>
      </c>
      <c r="S358" s="58">
        <v>17</v>
      </c>
      <c r="T358" s="58">
        <v>18</v>
      </c>
      <c r="U358" s="58">
        <v>19</v>
      </c>
      <c r="V358" s="38"/>
      <c r="W358" s="38"/>
      <c r="X358" s="38"/>
      <c r="Y358" s="38"/>
      <c r="Z358" s="38"/>
      <c r="AA358" s="59"/>
      <c r="AB358" s="59"/>
      <c r="AC358" s="60"/>
      <c r="AD358" s="61">
        <v>2008</v>
      </c>
      <c r="AE358" s="61">
        <v>2009</v>
      </c>
      <c r="AF358" s="61" t="s">
        <v>93</v>
      </c>
      <c r="AG358" s="62"/>
    </row>
    <row r="359" spans="1:33" x14ac:dyDescent="0.2">
      <c r="A359" s="63" t="s">
        <v>94</v>
      </c>
      <c r="B359" s="64">
        <v>1990</v>
      </c>
      <c r="C359" s="64">
        <v>1991</v>
      </c>
      <c r="D359" s="64">
        <v>1992</v>
      </c>
      <c r="E359" s="64">
        <v>1993</v>
      </c>
      <c r="F359" s="64">
        <v>1994</v>
      </c>
      <c r="G359" s="64">
        <v>1995</v>
      </c>
      <c r="H359" s="64">
        <v>1996</v>
      </c>
      <c r="I359" s="64">
        <v>1997</v>
      </c>
      <c r="J359" s="64">
        <v>1998</v>
      </c>
      <c r="K359" s="64">
        <v>1999</v>
      </c>
      <c r="L359" s="64">
        <v>2000</v>
      </c>
      <c r="M359" s="64">
        <v>2001</v>
      </c>
      <c r="N359" s="64">
        <v>2002</v>
      </c>
      <c r="O359" s="64">
        <v>2003</v>
      </c>
      <c r="P359" s="64">
        <v>2004</v>
      </c>
      <c r="Q359" s="64">
        <v>2005</v>
      </c>
      <c r="R359" s="64">
        <v>2006</v>
      </c>
      <c r="S359" s="64">
        <v>2007</v>
      </c>
      <c r="T359" s="64">
        <v>2008</v>
      </c>
      <c r="U359" s="64">
        <v>2009</v>
      </c>
      <c r="V359" s="38"/>
      <c r="W359" s="65" t="s">
        <v>95</v>
      </c>
      <c r="X359" s="66" t="s">
        <v>96</v>
      </c>
      <c r="Y359" s="66" t="s">
        <v>97</v>
      </c>
      <c r="Z359" s="67" t="s">
        <v>98</v>
      </c>
      <c r="AA359" s="59"/>
      <c r="AB359" s="68" t="s">
        <v>99</v>
      </c>
      <c r="AC359" s="60"/>
      <c r="AD359" s="61" t="s">
        <v>101</v>
      </c>
      <c r="AE359" s="38"/>
      <c r="AF359" s="38"/>
      <c r="AG359" s="60"/>
    </row>
    <row r="360" spans="1:33" x14ac:dyDescent="0.2">
      <c r="A360" s="69" t="s">
        <v>102</v>
      </c>
      <c r="B360" s="70">
        <f>B$79/1000</f>
        <v>84.927000000000007</v>
      </c>
      <c r="C360" s="70">
        <f t="shared" ref="C360:U360" si="10">C$79/1000</f>
        <v>82.311000000000007</v>
      </c>
      <c r="D360" s="70">
        <f t="shared" si="10"/>
        <v>80.706999999999994</v>
      </c>
      <c r="E360" s="70">
        <f t="shared" si="10"/>
        <v>78.923000000000002</v>
      </c>
      <c r="F360" s="70">
        <f t="shared" si="10"/>
        <v>80.054000000000002</v>
      </c>
      <c r="G360" s="70">
        <f t="shared" si="10"/>
        <v>82.423000000000002</v>
      </c>
      <c r="H360" s="70">
        <f t="shared" si="10"/>
        <v>83.393000000000001</v>
      </c>
      <c r="I360" s="70">
        <f t="shared" si="10"/>
        <v>86.128</v>
      </c>
      <c r="J360" s="70">
        <f t="shared" si="10"/>
        <v>86.891000000000005</v>
      </c>
      <c r="K360" s="70">
        <f t="shared" si="10"/>
        <v>88.26</v>
      </c>
      <c r="L360" s="70">
        <f t="shared" si="10"/>
        <v>90.927000000000007</v>
      </c>
      <c r="M360" s="70">
        <f t="shared" si="10"/>
        <v>92.149000000000001</v>
      </c>
      <c r="N360" s="70">
        <f t="shared" si="10"/>
        <v>92.706999999999994</v>
      </c>
      <c r="O360" s="70">
        <f t="shared" si="10"/>
        <v>93.769000000000005</v>
      </c>
      <c r="P360" s="70">
        <f t="shared" si="10"/>
        <v>96.545000000000002</v>
      </c>
      <c r="Q360" s="70">
        <f t="shared" si="10"/>
        <v>97.206000000000003</v>
      </c>
      <c r="R360" s="70">
        <f t="shared" si="10"/>
        <v>97.034999999999997</v>
      </c>
      <c r="S360" s="70">
        <f t="shared" si="10"/>
        <v>98.686000000000007</v>
      </c>
      <c r="T360" s="70">
        <f t="shared" si="10"/>
        <v>97.584999999999994</v>
      </c>
      <c r="U360" s="70">
        <f t="shared" si="10"/>
        <v>84.35</v>
      </c>
      <c r="V360" s="69" t="s">
        <v>102</v>
      </c>
      <c r="W360" s="83">
        <f>(U360-B360)/B360*100</f>
        <v>-0.67940702014672871</v>
      </c>
      <c r="X360" s="83">
        <f t="shared" ref="X360:X367" si="11">(U360-Q360)/Q360*100</f>
        <v>-13.225521058370889</v>
      </c>
      <c r="Y360" s="83">
        <f>(U360-T360)/T360*100</f>
        <v>-13.562535225700673</v>
      </c>
      <c r="Z360" s="72">
        <f>(U360/B360)^(1/19)-1</f>
        <v>-3.5873853103018938E-4</v>
      </c>
      <c r="AA360" s="73"/>
      <c r="AB360" s="79">
        <f>U360/U$367</f>
        <v>0.36080159120559485</v>
      </c>
      <c r="AC360" s="60"/>
      <c r="AD360" s="75">
        <f>T$81-T$79</f>
        <v>12184</v>
      </c>
      <c r="AE360" s="75">
        <f>U$81-U$79</f>
        <v>11019</v>
      </c>
      <c r="AF360" s="76">
        <f>(AE360/AD360)-1</f>
        <v>-9.5617202889034747E-2</v>
      </c>
      <c r="AG360" s="60"/>
    </row>
    <row r="361" spans="1:33" x14ac:dyDescent="0.2">
      <c r="A361" s="69" t="s">
        <v>103</v>
      </c>
      <c r="B361" s="70">
        <f>B$117/1000</f>
        <v>5.4139999999999997</v>
      </c>
      <c r="C361" s="70">
        <f t="shared" ref="C361:U361" si="12">C$117/1000</f>
        <v>5.4770000000000003</v>
      </c>
      <c r="D361" s="70">
        <f t="shared" si="12"/>
        <v>5.5449999999999999</v>
      </c>
      <c r="E361" s="70">
        <f t="shared" si="12"/>
        <v>5.65</v>
      </c>
      <c r="F361" s="70">
        <f t="shared" si="12"/>
        <v>5.77</v>
      </c>
      <c r="G361" s="70">
        <f t="shared" si="12"/>
        <v>5.9219999999999997</v>
      </c>
      <c r="H361" s="70">
        <f t="shared" si="12"/>
        <v>6.0709999999999997</v>
      </c>
      <c r="I361" s="70">
        <f t="shared" si="12"/>
        <v>6.0890000000000004</v>
      </c>
      <c r="J361" s="70">
        <f t="shared" si="12"/>
        <v>6.0579999999999998</v>
      </c>
      <c r="K361" s="70">
        <f t="shared" si="12"/>
        <v>6.0019999999999998</v>
      </c>
      <c r="L361" s="70">
        <f t="shared" si="12"/>
        <v>6.202</v>
      </c>
      <c r="M361" s="70">
        <f t="shared" si="12"/>
        <v>6.2229999999999999</v>
      </c>
      <c r="N361" s="70">
        <f t="shared" si="12"/>
        <v>6.2549999999999999</v>
      </c>
      <c r="O361" s="70">
        <f t="shared" si="12"/>
        <v>6.335</v>
      </c>
      <c r="P361" s="70">
        <f t="shared" si="12"/>
        <v>6.3920000000000003</v>
      </c>
      <c r="Q361" s="70">
        <f t="shared" si="12"/>
        <v>6.4020000000000001</v>
      </c>
      <c r="R361" s="70">
        <f t="shared" si="12"/>
        <v>6.2389999999999999</v>
      </c>
      <c r="S361" s="70">
        <f t="shared" si="12"/>
        <v>6.2350000000000003</v>
      </c>
      <c r="T361" s="70">
        <f t="shared" si="12"/>
        <v>6.36</v>
      </c>
      <c r="U361" s="70">
        <f t="shared" si="12"/>
        <v>6.13</v>
      </c>
      <c r="V361" s="69" t="s">
        <v>103</v>
      </c>
      <c r="W361" s="83">
        <f>(U361-B361)/B361*100</f>
        <v>13.224972294052462</v>
      </c>
      <c r="X361" s="83">
        <f t="shared" si="11"/>
        <v>-4.2486722899094067</v>
      </c>
      <c r="Y361" s="83">
        <f>(U361-T361)/T361*100</f>
        <v>-3.6163522012578686</v>
      </c>
      <c r="Z361" s="72">
        <f>(U361/B361)^(1/19)-1</f>
        <v>6.5586013489769002E-3</v>
      </c>
      <c r="AA361" s="73"/>
      <c r="AB361" s="79">
        <f>U361/U$367</f>
        <v>2.6220672840430309E-2</v>
      </c>
      <c r="AC361" s="60"/>
      <c r="AD361" s="75">
        <f>T119-T117</f>
        <v>415</v>
      </c>
      <c r="AE361" s="75">
        <f>U119-U117</f>
        <v>378</v>
      </c>
      <c r="AF361" s="76">
        <f>(AE361/AD361)-1</f>
        <v>-8.9156626506024073E-2</v>
      </c>
      <c r="AG361" s="60"/>
    </row>
    <row r="362" spans="1:33" x14ac:dyDescent="0.2">
      <c r="A362" s="80" t="s">
        <v>104</v>
      </c>
      <c r="B362" s="81">
        <f t="shared" ref="B362:U362" si="13">(B312)/1000</f>
        <v>94.554000000000002</v>
      </c>
      <c r="C362" s="81">
        <f t="shared" si="13"/>
        <v>98.611999999999995</v>
      </c>
      <c r="D362" s="81">
        <f t="shared" si="13"/>
        <v>99.747</v>
      </c>
      <c r="E362" s="81">
        <f t="shared" si="13"/>
        <v>101.396</v>
      </c>
      <c r="F362" s="81">
        <f t="shared" si="13"/>
        <v>102.592</v>
      </c>
      <c r="G362" s="81">
        <f t="shared" si="13"/>
        <v>105.098</v>
      </c>
      <c r="H362" s="81">
        <f t="shared" si="13"/>
        <v>110.19799999999999</v>
      </c>
      <c r="I362" s="81">
        <f t="shared" si="13"/>
        <v>110.485</v>
      </c>
      <c r="J362" s="81">
        <f t="shared" si="13"/>
        <v>113.636</v>
      </c>
      <c r="K362" s="81">
        <f t="shared" si="13"/>
        <v>116.17700000000001</v>
      </c>
      <c r="L362" s="81">
        <f t="shared" si="13"/>
        <v>119.363</v>
      </c>
      <c r="M362" s="81">
        <f t="shared" si="13"/>
        <v>123.699</v>
      </c>
      <c r="N362" s="81">
        <f t="shared" si="13"/>
        <v>125.447</v>
      </c>
      <c r="O362" s="81">
        <f t="shared" si="13"/>
        <v>129.62899999999999</v>
      </c>
      <c r="P362" s="81">
        <f t="shared" si="13"/>
        <v>131.96700000000001</v>
      </c>
      <c r="Q362" s="81">
        <f t="shared" si="13"/>
        <v>134.536</v>
      </c>
      <c r="R362" s="81">
        <f t="shared" si="13"/>
        <v>139.88300000000001</v>
      </c>
      <c r="S362" s="81">
        <f t="shared" si="13"/>
        <v>139.91499999999999</v>
      </c>
      <c r="T362" s="81">
        <f t="shared" si="13"/>
        <v>142.03700000000001</v>
      </c>
      <c r="U362" s="81">
        <f t="shared" si="13"/>
        <v>143.30500000000001</v>
      </c>
      <c r="V362" s="69" t="s">
        <v>105</v>
      </c>
      <c r="W362" s="82">
        <f>(U363-B363)/B363*100</f>
        <v>38.997842336441387</v>
      </c>
      <c r="X362" s="82">
        <f t="shared" si="11"/>
        <v>6.5179580186715862</v>
      </c>
      <c r="Y362" s="82">
        <f>(U363-T363)/T363*100</f>
        <v>1.5839270126432576</v>
      </c>
      <c r="Z362" s="202">
        <f>(U363/B363)^(1/19)-1</f>
        <v>1.7482011610768122E-2</v>
      </c>
      <c r="AA362" s="73"/>
      <c r="AB362" s="79">
        <f>U363/U$367</f>
        <v>0.30862116902282011</v>
      </c>
      <c r="AC362" s="60"/>
      <c r="AD362" s="75">
        <f>T158-T156</f>
        <v>7888</v>
      </c>
      <c r="AE362" s="75">
        <f>U158-U156</f>
        <v>7984</v>
      </c>
      <c r="AF362" s="76">
        <f>(AE362/AD362)-1</f>
        <v>1.2170385395537497E-2</v>
      </c>
      <c r="AG362" s="60"/>
    </row>
    <row r="363" spans="1:33" x14ac:dyDescent="0.2">
      <c r="A363" s="84" t="s">
        <v>105</v>
      </c>
      <c r="B363" s="70">
        <f>B$156/1000</f>
        <v>51.908000000000001</v>
      </c>
      <c r="C363" s="70">
        <f t="shared" ref="C363:U363" si="14">C$156/1000</f>
        <v>53.088000000000001</v>
      </c>
      <c r="D363" s="70">
        <f t="shared" si="14"/>
        <v>53.786000000000001</v>
      </c>
      <c r="E363" s="70">
        <f t="shared" si="14"/>
        <v>54.713999999999999</v>
      </c>
      <c r="F363" s="70">
        <f t="shared" si="14"/>
        <v>55.353999999999999</v>
      </c>
      <c r="G363" s="70">
        <f t="shared" si="14"/>
        <v>56.137999999999998</v>
      </c>
      <c r="H363" s="70">
        <f t="shared" si="14"/>
        <v>59.308999999999997</v>
      </c>
      <c r="I363" s="70">
        <f t="shared" si="14"/>
        <v>58.707999999999998</v>
      </c>
      <c r="J363" s="70">
        <f t="shared" si="14"/>
        <v>59.959000000000003</v>
      </c>
      <c r="K363" s="70">
        <f t="shared" si="14"/>
        <v>60.890999999999998</v>
      </c>
      <c r="L363" s="70">
        <f t="shared" si="14"/>
        <v>61.34</v>
      </c>
      <c r="M363" s="70">
        <f t="shared" si="14"/>
        <v>63.481000000000002</v>
      </c>
      <c r="N363" s="70">
        <f t="shared" si="14"/>
        <v>64.164000000000001</v>
      </c>
      <c r="O363" s="70">
        <f t="shared" si="14"/>
        <v>66.477000000000004</v>
      </c>
      <c r="P363" s="70">
        <f t="shared" si="14"/>
        <v>67.638000000000005</v>
      </c>
      <c r="Q363" s="70">
        <f t="shared" si="14"/>
        <v>69.206000000000003</v>
      </c>
      <c r="R363" s="70">
        <f t="shared" si="14"/>
        <v>70.248000000000005</v>
      </c>
      <c r="S363" s="70">
        <f t="shared" si="14"/>
        <v>69.685000000000002</v>
      </c>
      <c r="T363" s="70">
        <f t="shared" si="14"/>
        <v>71.025999999999996</v>
      </c>
      <c r="U363" s="70">
        <f t="shared" si="14"/>
        <v>72.150999999999996</v>
      </c>
      <c r="V363" s="69" t="s">
        <v>106</v>
      </c>
      <c r="W363" s="82">
        <f>(U364-B364)/B364*100</f>
        <v>77.7956815984531</v>
      </c>
      <c r="X363" s="82">
        <f t="shared" si="11"/>
        <v>4.2554113805161302</v>
      </c>
      <c r="Y363" s="82">
        <f>(U364-T364)/T364*100</f>
        <v>1.7177273146298668</v>
      </c>
      <c r="Z363" s="202">
        <f>(U364/B364)^(1/19)-1</f>
        <v>3.0750959646679288E-2</v>
      </c>
      <c r="AA363" s="73"/>
      <c r="AB363" s="79">
        <f>U364/U$367</f>
        <v>0.28318326667664734</v>
      </c>
      <c r="AC363" s="60"/>
      <c r="AD363" s="75">
        <f>T274-T272</f>
        <v>6979</v>
      </c>
      <c r="AE363" s="75">
        <f>U274-U272</f>
        <v>7097</v>
      </c>
      <c r="AF363" s="76">
        <f>AE363/AD363-1</f>
        <v>1.6907866456512322E-2</v>
      </c>
      <c r="AG363" s="60"/>
    </row>
    <row r="364" spans="1:33" x14ac:dyDescent="0.2">
      <c r="A364" s="84" t="s">
        <v>106</v>
      </c>
      <c r="B364" s="70">
        <f>B$272/1000</f>
        <v>37.235999999999997</v>
      </c>
      <c r="C364" s="70">
        <f t="shared" ref="C364:U364" si="15">C$272/1000</f>
        <v>39.875999999999998</v>
      </c>
      <c r="D364" s="70">
        <f t="shared" si="15"/>
        <v>41.13</v>
      </c>
      <c r="E364" s="70">
        <f t="shared" si="15"/>
        <v>42.006</v>
      </c>
      <c r="F364" s="70">
        <f t="shared" si="15"/>
        <v>42.697000000000003</v>
      </c>
      <c r="G364" s="70">
        <f t="shared" si="15"/>
        <v>43.494999999999997</v>
      </c>
      <c r="H364" s="70">
        <f t="shared" si="15"/>
        <v>45.77</v>
      </c>
      <c r="I364" s="70">
        <f t="shared" si="15"/>
        <v>46.804000000000002</v>
      </c>
      <c r="J364" s="70">
        <f t="shared" si="15"/>
        <v>48.591000000000001</v>
      </c>
      <c r="K364" s="70">
        <f t="shared" si="15"/>
        <v>50.606999999999999</v>
      </c>
      <c r="L364" s="70">
        <f t="shared" si="15"/>
        <v>53.567</v>
      </c>
      <c r="M364" s="70">
        <f t="shared" si="15"/>
        <v>55.49</v>
      </c>
      <c r="N364" s="70">
        <f t="shared" si="15"/>
        <v>56.609000000000002</v>
      </c>
      <c r="O364" s="70">
        <f t="shared" si="15"/>
        <v>58.802999999999997</v>
      </c>
      <c r="P364" s="70">
        <f t="shared" si="15"/>
        <v>59.896000000000001</v>
      </c>
      <c r="Q364" s="70">
        <f t="shared" si="15"/>
        <v>60.82</v>
      </c>
      <c r="R364" s="70">
        <f t="shared" si="15"/>
        <v>64.930000000000007</v>
      </c>
      <c r="S364" s="70">
        <f t="shared" si="15"/>
        <v>65.462999999999994</v>
      </c>
      <c r="T364" s="70">
        <f t="shared" si="15"/>
        <v>65.085999999999999</v>
      </c>
      <c r="U364" s="70">
        <f t="shared" si="15"/>
        <v>66.203999999999994</v>
      </c>
      <c r="V364" s="69" t="s">
        <v>107</v>
      </c>
      <c r="W364" s="83">
        <f>(U365-B365)/B365*100</f>
        <v>-8.5027726432529818</v>
      </c>
      <c r="X364" s="83">
        <f t="shared" si="11"/>
        <v>8.85235120026306</v>
      </c>
      <c r="Y364" s="83">
        <f>(U365-T365)/T365*100</f>
        <v>-16.455696202531517</v>
      </c>
      <c r="Z364" s="72">
        <f>(U365/B365)^(1/19)-1</f>
        <v>-4.6660021403526208E-3</v>
      </c>
      <c r="AA364" s="73"/>
      <c r="AB364" s="79">
        <f>U365/U$367</f>
        <v>2.1173300254507421E-2</v>
      </c>
      <c r="AC364" s="60"/>
      <c r="AD364" s="60"/>
      <c r="AE364" s="86"/>
      <c r="AF364" s="87"/>
      <c r="AG364" s="60"/>
    </row>
    <row r="365" spans="1:33" x14ac:dyDescent="0.2">
      <c r="A365" s="69" t="s">
        <v>107</v>
      </c>
      <c r="B365" s="70">
        <f>B362-B363-B364</f>
        <v>5.4100000000000037</v>
      </c>
      <c r="C365" s="70">
        <f t="shared" ref="C365:U365" si="16">C362-C363-C364</f>
        <v>5.6479999999999961</v>
      </c>
      <c r="D365" s="70">
        <f t="shared" si="16"/>
        <v>4.830999999999996</v>
      </c>
      <c r="E365" s="70">
        <f t="shared" si="16"/>
        <v>4.6760000000000019</v>
      </c>
      <c r="F365" s="70">
        <f t="shared" si="16"/>
        <v>4.5409999999999968</v>
      </c>
      <c r="G365" s="70">
        <f t="shared" si="16"/>
        <v>5.4650000000000034</v>
      </c>
      <c r="H365" s="70">
        <f t="shared" si="16"/>
        <v>5.1189999999999927</v>
      </c>
      <c r="I365" s="70">
        <f t="shared" si="16"/>
        <v>4.972999999999999</v>
      </c>
      <c r="J365" s="70">
        <f t="shared" si="16"/>
        <v>5.0859999999999914</v>
      </c>
      <c r="K365" s="70">
        <f t="shared" si="16"/>
        <v>4.6790000000000092</v>
      </c>
      <c r="L365" s="70">
        <f t="shared" si="16"/>
        <v>4.455999999999996</v>
      </c>
      <c r="M365" s="70">
        <f t="shared" si="16"/>
        <v>4.7279999999999944</v>
      </c>
      <c r="N365" s="70">
        <f t="shared" si="16"/>
        <v>4.6739999999999995</v>
      </c>
      <c r="O365" s="70">
        <f t="shared" si="16"/>
        <v>4.3489999999999895</v>
      </c>
      <c r="P365" s="70">
        <f t="shared" si="16"/>
        <v>4.4330000000000069</v>
      </c>
      <c r="Q365" s="70">
        <f t="shared" si="16"/>
        <v>4.509999999999998</v>
      </c>
      <c r="R365" s="70">
        <f t="shared" si="16"/>
        <v>4.7049999999999983</v>
      </c>
      <c r="S365" s="70">
        <f t="shared" si="16"/>
        <v>4.7669999999999959</v>
      </c>
      <c r="T365" s="70">
        <f t="shared" si="16"/>
        <v>5.9250000000000114</v>
      </c>
      <c r="U365" s="70">
        <f t="shared" si="16"/>
        <v>4.9500000000000171</v>
      </c>
      <c r="V365" s="69"/>
      <c r="W365" s="83"/>
      <c r="X365" s="83">
        <f t="shared" si="11"/>
        <v>9.7560975609760359</v>
      </c>
      <c r="Y365" s="83"/>
      <c r="Z365" s="85"/>
      <c r="AA365" s="73"/>
      <c r="AB365" s="59"/>
      <c r="AC365" s="60"/>
      <c r="AD365" s="60"/>
      <c r="AE365" s="86"/>
      <c r="AF365" s="87"/>
      <c r="AG365" s="60"/>
    </row>
    <row r="366" spans="1:33" x14ac:dyDescent="0.2">
      <c r="A366" s="88" t="s">
        <v>108</v>
      </c>
      <c r="B366" s="89">
        <f>SUM(B360:B362)</f>
        <v>184.89500000000001</v>
      </c>
      <c r="C366" s="89">
        <f t="shared" ref="C366:U366" si="17">SUM(C360:C362)</f>
        <v>186.4</v>
      </c>
      <c r="D366" s="89">
        <f t="shared" si="17"/>
        <v>185.999</v>
      </c>
      <c r="E366" s="89">
        <f t="shared" si="17"/>
        <v>185.96899999999999</v>
      </c>
      <c r="F366" s="89">
        <f t="shared" si="17"/>
        <v>188.416</v>
      </c>
      <c r="G366" s="89">
        <f t="shared" si="17"/>
        <v>193.44299999999998</v>
      </c>
      <c r="H366" s="89">
        <f t="shared" si="17"/>
        <v>199.66199999999998</v>
      </c>
      <c r="I366" s="89">
        <f t="shared" si="17"/>
        <v>202.702</v>
      </c>
      <c r="J366" s="89">
        <f t="shared" si="17"/>
        <v>206.58500000000001</v>
      </c>
      <c r="K366" s="89">
        <f t="shared" si="17"/>
        <v>210.43900000000002</v>
      </c>
      <c r="L366" s="89">
        <f t="shared" si="17"/>
        <v>216.49200000000002</v>
      </c>
      <c r="M366" s="89">
        <f t="shared" si="17"/>
        <v>222.071</v>
      </c>
      <c r="N366" s="89">
        <f t="shared" si="17"/>
        <v>224.40899999999999</v>
      </c>
      <c r="O366" s="89">
        <f t="shared" si="17"/>
        <v>229.733</v>
      </c>
      <c r="P366" s="89">
        <f t="shared" si="17"/>
        <v>234.904</v>
      </c>
      <c r="Q366" s="89">
        <f t="shared" si="17"/>
        <v>238.14400000000001</v>
      </c>
      <c r="R366" s="89">
        <f t="shared" si="17"/>
        <v>243.15700000000001</v>
      </c>
      <c r="S366" s="89">
        <f t="shared" si="17"/>
        <v>244.83600000000001</v>
      </c>
      <c r="T366" s="89">
        <f t="shared" si="17"/>
        <v>245.982</v>
      </c>
      <c r="U366" s="89">
        <f t="shared" si="17"/>
        <v>233.785</v>
      </c>
      <c r="V366" s="90" t="s">
        <v>108</v>
      </c>
      <c r="W366" s="83">
        <f>(U366-B366)/B366*100</f>
        <v>26.44203466832526</v>
      </c>
      <c r="X366" s="83">
        <f t="shared" si="11"/>
        <v>-1.8304051330287594</v>
      </c>
      <c r="Y366" s="83">
        <f>(U366-T366)/T366*100</f>
        <v>-4.9584928978543159</v>
      </c>
      <c r="Z366" s="85"/>
      <c r="AA366" s="73"/>
      <c r="AB366" s="59">
        <f>U366/U$367</f>
        <v>1</v>
      </c>
      <c r="AC366" s="60"/>
      <c r="AD366" s="60"/>
      <c r="AE366" s="60"/>
      <c r="AF366" s="60"/>
      <c r="AG366" s="60"/>
    </row>
    <row r="367" spans="1:33" x14ac:dyDescent="0.2">
      <c r="A367" s="69" t="s">
        <v>109</v>
      </c>
      <c r="B367" s="70">
        <f>B$41/1000</f>
        <v>184.89500000000001</v>
      </c>
      <c r="C367" s="70">
        <f t="shared" ref="C367:U367" si="18">C$41/1000</f>
        <v>186.4</v>
      </c>
      <c r="D367" s="70">
        <f t="shared" si="18"/>
        <v>185.999</v>
      </c>
      <c r="E367" s="70">
        <f t="shared" si="18"/>
        <v>185.96899999999999</v>
      </c>
      <c r="F367" s="70">
        <f t="shared" si="18"/>
        <v>188.416</v>
      </c>
      <c r="G367" s="70">
        <f t="shared" si="18"/>
        <v>193.44300000000001</v>
      </c>
      <c r="H367" s="70">
        <f t="shared" si="18"/>
        <v>199.66300000000001</v>
      </c>
      <c r="I367" s="70">
        <f t="shared" si="18"/>
        <v>202.702</v>
      </c>
      <c r="J367" s="70">
        <f t="shared" si="18"/>
        <v>206.584</v>
      </c>
      <c r="K367" s="70">
        <f t="shared" si="18"/>
        <v>210.43799999999999</v>
      </c>
      <c r="L367" s="70">
        <f t="shared" si="18"/>
        <v>216.49199999999999</v>
      </c>
      <c r="M367" s="70">
        <f t="shared" si="18"/>
        <v>222.072</v>
      </c>
      <c r="N367" s="70">
        <f t="shared" si="18"/>
        <v>224.40899999999999</v>
      </c>
      <c r="O367" s="70">
        <f t="shared" si="18"/>
        <v>229.73400000000001</v>
      </c>
      <c r="P367" s="70">
        <f t="shared" si="18"/>
        <v>234.904</v>
      </c>
      <c r="Q367" s="70">
        <f t="shared" si="18"/>
        <v>238.14500000000001</v>
      </c>
      <c r="R367" s="70">
        <f t="shared" si="18"/>
        <v>243.15700000000001</v>
      </c>
      <c r="S367" s="70">
        <f t="shared" si="18"/>
        <v>244.83600000000001</v>
      </c>
      <c r="T367" s="70">
        <f t="shared" si="18"/>
        <v>245.982</v>
      </c>
      <c r="U367" s="70">
        <f t="shared" si="18"/>
        <v>233.785</v>
      </c>
      <c r="V367" s="69" t="s">
        <v>109</v>
      </c>
      <c r="W367" s="83">
        <f>(U367-B367)/B367*100</f>
        <v>26.44203466832526</v>
      </c>
      <c r="X367" s="83">
        <f t="shared" si="11"/>
        <v>-1.8308173591719386</v>
      </c>
      <c r="Y367" s="83">
        <f>(U367-T367)/T367*100</f>
        <v>-4.9584928978543159</v>
      </c>
      <c r="Z367" s="85">
        <f>(T367/B367)^(1/19)-1</f>
        <v>1.5138189837326399E-2</v>
      </c>
      <c r="AA367" s="73"/>
      <c r="AB367" s="59">
        <f>U367/U$367</f>
        <v>1</v>
      </c>
      <c r="AC367" s="60"/>
      <c r="AD367" s="60"/>
      <c r="AE367" s="60"/>
      <c r="AF367" s="60"/>
      <c r="AG367" s="60"/>
    </row>
    <row r="368" spans="1:33" x14ac:dyDescent="0.2">
      <c r="A368" s="16">
        <v>1</v>
      </c>
      <c r="B368" s="16">
        <f>B366/B367</f>
        <v>1</v>
      </c>
      <c r="C368" s="16">
        <f t="shared" ref="C368:U368" si="19">C366/C367</f>
        <v>1</v>
      </c>
      <c r="D368" s="16">
        <f t="shared" si="19"/>
        <v>1</v>
      </c>
      <c r="E368" s="16">
        <f t="shared" si="19"/>
        <v>1</v>
      </c>
      <c r="F368" s="16">
        <f t="shared" si="19"/>
        <v>1</v>
      </c>
      <c r="G368" s="16">
        <f t="shared" si="19"/>
        <v>0.99999999999999989</v>
      </c>
      <c r="H368" s="16">
        <f t="shared" si="19"/>
        <v>0.99999499156077976</v>
      </c>
      <c r="I368" s="16">
        <f t="shared" si="19"/>
        <v>1</v>
      </c>
      <c r="J368" s="16">
        <f t="shared" si="19"/>
        <v>1.0000048406459359</v>
      </c>
      <c r="K368" s="16">
        <f t="shared" si="19"/>
        <v>1.0000047519934614</v>
      </c>
      <c r="L368" s="16">
        <f t="shared" si="19"/>
        <v>1.0000000000000002</v>
      </c>
      <c r="M368" s="16">
        <f t="shared" si="19"/>
        <v>0.99999549695594214</v>
      </c>
      <c r="N368" s="16">
        <f t="shared" si="19"/>
        <v>1</v>
      </c>
      <c r="O368" s="16">
        <f t="shared" si="19"/>
        <v>0.99999564713973554</v>
      </c>
      <c r="P368" s="16">
        <f t="shared" si="19"/>
        <v>1</v>
      </c>
      <c r="Q368" s="16">
        <f t="shared" si="19"/>
        <v>0.99999580087761653</v>
      </c>
      <c r="R368" s="16">
        <f t="shared" si="19"/>
        <v>1</v>
      </c>
      <c r="S368" s="16">
        <f t="shared" si="19"/>
        <v>1</v>
      </c>
      <c r="T368" s="16">
        <f t="shared" si="19"/>
        <v>1</v>
      </c>
      <c r="U368" s="16">
        <f t="shared" si="19"/>
        <v>1</v>
      </c>
      <c r="V368" s="92" t="s">
        <v>110</v>
      </c>
      <c r="W368" s="93">
        <v>0.83299999999999996</v>
      </c>
      <c r="X368" s="94"/>
      <c r="Y368" s="95"/>
      <c r="Z368" s="96">
        <f>(1+W368)^(1/19)-1</f>
        <v>3.2406323766777767E-2</v>
      </c>
      <c r="AA368" s="73"/>
      <c r="AB368" s="59"/>
      <c r="AC368" s="60"/>
      <c r="AD368" s="60"/>
      <c r="AE368" s="60"/>
      <c r="AF368" s="60"/>
      <c r="AG368" s="60"/>
    </row>
    <row r="369" spans="1:33" x14ac:dyDescent="0.2">
      <c r="A369" s="203" t="s">
        <v>157</v>
      </c>
      <c r="B369" s="204">
        <f>B363+B364</f>
        <v>89.144000000000005</v>
      </c>
      <c r="C369" s="204">
        <f t="shared" ref="C369:U369" si="20">C363+C364</f>
        <v>92.963999999999999</v>
      </c>
      <c r="D369" s="204">
        <f t="shared" si="20"/>
        <v>94.915999999999997</v>
      </c>
      <c r="E369" s="204">
        <f t="shared" si="20"/>
        <v>96.72</v>
      </c>
      <c r="F369" s="204">
        <f t="shared" si="20"/>
        <v>98.051000000000002</v>
      </c>
      <c r="G369" s="204">
        <f t="shared" si="20"/>
        <v>99.632999999999996</v>
      </c>
      <c r="H369" s="204">
        <f t="shared" si="20"/>
        <v>105.07900000000001</v>
      </c>
      <c r="I369" s="204">
        <f t="shared" si="20"/>
        <v>105.512</v>
      </c>
      <c r="J369" s="204">
        <f t="shared" si="20"/>
        <v>108.55000000000001</v>
      </c>
      <c r="K369" s="204">
        <f t="shared" si="20"/>
        <v>111.49799999999999</v>
      </c>
      <c r="L369" s="204">
        <f t="shared" si="20"/>
        <v>114.90700000000001</v>
      </c>
      <c r="M369" s="204">
        <f t="shared" si="20"/>
        <v>118.971</v>
      </c>
      <c r="N369" s="204">
        <f t="shared" si="20"/>
        <v>120.773</v>
      </c>
      <c r="O369" s="204">
        <f t="shared" si="20"/>
        <v>125.28</v>
      </c>
      <c r="P369" s="204">
        <f t="shared" si="20"/>
        <v>127.53400000000001</v>
      </c>
      <c r="Q369" s="204">
        <f t="shared" si="20"/>
        <v>130.02600000000001</v>
      </c>
      <c r="R369" s="204">
        <f t="shared" si="20"/>
        <v>135.178</v>
      </c>
      <c r="S369" s="204">
        <f t="shared" si="20"/>
        <v>135.148</v>
      </c>
      <c r="T369" s="204">
        <f t="shared" si="20"/>
        <v>136.11199999999999</v>
      </c>
      <c r="U369" s="204">
        <f t="shared" si="20"/>
        <v>138.35499999999999</v>
      </c>
      <c r="V369" s="69"/>
      <c r="W369" s="83">
        <f>(U369-B369)/B369*100</f>
        <v>55.203939693080841</v>
      </c>
      <c r="X369" s="83">
        <f>(U369-Q369)/Q369*100</f>
        <v>6.4056419485333542</v>
      </c>
      <c r="Y369" s="83"/>
      <c r="Z369" s="98"/>
      <c r="AA369" s="99"/>
      <c r="AB369" s="60"/>
      <c r="AC369" s="60"/>
      <c r="AD369" s="60"/>
      <c r="AE369" s="60"/>
      <c r="AF369" s="60"/>
      <c r="AG369" s="60"/>
    </row>
    <row r="370" spans="1:33" x14ac:dyDescent="0.2">
      <c r="A370" s="100" t="s">
        <v>112</v>
      </c>
      <c r="B370" s="101">
        <v>1990</v>
      </c>
      <c r="C370" s="101">
        <v>1991</v>
      </c>
      <c r="D370" s="101">
        <v>1992</v>
      </c>
      <c r="E370" s="101">
        <v>1993</v>
      </c>
      <c r="F370" s="101">
        <v>1994</v>
      </c>
      <c r="G370" s="101">
        <v>1995</v>
      </c>
      <c r="H370" s="101">
        <v>1996</v>
      </c>
      <c r="I370" s="101">
        <v>1997</v>
      </c>
      <c r="J370" s="101">
        <v>1998</v>
      </c>
      <c r="K370" s="101">
        <v>1999</v>
      </c>
      <c r="L370" s="101">
        <v>2000</v>
      </c>
      <c r="M370" s="101">
        <v>2001</v>
      </c>
      <c r="N370" s="101">
        <v>2002</v>
      </c>
      <c r="O370" s="101">
        <v>2003</v>
      </c>
      <c r="P370" s="101">
        <v>2004</v>
      </c>
      <c r="Q370" s="101">
        <v>2005</v>
      </c>
      <c r="R370" s="101">
        <v>2006</v>
      </c>
      <c r="S370" s="101">
        <v>2007</v>
      </c>
      <c r="T370" s="101">
        <v>2008</v>
      </c>
      <c r="U370" s="101">
        <v>2009</v>
      </c>
      <c r="V370" s="60"/>
      <c r="W370" s="60"/>
      <c r="X370" s="60"/>
      <c r="Y370" s="60"/>
      <c r="Z370" s="60"/>
      <c r="AA370" s="99"/>
      <c r="AB370" s="60"/>
      <c r="AC370" s="60"/>
      <c r="AD370" s="60"/>
      <c r="AE370" s="60"/>
      <c r="AF370" s="60"/>
      <c r="AG370" s="60"/>
    </row>
    <row r="371" spans="1:33" x14ac:dyDescent="0.2">
      <c r="A371" s="69" t="s">
        <v>102</v>
      </c>
      <c r="B371" s="102">
        <f>B360*100/B$366</f>
        <v>45.93255631574678</v>
      </c>
      <c r="C371" s="102">
        <f t="shared" ref="C371:R371" si="21">C360*100/C$366</f>
        <v>44.158261802575105</v>
      </c>
      <c r="D371" s="102">
        <f t="shared" si="21"/>
        <v>43.391093500502684</v>
      </c>
      <c r="E371" s="102">
        <f t="shared" si="21"/>
        <v>42.438793562367927</v>
      </c>
      <c r="F371" s="102">
        <f t="shared" si="21"/>
        <v>42.487899116847828</v>
      </c>
      <c r="G371" s="102">
        <f t="shared" si="21"/>
        <v>42.608416949695773</v>
      </c>
      <c r="H371" s="102">
        <f t="shared" si="21"/>
        <v>41.767086375975403</v>
      </c>
      <c r="I371" s="102">
        <f t="shared" si="21"/>
        <v>42.489960631863518</v>
      </c>
      <c r="J371" s="102">
        <f t="shared" si="21"/>
        <v>42.060652999975794</v>
      </c>
      <c r="K371" s="102">
        <f t="shared" si="21"/>
        <v>41.940894986195524</v>
      </c>
      <c r="L371" s="102">
        <f t="shared" si="21"/>
        <v>42.000166287899781</v>
      </c>
      <c r="M371" s="102">
        <f t="shared" si="21"/>
        <v>41.495287543173127</v>
      </c>
      <c r="N371" s="102">
        <f t="shared" si="21"/>
        <v>41.311622974123139</v>
      </c>
      <c r="O371" s="102">
        <f t="shared" si="21"/>
        <v>40.816513082578474</v>
      </c>
      <c r="P371" s="102">
        <f t="shared" si="21"/>
        <v>41.099768416033783</v>
      </c>
      <c r="Q371" s="102">
        <f t="shared" si="21"/>
        <v>40.818160440741735</v>
      </c>
      <c r="R371" s="102">
        <f t="shared" si="21"/>
        <v>39.906315672590132</v>
      </c>
      <c r="S371" s="102">
        <f>S360*100/S$366</f>
        <v>40.30698099952621</v>
      </c>
      <c r="T371" s="102">
        <f>T360*100/T$366</f>
        <v>39.671601987137272</v>
      </c>
      <c r="U371" s="102">
        <f>U360*100/U$366</f>
        <v>36.080159120559486</v>
      </c>
      <c r="V371" s="92" t="s">
        <v>102</v>
      </c>
      <c r="W371" s="60"/>
      <c r="X371" s="60"/>
      <c r="Y371" s="60"/>
      <c r="Z371" s="60"/>
      <c r="AA371" s="99"/>
      <c r="AB371" s="60"/>
      <c r="AC371" s="60"/>
      <c r="AD371" s="60"/>
      <c r="AE371" s="60"/>
      <c r="AF371" s="60"/>
      <c r="AG371" s="60"/>
    </row>
    <row r="372" spans="1:33" x14ac:dyDescent="0.2">
      <c r="A372" s="69" t="s">
        <v>103</v>
      </c>
      <c r="B372" s="102">
        <f t="shared" ref="B372:U372" si="22">B361*100/B$366</f>
        <v>2.9281484085562073</v>
      </c>
      <c r="C372" s="102">
        <f t="shared" si="22"/>
        <v>2.9383047210300433</v>
      </c>
      <c r="D372" s="102">
        <f t="shared" si="22"/>
        <v>2.9811988236495894</v>
      </c>
      <c r="E372" s="102">
        <f t="shared" si="22"/>
        <v>3.0381407653963834</v>
      </c>
      <c r="F372" s="102">
        <f t="shared" si="22"/>
        <v>3.0623726222826089</v>
      </c>
      <c r="G372" s="102">
        <f t="shared" si="22"/>
        <v>3.0613669142848279</v>
      </c>
      <c r="H372" s="102">
        <f t="shared" si="22"/>
        <v>3.0406386793681328</v>
      </c>
      <c r="I372" s="102">
        <f t="shared" si="22"/>
        <v>3.0039170802458788</v>
      </c>
      <c r="J372" s="102">
        <f t="shared" si="22"/>
        <v>2.9324491129559256</v>
      </c>
      <c r="K372" s="102">
        <f t="shared" si="22"/>
        <v>2.8521329221294525</v>
      </c>
      <c r="L372" s="102">
        <f t="shared" si="22"/>
        <v>2.8647709846091312</v>
      </c>
      <c r="M372" s="102">
        <f t="shared" si="22"/>
        <v>2.8022569358448424</v>
      </c>
      <c r="N372" s="102">
        <f t="shared" si="22"/>
        <v>2.7873213641164125</v>
      </c>
      <c r="O372" s="102">
        <f t="shared" si="22"/>
        <v>2.7575489807733327</v>
      </c>
      <c r="P372" s="102">
        <f t="shared" si="22"/>
        <v>2.7211116030378371</v>
      </c>
      <c r="Q372" s="102">
        <f t="shared" si="22"/>
        <v>2.6882894383230314</v>
      </c>
      <c r="R372" s="102">
        <f t="shared" si="22"/>
        <v>2.5658319521954951</v>
      </c>
      <c r="S372" s="102">
        <f t="shared" si="22"/>
        <v>2.546602623797154</v>
      </c>
      <c r="T372" s="102">
        <f t="shared" si="22"/>
        <v>2.5855550406127277</v>
      </c>
      <c r="U372" s="102">
        <f t="shared" si="22"/>
        <v>2.6220672840430312</v>
      </c>
      <c r="V372" s="92" t="s">
        <v>103</v>
      </c>
      <c r="W372" s="60"/>
      <c r="X372" s="60"/>
      <c r="Y372" s="60"/>
      <c r="Z372" s="60"/>
      <c r="AA372" s="99"/>
      <c r="AB372" s="60"/>
      <c r="AC372" s="60"/>
      <c r="AD372" s="60"/>
      <c r="AE372" s="60"/>
      <c r="AF372" s="60"/>
      <c r="AG372" s="60"/>
    </row>
    <row r="373" spans="1:33" x14ac:dyDescent="0.2">
      <c r="A373" s="69" t="s">
        <v>105</v>
      </c>
      <c r="B373" s="102">
        <f t="shared" ref="B373:U375" si="23">B363*100/B$366</f>
        <v>28.074312447605397</v>
      </c>
      <c r="C373" s="102">
        <f t="shared" si="23"/>
        <v>28.480686695278969</v>
      </c>
      <c r="D373" s="102">
        <f t="shared" si="23"/>
        <v>28.917359770751457</v>
      </c>
      <c r="E373" s="102">
        <f t="shared" si="23"/>
        <v>29.421032537681011</v>
      </c>
      <c r="F373" s="102">
        <f t="shared" si="23"/>
        <v>29.378609035326086</v>
      </c>
      <c r="G373" s="102">
        <f t="shared" si="23"/>
        <v>29.020434960169148</v>
      </c>
      <c r="H373" s="102">
        <f t="shared" si="23"/>
        <v>29.704700944596368</v>
      </c>
      <c r="I373" s="102">
        <f t="shared" si="23"/>
        <v>28.962713737407626</v>
      </c>
      <c r="J373" s="102">
        <f t="shared" si="23"/>
        <v>29.023888472057507</v>
      </c>
      <c r="K373" s="102">
        <f t="shared" si="23"/>
        <v>28.935225884935772</v>
      </c>
      <c r="L373" s="102">
        <f t="shared" si="23"/>
        <v>28.33361047983297</v>
      </c>
      <c r="M373" s="102">
        <f t="shared" si="23"/>
        <v>28.585902706791973</v>
      </c>
      <c r="N373" s="102">
        <f t="shared" si="23"/>
        <v>28.592436132240689</v>
      </c>
      <c r="O373" s="102">
        <f t="shared" si="23"/>
        <v>28.936635137311576</v>
      </c>
      <c r="P373" s="102">
        <f t="shared" si="23"/>
        <v>28.793890270067774</v>
      </c>
      <c r="Q373" s="102">
        <f t="shared" si="23"/>
        <v>29.060568395592583</v>
      </c>
      <c r="R373" s="102">
        <f t="shared" si="23"/>
        <v>28.889976434978223</v>
      </c>
      <c r="S373" s="102">
        <f t="shared" si="23"/>
        <v>28.461909196360011</v>
      </c>
      <c r="T373" s="102">
        <f t="shared" si="23"/>
        <v>28.874470489710628</v>
      </c>
      <c r="U373" s="102">
        <f t="shared" si="23"/>
        <v>30.862116902282008</v>
      </c>
      <c r="V373" s="92" t="s">
        <v>105</v>
      </c>
      <c r="W373" s="60"/>
      <c r="X373" s="60"/>
      <c r="Y373" s="60"/>
      <c r="Z373" s="60"/>
      <c r="AA373" s="99"/>
      <c r="AB373" s="60"/>
      <c r="AC373" s="60"/>
      <c r="AD373" s="60"/>
      <c r="AE373" s="60"/>
      <c r="AF373" s="60"/>
      <c r="AG373" s="60"/>
    </row>
    <row r="374" spans="1:33" x14ac:dyDescent="0.2">
      <c r="A374" s="69" t="s">
        <v>106</v>
      </c>
      <c r="B374" s="102">
        <f t="shared" si="23"/>
        <v>20.138997809567591</v>
      </c>
      <c r="C374" s="102">
        <f t="shared" si="23"/>
        <v>21.392703862660944</v>
      </c>
      <c r="D374" s="102">
        <f t="shared" si="23"/>
        <v>22.113022113022115</v>
      </c>
      <c r="E374" s="102">
        <f t="shared" si="23"/>
        <v>22.587635573670884</v>
      </c>
      <c r="F374" s="102">
        <f t="shared" si="23"/>
        <v>22.661026664402179</v>
      </c>
      <c r="G374" s="102">
        <f t="shared" si="23"/>
        <v>22.484659563799156</v>
      </c>
      <c r="H374" s="102">
        <f t="shared" si="23"/>
        <v>22.923741122497024</v>
      </c>
      <c r="I374" s="102">
        <f t="shared" si="23"/>
        <v>23.090053378851717</v>
      </c>
      <c r="J374" s="102">
        <f t="shared" si="23"/>
        <v>23.521068809448895</v>
      </c>
      <c r="K374" s="102">
        <f t="shared" si="23"/>
        <v>24.048299032023529</v>
      </c>
      <c r="L374" s="102">
        <f t="shared" si="23"/>
        <v>24.743177577000534</v>
      </c>
      <c r="M374" s="102">
        <f t="shared" si="23"/>
        <v>24.987503996469599</v>
      </c>
      <c r="N374" s="102">
        <f t="shared" si="23"/>
        <v>25.225815363911433</v>
      </c>
      <c r="O374" s="102">
        <f t="shared" si="23"/>
        <v>25.5962356300575</v>
      </c>
      <c r="P374" s="102">
        <f t="shared" si="23"/>
        <v>25.498075809692473</v>
      </c>
      <c r="Q374" s="102">
        <f t="shared" si="23"/>
        <v>25.53916957807041</v>
      </c>
      <c r="R374" s="102">
        <f t="shared" si="23"/>
        <v>26.702912110282661</v>
      </c>
      <c r="S374" s="102">
        <f t="shared" si="23"/>
        <v>26.737489584864967</v>
      </c>
      <c r="T374" s="102">
        <f t="shared" si="23"/>
        <v>26.45965964989308</v>
      </c>
      <c r="U374" s="102">
        <f t="shared" si="23"/>
        <v>28.318326667664735</v>
      </c>
      <c r="V374" s="92" t="s">
        <v>106</v>
      </c>
      <c r="W374" s="60"/>
      <c r="X374" s="60"/>
      <c r="Y374" s="60"/>
      <c r="Z374" s="60"/>
      <c r="AA374" s="99"/>
      <c r="AB374" s="60"/>
      <c r="AC374" s="60"/>
      <c r="AD374" s="60"/>
      <c r="AE374" s="60"/>
      <c r="AF374" s="60"/>
      <c r="AG374" s="60"/>
    </row>
    <row r="375" spans="1:33" x14ac:dyDescent="0.2">
      <c r="A375" s="69" t="s">
        <v>107</v>
      </c>
      <c r="B375" s="102">
        <f>B365*100/B$366</f>
        <v>2.9259850185240288</v>
      </c>
      <c r="C375" s="102">
        <f t="shared" si="23"/>
        <v>3.0300429184549333</v>
      </c>
      <c r="D375" s="102">
        <f t="shared" si="23"/>
        <v>2.5973257920741486</v>
      </c>
      <c r="E375" s="102">
        <f t="shared" si="23"/>
        <v>2.5143975608838045</v>
      </c>
      <c r="F375" s="102">
        <f t="shared" si="23"/>
        <v>2.4100925611413029</v>
      </c>
      <c r="G375" s="102">
        <f t="shared" si="23"/>
        <v>2.8251216120510971</v>
      </c>
      <c r="H375" s="102">
        <f t="shared" si="23"/>
        <v>2.5638328775630783</v>
      </c>
      <c r="I375" s="102">
        <f t="shared" si="23"/>
        <v>2.4533551716312614</v>
      </c>
      <c r="J375" s="102">
        <f t="shared" si="23"/>
        <v>2.4619406055618707</v>
      </c>
      <c r="K375" s="102">
        <f t="shared" si="23"/>
        <v>2.2234471747157172</v>
      </c>
      <c r="L375" s="102">
        <f t="shared" si="23"/>
        <v>2.0582746706575743</v>
      </c>
      <c r="M375" s="102">
        <f t="shared" si="23"/>
        <v>2.1290488177204563</v>
      </c>
      <c r="N375" s="102">
        <f t="shared" si="23"/>
        <v>2.0828041656083314</v>
      </c>
      <c r="O375" s="102">
        <f t="shared" si="23"/>
        <v>1.893067169279115</v>
      </c>
      <c r="P375" s="102">
        <f t="shared" si="23"/>
        <v>1.8871539011681397</v>
      </c>
      <c r="Q375" s="102">
        <f t="shared" si="23"/>
        <v>1.8938121472722376</v>
      </c>
      <c r="R375" s="102">
        <f t="shared" si="23"/>
        <v>1.9349638299534861</v>
      </c>
      <c r="S375" s="102">
        <f t="shared" si="23"/>
        <v>1.9470175954516475</v>
      </c>
      <c r="T375" s="102">
        <f t="shared" si="23"/>
        <v>2.4087128326462959</v>
      </c>
      <c r="U375" s="102">
        <f t="shared" si="23"/>
        <v>2.1173300254507419</v>
      </c>
      <c r="V375" s="92" t="s">
        <v>113</v>
      </c>
      <c r="W375" s="60"/>
      <c r="X375" s="60"/>
      <c r="Y375" s="60"/>
      <c r="Z375" s="60"/>
      <c r="AA375" s="99"/>
      <c r="AB375" s="60"/>
      <c r="AC375" s="60"/>
      <c r="AD375" s="60"/>
      <c r="AE375" s="60"/>
      <c r="AF375" s="60"/>
      <c r="AG375" s="60"/>
    </row>
    <row r="376" spans="1:33" x14ac:dyDescent="0.2">
      <c r="A376" s="104" t="s">
        <v>108</v>
      </c>
      <c r="B376" s="105">
        <f t="shared" ref="B376:S376" si="24">SUM(B371:B375)</f>
        <v>100.00000000000001</v>
      </c>
      <c r="C376" s="105">
        <f t="shared" si="24"/>
        <v>100</v>
      </c>
      <c r="D376" s="105">
        <f t="shared" si="24"/>
        <v>99.999999999999986</v>
      </c>
      <c r="E376" s="105">
        <f t="shared" si="24"/>
        <v>100.00000000000001</v>
      </c>
      <c r="F376" s="105">
        <f t="shared" si="24"/>
        <v>100.00000000000001</v>
      </c>
      <c r="G376" s="105">
        <f t="shared" si="24"/>
        <v>100</v>
      </c>
      <c r="H376" s="105">
        <f t="shared" si="24"/>
        <v>100</v>
      </c>
      <c r="I376" s="105">
        <f t="shared" si="24"/>
        <v>100</v>
      </c>
      <c r="J376" s="105">
        <f t="shared" si="24"/>
        <v>99.999999999999986</v>
      </c>
      <c r="K376" s="105">
        <f t="shared" si="24"/>
        <v>100</v>
      </c>
      <c r="L376" s="105">
        <f t="shared" si="24"/>
        <v>99.999999999999986</v>
      </c>
      <c r="M376" s="105">
        <f t="shared" si="24"/>
        <v>100</v>
      </c>
      <c r="N376" s="105">
        <f t="shared" si="24"/>
        <v>100.00000000000001</v>
      </c>
      <c r="O376" s="105">
        <f t="shared" si="24"/>
        <v>99.999999999999986</v>
      </c>
      <c r="P376" s="105">
        <f t="shared" si="24"/>
        <v>100.00000000000001</v>
      </c>
      <c r="Q376" s="105">
        <f t="shared" si="24"/>
        <v>100.00000000000001</v>
      </c>
      <c r="R376" s="105">
        <f t="shared" si="24"/>
        <v>100</v>
      </c>
      <c r="S376" s="105">
        <f t="shared" si="24"/>
        <v>99.999999999999986</v>
      </c>
      <c r="T376" s="105">
        <f>SUM(T371:T375)</f>
        <v>100.00000000000001</v>
      </c>
      <c r="U376" s="105">
        <f>SUM(U371:U375)</f>
        <v>100</v>
      </c>
      <c r="V376" s="106" t="s">
        <v>108</v>
      </c>
      <c r="W376" s="60"/>
      <c r="X376" s="60"/>
      <c r="Y376" s="60"/>
      <c r="Z376" s="60"/>
      <c r="AA376" s="99"/>
      <c r="AB376" s="60"/>
      <c r="AC376" s="60"/>
      <c r="AD376" s="60"/>
      <c r="AE376" s="60"/>
      <c r="AF376" s="60"/>
      <c r="AG376" s="60"/>
    </row>
    <row r="377" spans="1:33" x14ac:dyDescent="0.2">
      <c r="A377" s="88" t="s">
        <v>109</v>
      </c>
      <c r="B377" s="107">
        <f t="shared" ref="B377:U377" si="25">B367*100/B$366</f>
        <v>100</v>
      </c>
      <c r="C377" s="107">
        <f t="shared" si="25"/>
        <v>100</v>
      </c>
      <c r="D377" s="107">
        <f t="shared" si="25"/>
        <v>99.999999999999986</v>
      </c>
      <c r="E377" s="107">
        <f t="shared" si="25"/>
        <v>99.999999999999986</v>
      </c>
      <c r="F377" s="107">
        <f t="shared" si="25"/>
        <v>100</v>
      </c>
      <c r="G377" s="107">
        <f t="shared" si="25"/>
        <v>100.00000000000003</v>
      </c>
      <c r="H377" s="107">
        <f t="shared" si="25"/>
        <v>100.0005008464305</v>
      </c>
      <c r="I377" s="107">
        <f t="shared" si="25"/>
        <v>100</v>
      </c>
      <c r="J377" s="107">
        <f t="shared" si="25"/>
        <v>99.999515937749592</v>
      </c>
      <c r="K377" s="107">
        <f t="shared" si="25"/>
        <v>99.999524802911992</v>
      </c>
      <c r="L377" s="107">
        <f t="shared" si="25"/>
        <v>100</v>
      </c>
      <c r="M377" s="107">
        <f t="shared" si="25"/>
        <v>100.00045030643354</v>
      </c>
      <c r="N377" s="107">
        <f t="shared" si="25"/>
        <v>100</v>
      </c>
      <c r="O377" s="107">
        <f t="shared" si="25"/>
        <v>100.00043528792121</v>
      </c>
      <c r="P377" s="107">
        <f t="shared" si="25"/>
        <v>100.00000000000001</v>
      </c>
      <c r="Q377" s="107">
        <f t="shared" si="25"/>
        <v>100.00041991400161</v>
      </c>
      <c r="R377" s="107">
        <f t="shared" si="25"/>
        <v>100</v>
      </c>
      <c r="S377" s="107">
        <f t="shared" si="25"/>
        <v>100</v>
      </c>
      <c r="T377" s="107">
        <f t="shared" si="25"/>
        <v>100</v>
      </c>
      <c r="U377" s="107">
        <f t="shared" si="25"/>
        <v>100</v>
      </c>
      <c r="V377" s="92" t="s">
        <v>109</v>
      </c>
      <c r="W377" s="60"/>
      <c r="X377" s="60"/>
      <c r="Y377" s="60"/>
      <c r="Z377" s="60"/>
      <c r="AA377" s="99"/>
      <c r="AB377" s="60"/>
      <c r="AC377" s="60"/>
      <c r="AD377" s="60"/>
      <c r="AE377" s="60"/>
      <c r="AF377" s="60"/>
      <c r="AG377" s="60"/>
    </row>
    <row r="381" spans="1:33" s="109" customFormat="1" ht="15" x14ac:dyDescent="0.2">
      <c r="A381" s="108" t="s">
        <v>114</v>
      </c>
      <c r="AA381" s="110"/>
    </row>
    <row r="382" spans="1:33" s="109" customFormat="1" x14ac:dyDescent="0.2">
      <c r="AA382" s="110"/>
    </row>
    <row r="383" spans="1:33" s="111" customFormat="1" x14ac:dyDescent="0.2">
      <c r="AA383" s="112"/>
    </row>
    <row r="384" spans="1:33" ht="34.5" customHeight="1" x14ac:dyDescent="0.2">
      <c r="B384" s="113" t="s">
        <v>158</v>
      </c>
      <c r="C384" s="114"/>
      <c r="D384" s="114"/>
      <c r="E384" s="114"/>
      <c r="F384" s="114"/>
      <c r="G384" s="114"/>
      <c r="H384" s="115"/>
      <c r="J384" s="113" t="s">
        <v>159</v>
      </c>
      <c r="K384" s="116"/>
      <c r="L384" s="116"/>
      <c r="M384" s="116"/>
      <c r="N384" s="116"/>
      <c r="O384" s="116"/>
      <c r="P384" s="116"/>
      <c r="Q384" s="116"/>
      <c r="R384" s="116"/>
      <c r="S384" s="116"/>
      <c r="T384" s="116"/>
      <c r="U384" s="117"/>
      <c r="AA384"/>
    </row>
    <row r="385" spans="1:27" ht="15" customHeight="1" thickBot="1" x14ac:dyDescent="0.25">
      <c r="H385" s="118"/>
      <c r="AA385"/>
    </row>
    <row r="386" spans="1:27" ht="20.25" customHeight="1" thickBot="1" x14ac:dyDescent="0.25">
      <c r="A386" s="119"/>
      <c r="B386" s="120">
        <v>1990</v>
      </c>
      <c r="C386" s="120">
        <v>1995</v>
      </c>
      <c r="D386" s="120">
        <v>2000</v>
      </c>
      <c r="E386" s="120">
        <v>2005</v>
      </c>
      <c r="F386" s="120">
        <v>2006</v>
      </c>
      <c r="G386" s="120">
        <v>2007</v>
      </c>
      <c r="H386" s="121">
        <v>2008</v>
      </c>
      <c r="I386" s="121">
        <v>2009</v>
      </c>
      <c r="J386" s="120" t="s">
        <v>117</v>
      </c>
      <c r="K386" s="120" t="s">
        <v>118</v>
      </c>
      <c r="L386" s="120" t="s">
        <v>119</v>
      </c>
      <c r="AA386"/>
    </row>
    <row r="387" spans="1:27" ht="84.75" customHeight="1" thickBot="1" x14ac:dyDescent="0.25">
      <c r="A387" s="122"/>
      <c r="B387" s="123"/>
      <c r="C387" s="123"/>
      <c r="D387" s="123"/>
      <c r="E387" s="123"/>
      <c r="F387" s="123"/>
      <c r="G387" s="123"/>
      <c r="H387" s="120"/>
      <c r="I387" s="120"/>
      <c r="J387" s="124"/>
      <c r="K387" s="124" t="s">
        <v>118</v>
      </c>
      <c r="L387" s="124" t="s">
        <v>119</v>
      </c>
      <c r="AA387"/>
    </row>
    <row r="388" spans="1:27" ht="18.75" customHeight="1" x14ac:dyDescent="0.2">
      <c r="A388" s="127" t="s">
        <v>71</v>
      </c>
      <c r="B388" s="128">
        <f>B43/1000</f>
        <v>201.04400000000001</v>
      </c>
      <c r="C388" s="129">
        <f>G43/1000</f>
        <v>212.04499999999999</v>
      </c>
      <c r="D388" s="130">
        <f>L43/1000</f>
        <v>238.52199999999999</v>
      </c>
      <c r="E388" s="129">
        <f>Q43/1000</f>
        <v>263.48700000000002</v>
      </c>
      <c r="F388" s="129">
        <f>R43/1000</f>
        <v>269.35700000000003</v>
      </c>
      <c r="G388" s="129">
        <f>S43/1000</f>
        <v>272.26499999999999</v>
      </c>
      <c r="H388" s="129">
        <f>T43/1000</f>
        <v>274.21199999999999</v>
      </c>
      <c r="I388" s="129">
        <f>U43/1000</f>
        <v>260.95</v>
      </c>
      <c r="J388" s="131" t="e">
        <f>I388*1000000/VLOOKUP($A388,$W$12:$Y$43,2,0)</f>
        <v>#DIV/0!</v>
      </c>
      <c r="K388" s="132">
        <f>I388/H388-1</f>
        <v>-4.8364039502282963E-2</v>
      </c>
      <c r="L388" s="132">
        <f>(I388-B388)/B388</f>
        <v>0.29797457273034744</v>
      </c>
      <c r="AA388"/>
    </row>
    <row r="389" spans="1:27" ht="19.5" customHeight="1" thickBot="1" x14ac:dyDescent="0.25">
      <c r="A389" s="134" t="s">
        <v>69</v>
      </c>
      <c r="B389" s="135">
        <f>B41/1000</f>
        <v>184.89500000000001</v>
      </c>
      <c r="C389" s="136">
        <f>G41/1000</f>
        <v>193.44300000000001</v>
      </c>
      <c r="D389" s="137">
        <f>L41/1000</f>
        <v>216.49199999999999</v>
      </c>
      <c r="E389" s="136">
        <f>Q41/1000</f>
        <v>238.14500000000001</v>
      </c>
      <c r="F389" s="136">
        <f>R41/1000</f>
        <v>243.15700000000001</v>
      </c>
      <c r="G389" s="136">
        <f>S41/1000</f>
        <v>244.83600000000001</v>
      </c>
      <c r="H389" s="136">
        <f>T41/1000</f>
        <v>245.982</v>
      </c>
      <c r="I389" s="136">
        <f>U41/1000</f>
        <v>233.785</v>
      </c>
      <c r="J389" s="138" t="e">
        <f>I389*1000000/VLOOKUP($A389,$W$12:$Y$43,2,0)</f>
        <v>#DIV/0!</v>
      </c>
      <c r="K389" s="132">
        <f t="shared" ref="K389:K428" si="26">I389/H389-1</f>
        <v>-4.9584928978543164E-2</v>
      </c>
      <c r="L389" s="139">
        <f t="shared" ref="L389:L428" si="27">(I389-B389)/B389</f>
        <v>0.26442034668325259</v>
      </c>
      <c r="AA389"/>
    </row>
    <row r="390" spans="1:27" x14ac:dyDescent="0.2">
      <c r="A390" s="186" t="s">
        <v>121</v>
      </c>
      <c r="B390" s="187" t="e">
        <f>#REF!/1000</f>
        <v>#REF!</v>
      </c>
      <c r="C390" s="188" t="e">
        <f>#REF!/1000</f>
        <v>#REF!</v>
      </c>
      <c r="D390" s="189" t="e">
        <f>#REF!/1000</f>
        <v>#REF!</v>
      </c>
      <c r="E390" s="190" t="e">
        <f>#REF!/1000</f>
        <v>#REF!</v>
      </c>
      <c r="F390" s="189" t="e">
        <f>#REF!/1000</f>
        <v>#REF!</v>
      </c>
      <c r="G390" s="190" t="e">
        <f>#REF!/1000</f>
        <v>#REF!</v>
      </c>
      <c r="H390" s="189" t="e">
        <f>#REF!/1000</f>
        <v>#REF!</v>
      </c>
      <c r="J390" s="191" t="e">
        <f>I390/#REF!</f>
        <v>#REF!</v>
      </c>
      <c r="K390" s="132" t="e">
        <f t="shared" si="26"/>
        <v>#REF!</v>
      </c>
      <c r="L390" s="132" t="e">
        <f t="shared" si="27"/>
        <v>#REF!</v>
      </c>
    </row>
    <row r="391" spans="1:27" x14ac:dyDescent="0.2">
      <c r="A391" s="192" t="s">
        <v>122</v>
      </c>
      <c r="B391" s="187" t="e">
        <f>#REF!/1000</f>
        <v>#REF!</v>
      </c>
      <c r="C391" s="193" t="e">
        <f>#REF!/1000</f>
        <v>#REF!</v>
      </c>
      <c r="D391" s="194" t="e">
        <f>#REF!/1000</f>
        <v>#REF!</v>
      </c>
      <c r="E391" s="187" t="e">
        <f>#REF!/1000</f>
        <v>#REF!</v>
      </c>
      <c r="F391" s="194" t="e">
        <f>#REF!/1000</f>
        <v>#REF!</v>
      </c>
      <c r="G391" s="187" t="e">
        <f>#REF!/1000</f>
        <v>#REF!</v>
      </c>
      <c r="H391" s="194" t="e">
        <f>#REF!/1000</f>
        <v>#REF!</v>
      </c>
      <c r="J391" s="195" t="e">
        <f>I391/#REF!</f>
        <v>#REF!</v>
      </c>
      <c r="K391" s="132" t="e">
        <f t="shared" si="26"/>
        <v>#REF!</v>
      </c>
      <c r="L391" s="132" t="e">
        <f t="shared" si="27"/>
        <v>#REF!</v>
      </c>
    </row>
    <row r="392" spans="1:27" x14ac:dyDescent="0.2">
      <c r="A392" s="192" t="s">
        <v>123</v>
      </c>
      <c r="B392" s="187" t="e">
        <f>#REF!/1000</f>
        <v>#REF!</v>
      </c>
      <c r="C392" s="193" t="e">
        <f>#REF!/1000</f>
        <v>#REF!</v>
      </c>
      <c r="D392" s="194" t="e">
        <f>#REF!/1000</f>
        <v>#REF!</v>
      </c>
      <c r="E392" s="187" t="e">
        <f>#REF!/1000</f>
        <v>#REF!</v>
      </c>
      <c r="F392" s="194" t="e">
        <f>#REF!/1000</f>
        <v>#REF!</v>
      </c>
      <c r="G392" s="187" t="e">
        <f>#REF!/1000</f>
        <v>#REF!</v>
      </c>
      <c r="H392" s="194" t="e">
        <f>#REF!/1000</f>
        <v>#REF!</v>
      </c>
      <c r="J392" s="195" t="e">
        <f>I392/#REF!</f>
        <v>#REF!</v>
      </c>
      <c r="K392" s="132" t="e">
        <f t="shared" si="26"/>
        <v>#REF!</v>
      </c>
      <c r="L392" s="132" t="e">
        <f t="shared" si="27"/>
        <v>#REF!</v>
      </c>
    </row>
    <row r="393" spans="1:27" x14ac:dyDescent="0.2">
      <c r="A393" s="192" t="s">
        <v>124</v>
      </c>
      <c r="B393" s="187" t="e">
        <f>#REF!/1000</f>
        <v>#REF!</v>
      </c>
      <c r="C393" s="193" t="e">
        <f>#REF!/1000</f>
        <v>#REF!</v>
      </c>
      <c r="D393" s="194" t="e">
        <f>#REF!/1000</f>
        <v>#REF!</v>
      </c>
      <c r="E393" s="187" t="e">
        <f>#REF!/1000</f>
        <v>#REF!</v>
      </c>
      <c r="F393" s="194" t="e">
        <f>#REF!/1000</f>
        <v>#REF!</v>
      </c>
      <c r="G393" s="187" t="e">
        <f>#REF!/1000</f>
        <v>#REF!</v>
      </c>
      <c r="H393" s="194" t="e">
        <f>#REF!/1000</f>
        <v>#REF!</v>
      </c>
      <c r="J393" s="195" t="e">
        <f>I393/#REF!</f>
        <v>#REF!</v>
      </c>
      <c r="K393" s="132" t="e">
        <f t="shared" si="26"/>
        <v>#REF!</v>
      </c>
      <c r="L393" s="132" t="e">
        <f t="shared" si="27"/>
        <v>#REF!</v>
      </c>
    </row>
    <row r="394" spans="1:27" x14ac:dyDescent="0.2">
      <c r="A394" s="192" t="s">
        <v>125</v>
      </c>
      <c r="B394" s="187" t="e">
        <f>#REF!/1000</f>
        <v>#REF!</v>
      </c>
      <c r="C394" s="193" t="e">
        <f>#REF!/1000</f>
        <v>#REF!</v>
      </c>
      <c r="D394" s="194" t="e">
        <f>#REF!/1000</f>
        <v>#REF!</v>
      </c>
      <c r="E394" s="187" t="e">
        <f>#REF!/1000</f>
        <v>#REF!</v>
      </c>
      <c r="F394" s="194" t="e">
        <f>#REF!/1000</f>
        <v>#REF!</v>
      </c>
      <c r="G394" s="187" t="e">
        <f>#REF!/1000</f>
        <v>#REF!</v>
      </c>
      <c r="H394" s="194" t="e">
        <f>#REF!/1000</f>
        <v>#REF!</v>
      </c>
      <c r="J394" s="195" t="e">
        <f>I394/#REF!</f>
        <v>#REF!</v>
      </c>
      <c r="K394" s="132" t="e">
        <f t="shared" si="26"/>
        <v>#REF!</v>
      </c>
      <c r="L394" s="132" t="e">
        <f t="shared" si="27"/>
        <v>#REF!</v>
      </c>
    </row>
    <row r="395" spans="1:27" x14ac:dyDescent="0.2">
      <c r="A395" s="192" t="s">
        <v>126</v>
      </c>
      <c r="B395" s="187" t="e">
        <f>#REF!/1000</f>
        <v>#REF!</v>
      </c>
      <c r="C395" s="193" t="e">
        <f>#REF!/1000</f>
        <v>#REF!</v>
      </c>
      <c r="D395" s="194" t="e">
        <f>#REF!/1000</f>
        <v>#REF!</v>
      </c>
      <c r="E395" s="187" t="e">
        <f>#REF!/1000</f>
        <v>#REF!</v>
      </c>
      <c r="F395" s="194" t="e">
        <f>#REF!/1000</f>
        <v>#REF!</v>
      </c>
      <c r="G395" s="187" t="e">
        <f>#REF!/1000</f>
        <v>#REF!</v>
      </c>
      <c r="H395" s="194" t="e">
        <f>#REF!/1000</f>
        <v>#REF!</v>
      </c>
      <c r="J395" s="195" t="e">
        <f>I395/#REF!</f>
        <v>#REF!</v>
      </c>
      <c r="K395" s="132" t="e">
        <f t="shared" si="26"/>
        <v>#REF!</v>
      </c>
      <c r="L395" s="132" t="e">
        <f t="shared" si="27"/>
        <v>#REF!</v>
      </c>
    </row>
    <row r="396" spans="1:27" ht="13.5" thickBot="1" x14ac:dyDescent="0.25">
      <c r="A396" s="196" t="s">
        <v>127</v>
      </c>
      <c r="B396" s="197" t="e">
        <f>#REF!/1000</f>
        <v>#REF!</v>
      </c>
      <c r="C396" s="198" t="e">
        <f>#REF!/1000</f>
        <v>#REF!</v>
      </c>
      <c r="D396" s="199" t="e">
        <f>#REF!/1000</f>
        <v>#REF!</v>
      </c>
      <c r="E396" s="197" t="e">
        <f>#REF!/1000</f>
        <v>#REF!</v>
      </c>
      <c r="F396" s="199" t="e">
        <f>#REF!/1000</f>
        <v>#REF!</v>
      </c>
      <c r="G396" s="197" t="e">
        <f>#REF!/1000</f>
        <v>#REF!</v>
      </c>
      <c r="H396" s="199" t="e">
        <f>#REF!/1000</f>
        <v>#REF!</v>
      </c>
      <c r="J396" s="195" t="e">
        <f>I396/#REF!</f>
        <v>#REF!</v>
      </c>
      <c r="K396" s="132" t="e">
        <f t="shared" si="26"/>
        <v>#REF!</v>
      </c>
      <c r="L396" s="132" t="e">
        <f t="shared" si="27"/>
        <v>#REF!</v>
      </c>
    </row>
    <row r="397" spans="1:27" x14ac:dyDescent="0.2">
      <c r="A397" s="133"/>
      <c r="B397" s="155"/>
      <c r="C397" s="133"/>
      <c r="D397" s="133"/>
      <c r="E397" s="133"/>
      <c r="F397" s="133"/>
      <c r="G397" s="133"/>
      <c r="H397" s="133"/>
      <c r="J397" s="156"/>
      <c r="K397" s="132" t="e">
        <f t="shared" si="26"/>
        <v>#DIV/0!</v>
      </c>
      <c r="L397" s="132" t="e">
        <f t="shared" si="27"/>
        <v>#DIV/0!</v>
      </c>
    </row>
    <row r="398" spans="1:27" x14ac:dyDescent="0.2">
      <c r="A398" s="133" t="s">
        <v>36</v>
      </c>
      <c r="B398" s="157">
        <f t="shared" ref="B398:B428" si="28">VLOOKUP($A398,$A$12:$U$43,B$10,0)/1000</f>
        <v>3.677</v>
      </c>
      <c r="C398" s="157">
        <f t="shared" ref="C398:C428" si="29">VLOOKUP($A398,$A$12:$U$43,G$10,0)/1000</f>
        <v>4.0170000000000003</v>
      </c>
      <c r="D398" s="157">
        <f t="shared" ref="D398:D428" si="30">VLOOKUP($A398,$A$12:$U$43,L$10,0)/1000</f>
        <v>4.3789999999999996</v>
      </c>
      <c r="E398" s="157">
        <f t="shared" ref="E398:I428" si="31">VLOOKUP($A398,$A$12:$U$43,Q$10,0)/1000</f>
        <v>4.9630000000000001</v>
      </c>
      <c r="F398" s="157">
        <f t="shared" si="31"/>
        <v>5.15</v>
      </c>
      <c r="G398" s="157">
        <f t="shared" si="31"/>
        <v>5.2320000000000002</v>
      </c>
      <c r="H398" s="157">
        <f t="shared" si="31"/>
        <v>5.1609999999999996</v>
      </c>
      <c r="I398" s="157">
        <f t="shared" si="31"/>
        <v>4.9770000000000003</v>
      </c>
      <c r="J398" s="158" t="e">
        <f t="shared" ref="J398:J428" si="32">I398*1000000/VLOOKUP($A398,$W$12:$Y$43,2,0)</f>
        <v>#DIV/0!</v>
      </c>
      <c r="K398" s="132">
        <f t="shared" si="26"/>
        <v>-3.5652005425305E-2</v>
      </c>
      <c r="L398" s="132">
        <f t="shared" si="27"/>
        <v>0.35354908893119397</v>
      </c>
    </row>
    <row r="399" spans="1:27" x14ac:dyDescent="0.2">
      <c r="A399" s="133" t="s">
        <v>38</v>
      </c>
      <c r="B399" s="157">
        <f t="shared" si="28"/>
        <v>4.9859999999999998</v>
      </c>
      <c r="C399" s="157">
        <f t="shared" si="29"/>
        <v>5.8849999999999998</v>
      </c>
      <c r="D399" s="157">
        <f t="shared" si="30"/>
        <v>6.6669999999999998</v>
      </c>
      <c r="E399" s="157">
        <f t="shared" si="31"/>
        <v>6.8959999999999999</v>
      </c>
      <c r="F399" s="157">
        <f t="shared" si="31"/>
        <v>7.1029999999999998</v>
      </c>
      <c r="G399" s="157">
        <f t="shared" si="31"/>
        <v>7.1280000000000001</v>
      </c>
      <c r="H399" s="157">
        <f t="shared" si="31"/>
        <v>7.11</v>
      </c>
      <c r="I399" s="157">
        <f t="shared" si="31"/>
        <v>6.6429999999999998</v>
      </c>
      <c r="J399" s="158" t="e">
        <f t="shared" si="32"/>
        <v>#DIV/0!</v>
      </c>
      <c r="K399" s="132">
        <f t="shared" si="26"/>
        <v>-6.5682137834036647E-2</v>
      </c>
      <c r="L399" s="132">
        <f t="shared" si="27"/>
        <v>0.33233052547131969</v>
      </c>
    </row>
    <row r="400" spans="1:27" x14ac:dyDescent="0.2">
      <c r="A400" s="133" t="s">
        <v>40</v>
      </c>
      <c r="B400" s="157">
        <f t="shared" si="28"/>
        <v>3.0329999999999999</v>
      </c>
      <c r="C400" s="157">
        <f t="shared" si="29"/>
        <v>2.4670000000000001</v>
      </c>
      <c r="D400" s="157">
        <f t="shared" si="30"/>
        <v>2.085</v>
      </c>
      <c r="E400" s="157">
        <f t="shared" si="31"/>
        <v>2.2109999999999999</v>
      </c>
      <c r="F400" s="157">
        <f t="shared" si="31"/>
        <v>2.3119999999999998</v>
      </c>
      <c r="G400" s="157">
        <f t="shared" si="31"/>
        <v>2.34</v>
      </c>
      <c r="H400" s="157">
        <f t="shared" si="31"/>
        <v>2.464</v>
      </c>
      <c r="I400" s="157">
        <f t="shared" si="31"/>
        <v>2.3079999999999998</v>
      </c>
      <c r="J400" s="158" t="e">
        <f t="shared" si="32"/>
        <v>#DIV/0!</v>
      </c>
      <c r="K400" s="132">
        <f t="shared" si="26"/>
        <v>-6.3311688311688319E-2</v>
      </c>
      <c r="L400" s="132">
        <f t="shared" si="27"/>
        <v>-0.23903725684141117</v>
      </c>
    </row>
    <row r="401" spans="1:12" x14ac:dyDescent="0.2">
      <c r="A401" s="133" t="s">
        <v>66</v>
      </c>
      <c r="B401" s="157">
        <f t="shared" si="28"/>
        <v>4.0380000000000003</v>
      </c>
      <c r="C401" s="157">
        <f t="shared" si="29"/>
        <v>4.1870000000000003</v>
      </c>
      <c r="D401" s="157">
        <f t="shared" si="30"/>
        <v>4.5030000000000001</v>
      </c>
      <c r="E401" s="157">
        <f t="shared" si="31"/>
        <v>4.9290000000000003</v>
      </c>
      <c r="F401" s="157">
        <f t="shared" si="31"/>
        <v>4.9669999999999996</v>
      </c>
      <c r="G401" s="157">
        <f t="shared" si="31"/>
        <v>4.9370000000000003</v>
      </c>
      <c r="H401" s="157">
        <f t="shared" si="31"/>
        <v>5.0490000000000004</v>
      </c>
      <c r="I401" s="157">
        <f t="shared" si="31"/>
        <v>4.9429999999999996</v>
      </c>
      <c r="J401" s="158" t="e">
        <f t="shared" si="32"/>
        <v>#DIV/0!</v>
      </c>
      <c r="K401" s="132">
        <f t="shared" si="26"/>
        <v>-2.0994256288374036E-2</v>
      </c>
      <c r="L401" s="132">
        <f t="shared" si="27"/>
        <v>0.22412085190688441</v>
      </c>
    </row>
    <row r="402" spans="1:12" x14ac:dyDescent="0.2">
      <c r="A402" s="133" t="s">
        <v>42</v>
      </c>
      <c r="B402" s="157">
        <f t="shared" si="28"/>
        <v>0.154</v>
      </c>
      <c r="C402" s="157">
        <f t="shared" si="29"/>
        <v>0.191</v>
      </c>
      <c r="D402" s="157">
        <f t="shared" si="30"/>
        <v>0.25800000000000001</v>
      </c>
      <c r="E402" s="157">
        <f t="shared" si="31"/>
        <v>0.34</v>
      </c>
      <c r="F402" s="157">
        <f t="shared" si="31"/>
        <v>0.35799999999999998</v>
      </c>
      <c r="G402" s="157">
        <f t="shared" si="31"/>
        <v>0.377</v>
      </c>
      <c r="H402" s="157">
        <f t="shared" si="31"/>
        <v>0.39800000000000002</v>
      </c>
      <c r="I402" s="157">
        <f t="shared" si="31"/>
        <v>0.40899999999999997</v>
      </c>
      <c r="J402" s="158" t="e">
        <f t="shared" si="32"/>
        <v>#DIV/0!</v>
      </c>
      <c r="K402" s="132">
        <f t="shared" si="26"/>
        <v>2.7638190954773822E-2</v>
      </c>
      <c r="L402" s="132">
        <f t="shared" si="27"/>
        <v>1.6558441558441559</v>
      </c>
    </row>
    <row r="403" spans="1:12" x14ac:dyDescent="0.2">
      <c r="A403" s="133" t="s">
        <v>43</v>
      </c>
      <c r="B403" s="157">
        <f t="shared" si="28"/>
        <v>4.1420000000000003</v>
      </c>
      <c r="C403" s="157">
        <f t="shared" si="29"/>
        <v>4.1340000000000003</v>
      </c>
      <c r="D403" s="157">
        <f t="shared" si="30"/>
        <v>4.2460000000000004</v>
      </c>
      <c r="E403" s="157">
        <f t="shared" si="31"/>
        <v>4.7539999999999996</v>
      </c>
      <c r="F403" s="157">
        <f t="shared" si="31"/>
        <v>4.9020000000000001</v>
      </c>
      <c r="G403" s="157">
        <f t="shared" si="31"/>
        <v>4.9219999999999997</v>
      </c>
      <c r="H403" s="157">
        <f t="shared" si="31"/>
        <v>4.9909999999999997</v>
      </c>
      <c r="I403" s="157">
        <f t="shared" si="31"/>
        <v>4.7220000000000004</v>
      </c>
      <c r="J403" s="158" t="e">
        <f t="shared" si="32"/>
        <v>#DIV/0!</v>
      </c>
      <c r="K403" s="132">
        <f t="shared" si="26"/>
        <v>-5.3897014626327233E-2</v>
      </c>
      <c r="L403" s="132">
        <f t="shared" si="27"/>
        <v>0.14002897151134719</v>
      </c>
    </row>
    <row r="404" spans="1:12" x14ac:dyDescent="0.2">
      <c r="A404" s="159" t="s">
        <v>48</v>
      </c>
      <c r="B404" s="157">
        <f t="shared" si="28"/>
        <v>39.130000000000003</v>
      </c>
      <c r="C404" s="157">
        <f t="shared" si="29"/>
        <v>38.796999999999997</v>
      </c>
      <c r="D404" s="157">
        <f t="shared" si="30"/>
        <v>41.569000000000003</v>
      </c>
      <c r="E404" s="157">
        <f t="shared" si="31"/>
        <v>44.793999999999997</v>
      </c>
      <c r="F404" s="157">
        <f t="shared" si="31"/>
        <v>45.210999999999999</v>
      </c>
      <c r="G404" s="157">
        <f t="shared" si="31"/>
        <v>45.344000000000001</v>
      </c>
      <c r="H404" s="157">
        <f t="shared" si="31"/>
        <v>45.189</v>
      </c>
      <c r="I404" s="157">
        <f t="shared" si="31"/>
        <v>42.612000000000002</v>
      </c>
      <c r="J404" s="158" t="e">
        <f t="shared" si="32"/>
        <v>#DIV/0!</v>
      </c>
      <c r="K404" s="132">
        <f t="shared" si="26"/>
        <v>-5.7027152625638955E-2</v>
      </c>
      <c r="L404" s="132">
        <f t="shared" si="27"/>
        <v>8.8985433171479666E-2</v>
      </c>
    </row>
    <row r="405" spans="1:12" x14ac:dyDescent="0.2">
      <c r="A405" s="133" t="s">
        <v>44</v>
      </c>
      <c r="B405" s="157">
        <f t="shared" si="28"/>
        <v>2.4390000000000001</v>
      </c>
      <c r="C405" s="157">
        <f t="shared" si="29"/>
        <v>2.6549999999999998</v>
      </c>
      <c r="D405" s="157">
        <f t="shared" si="30"/>
        <v>2.7909999999999999</v>
      </c>
      <c r="E405" s="157">
        <f t="shared" si="31"/>
        <v>2.8769999999999998</v>
      </c>
      <c r="F405" s="157">
        <f t="shared" si="31"/>
        <v>2.9060000000000001</v>
      </c>
      <c r="G405" s="157">
        <f t="shared" si="31"/>
        <v>2.8780000000000001</v>
      </c>
      <c r="H405" s="157">
        <f t="shared" si="31"/>
        <v>2.86</v>
      </c>
      <c r="I405" s="157">
        <f t="shared" si="31"/>
        <v>2.7160000000000002</v>
      </c>
      <c r="J405" s="158" t="e">
        <f t="shared" si="32"/>
        <v>#DIV/0!</v>
      </c>
      <c r="K405" s="132">
        <f t="shared" si="26"/>
        <v>-5.0349650349650221E-2</v>
      </c>
      <c r="L405" s="132">
        <f t="shared" si="27"/>
        <v>0.11357113571135717</v>
      </c>
    </row>
    <row r="406" spans="1:12" x14ac:dyDescent="0.2">
      <c r="A406" s="133" t="s">
        <v>45</v>
      </c>
      <c r="B406" s="157">
        <f t="shared" si="28"/>
        <v>0.60299999999999998</v>
      </c>
      <c r="C406" s="157">
        <f t="shared" si="29"/>
        <v>0.39400000000000002</v>
      </c>
      <c r="D406" s="157">
        <f t="shared" si="30"/>
        <v>0.42899999999999999</v>
      </c>
      <c r="E406" s="157">
        <f t="shared" si="31"/>
        <v>0.51900000000000002</v>
      </c>
      <c r="F406" s="157">
        <f t="shared" si="31"/>
        <v>0.55800000000000005</v>
      </c>
      <c r="G406" s="157">
        <f t="shared" si="31"/>
        <v>0.58399999999999996</v>
      </c>
      <c r="H406" s="157">
        <f t="shared" si="31"/>
        <v>0.60199999999999998</v>
      </c>
      <c r="I406" s="157">
        <f t="shared" si="31"/>
        <v>0.57199999999999995</v>
      </c>
      <c r="J406" s="158" t="e">
        <f t="shared" si="32"/>
        <v>#DIV/0!</v>
      </c>
      <c r="K406" s="132">
        <f t="shared" si="26"/>
        <v>-4.9833887043189362E-2</v>
      </c>
      <c r="L406" s="132">
        <f t="shared" si="27"/>
        <v>-5.1409618573797729E-2</v>
      </c>
    </row>
    <row r="407" spans="1:12" x14ac:dyDescent="0.2">
      <c r="A407" s="133" t="s">
        <v>64</v>
      </c>
      <c r="B407" s="157">
        <f t="shared" si="28"/>
        <v>10.817</v>
      </c>
      <c r="C407" s="157">
        <f t="shared" si="29"/>
        <v>12.116</v>
      </c>
      <c r="D407" s="157">
        <f t="shared" si="30"/>
        <v>16.204999999999998</v>
      </c>
      <c r="E407" s="157">
        <f t="shared" si="31"/>
        <v>20.827000000000002</v>
      </c>
      <c r="F407" s="157">
        <f t="shared" si="31"/>
        <v>22.052</v>
      </c>
      <c r="G407" s="157">
        <f t="shared" si="31"/>
        <v>22.547999999999998</v>
      </c>
      <c r="H407" s="157">
        <f t="shared" si="31"/>
        <v>23.106999999999999</v>
      </c>
      <c r="I407" s="157">
        <f t="shared" si="31"/>
        <v>21.957999999999998</v>
      </c>
      <c r="J407" s="158" t="e">
        <f t="shared" si="32"/>
        <v>#DIV/0!</v>
      </c>
      <c r="K407" s="132">
        <f t="shared" si="26"/>
        <v>-4.9725191500411214E-2</v>
      </c>
      <c r="L407" s="132">
        <f t="shared" si="27"/>
        <v>1.0299528519922343</v>
      </c>
    </row>
    <row r="408" spans="1:12" x14ac:dyDescent="0.2">
      <c r="A408" s="133" t="s">
        <v>46</v>
      </c>
      <c r="B408" s="157">
        <f t="shared" si="28"/>
        <v>5.0679999999999996</v>
      </c>
      <c r="C408" s="157">
        <f t="shared" si="29"/>
        <v>5.6079999999999997</v>
      </c>
      <c r="D408" s="157">
        <f t="shared" si="30"/>
        <v>6.4989999999999997</v>
      </c>
      <c r="E408" s="157">
        <f t="shared" si="31"/>
        <v>6.9589999999999996</v>
      </c>
      <c r="F408" s="157">
        <f t="shared" si="31"/>
        <v>7.375</v>
      </c>
      <c r="G408" s="157">
        <f t="shared" si="31"/>
        <v>7.423</v>
      </c>
      <c r="H408" s="157">
        <f t="shared" si="31"/>
        <v>7.1029999999999998</v>
      </c>
      <c r="I408" s="157">
        <f t="shared" si="31"/>
        <v>6.6390000000000002</v>
      </c>
      <c r="J408" s="158" t="e">
        <f t="shared" si="32"/>
        <v>#DIV/0!</v>
      </c>
      <c r="K408" s="132">
        <f t="shared" si="26"/>
        <v>-6.5324510770097044E-2</v>
      </c>
      <c r="L408" s="132">
        <f t="shared" si="27"/>
        <v>0.30998421468034743</v>
      </c>
    </row>
    <row r="409" spans="1:12" x14ac:dyDescent="0.2">
      <c r="A409" s="133" t="s">
        <v>47</v>
      </c>
      <c r="B409" s="157">
        <f t="shared" si="28"/>
        <v>25.986999999999998</v>
      </c>
      <c r="C409" s="157">
        <f t="shared" si="29"/>
        <v>29.48</v>
      </c>
      <c r="D409" s="157">
        <f t="shared" si="30"/>
        <v>33.095999999999997</v>
      </c>
      <c r="E409" s="157">
        <f t="shared" si="31"/>
        <v>36.351999999999997</v>
      </c>
      <c r="F409" s="157">
        <f t="shared" si="31"/>
        <v>36.709000000000003</v>
      </c>
      <c r="G409" s="157">
        <f t="shared" si="31"/>
        <v>36.631</v>
      </c>
      <c r="H409" s="157">
        <f t="shared" si="31"/>
        <v>37.273000000000003</v>
      </c>
      <c r="I409" s="157">
        <f t="shared" si="31"/>
        <v>36.408999999999999</v>
      </c>
      <c r="J409" s="158" t="e">
        <f t="shared" si="32"/>
        <v>#DIV/0!</v>
      </c>
      <c r="K409" s="132">
        <f t="shared" si="26"/>
        <v>-2.318031819279387E-2</v>
      </c>
      <c r="L409" s="132">
        <f t="shared" si="27"/>
        <v>0.40104667718474629</v>
      </c>
    </row>
    <row r="410" spans="1:12" x14ac:dyDescent="0.2">
      <c r="A410" s="133" t="s">
        <v>49</v>
      </c>
      <c r="B410" s="157">
        <f t="shared" si="28"/>
        <v>2.448</v>
      </c>
      <c r="C410" s="157">
        <f t="shared" si="29"/>
        <v>2.931</v>
      </c>
      <c r="D410" s="157">
        <f t="shared" si="30"/>
        <v>3.71</v>
      </c>
      <c r="E410" s="157">
        <f t="shared" si="31"/>
        <v>4.3769999999999998</v>
      </c>
      <c r="F410" s="157">
        <f t="shared" si="31"/>
        <v>4.516</v>
      </c>
      <c r="G410" s="157">
        <f t="shared" si="31"/>
        <v>4.7450000000000001</v>
      </c>
      <c r="H410" s="157">
        <f t="shared" si="31"/>
        <v>4.8710000000000004</v>
      </c>
      <c r="I410" s="157">
        <f t="shared" si="31"/>
        <v>4.7039999999999997</v>
      </c>
      <c r="J410" s="158" t="e">
        <f t="shared" si="32"/>
        <v>#DIV/0!</v>
      </c>
      <c r="K410" s="132">
        <f t="shared" si="26"/>
        <v>-3.428454116197921E-2</v>
      </c>
      <c r="L410" s="132">
        <f t="shared" si="27"/>
        <v>0.92156862745098034</v>
      </c>
    </row>
    <row r="411" spans="1:12" x14ac:dyDescent="0.2">
      <c r="A411" s="133" t="s">
        <v>50</v>
      </c>
      <c r="B411" s="157">
        <f t="shared" si="28"/>
        <v>2.7170000000000001</v>
      </c>
      <c r="C411" s="157">
        <f t="shared" si="29"/>
        <v>2.3860000000000001</v>
      </c>
      <c r="D411" s="157">
        <f t="shared" si="30"/>
        <v>2.5310000000000001</v>
      </c>
      <c r="E411" s="157">
        <f t="shared" si="31"/>
        <v>2.7810000000000001</v>
      </c>
      <c r="F411" s="157">
        <f t="shared" si="31"/>
        <v>2.8580000000000001</v>
      </c>
      <c r="G411" s="157">
        <f t="shared" si="31"/>
        <v>2.9009999999999998</v>
      </c>
      <c r="H411" s="157">
        <f t="shared" si="31"/>
        <v>2.952</v>
      </c>
      <c r="I411" s="157">
        <f t="shared" si="31"/>
        <v>2.85</v>
      </c>
      <c r="J411" s="158" t="e">
        <f t="shared" si="32"/>
        <v>#DIV/0!</v>
      </c>
      <c r="K411" s="132">
        <f t="shared" si="26"/>
        <v>-3.4552845528455278E-2</v>
      </c>
      <c r="L411" s="132">
        <f t="shared" si="27"/>
        <v>4.8951048951048952E-2</v>
      </c>
    </row>
    <row r="412" spans="1:12" x14ac:dyDescent="0.2">
      <c r="A412" s="133" t="s">
        <v>51</v>
      </c>
      <c r="B412" s="157">
        <f t="shared" si="28"/>
        <v>1.02</v>
      </c>
      <c r="C412" s="157">
        <f t="shared" si="29"/>
        <v>1.2769999999999999</v>
      </c>
      <c r="D412" s="157">
        <f t="shared" si="30"/>
        <v>1.744</v>
      </c>
      <c r="E412" s="157">
        <f t="shared" si="31"/>
        <v>2.0939999999999999</v>
      </c>
      <c r="F412" s="157">
        <f t="shared" si="31"/>
        <v>2.2250000000000001</v>
      </c>
      <c r="G412" s="157">
        <f t="shared" si="31"/>
        <v>2.2240000000000002</v>
      </c>
      <c r="H412" s="157">
        <f t="shared" si="31"/>
        <v>2.294</v>
      </c>
      <c r="I412" s="157">
        <f t="shared" si="31"/>
        <v>2.1469999999999998</v>
      </c>
      <c r="J412" s="158" t="e">
        <f t="shared" si="32"/>
        <v>#DIV/0!</v>
      </c>
      <c r="K412" s="132">
        <f t="shared" si="26"/>
        <v>-6.4080209241499708E-2</v>
      </c>
      <c r="L412" s="132">
        <f t="shared" si="27"/>
        <v>1.1049019607843136</v>
      </c>
    </row>
    <row r="413" spans="1:12" x14ac:dyDescent="0.2">
      <c r="A413" s="125" t="s">
        <v>39</v>
      </c>
      <c r="B413" s="157" t="e">
        <f t="shared" si="28"/>
        <v>#N/A</v>
      </c>
      <c r="C413" s="157" t="e">
        <f t="shared" si="29"/>
        <v>#N/A</v>
      </c>
      <c r="D413" s="157" t="e">
        <f t="shared" si="30"/>
        <v>#N/A</v>
      </c>
      <c r="E413" s="157" t="e">
        <f t="shared" si="31"/>
        <v>#N/A</v>
      </c>
      <c r="F413" s="157" t="e">
        <f t="shared" si="31"/>
        <v>#N/A</v>
      </c>
      <c r="G413" s="157" t="e">
        <f t="shared" si="31"/>
        <v>#N/A</v>
      </c>
      <c r="H413" s="157" t="e">
        <f t="shared" si="31"/>
        <v>#N/A</v>
      </c>
      <c r="I413" s="157" t="e">
        <f t="shared" si="31"/>
        <v>#N/A</v>
      </c>
      <c r="J413" s="158" t="e">
        <f t="shared" si="32"/>
        <v>#N/A</v>
      </c>
      <c r="K413" s="132" t="e">
        <f t="shared" si="26"/>
        <v>#N/A</v>
      </c>
      <c r="L413" s="132" t="e">
        <f t="shared" si="27"/>
        <v>#N/A</v>
      </c>
    </row>
    <row r="414" spans="1:12" x14ac:dyDescent="0.2">
      <c r="A414" s="133" t="s">
        <v>52</v>
      </c>
      <c r="B414" s="157">
        <f t="shared" si="28"/>
        <v>18.454999999999998</v>
      </c>
      <c r="C414" s="157">
        <f t="shared" si="29"/>
        <v>20.488</v>
      </c>
      <c r="D414" s="157">
        <f t="shared" si="30"/>
        <v>23.472000000000001</v>
      </c>
      <c r="E414" s="157">
        <f t="shared" si="31"/>
        <v>25.870999999999999</v>
      </c>
      <c r="F414" s="157">
        <f t="shared" si="31"/>
        <v>26.55</v>
      </c>
      <c r="G414" s="157">
        <f t="shared" si="31"/>
        <v>26.597000000000001</v>
      </c>
      <c r="H414" s="157">
        <f t="shared" si="31"/>
        <v>26.596</v>
      </c>
      <c r="I414" s="157">
        <f t="shared" si="31"/>
        <v>24.937000000000001</v>
      </c>
      <c r="J414" s="158" t="e">
        <f t="shared" si="32"/>
        <v>#DIV/0!</v>
      </c>
      <c r="K414" s="132">
        <f t="shared" si="26"/>
        <v>-6.2377801173108649E-2</v>
      </c>
      <c r="L414" s="132">
        <f t="shared" si="27"/>
        <v>0.35123272825792484</v>
      </c>
    </row>
    <row r="415" spans="1:12" x14ac:dyDescent="0.2">
      <c r="A415" s="133" t="s">
        <v>54</v>
      </c>
      <c r="B415" s="157">
        <f t="shared" si="28"/>
        <v>1.0329999999999999</v>
      </c>
      <c r="C415" s="157">
        <f t="shared" si="29"/>
        <v>0.54600000000000004</v>
      </c>
      <c r="D415" s="157">
        <f t="shared" si="30"/>
        <v>0.53300000000000003</v>
      </c>
      <c r="E415" s="157">
        <f t="shared" si="31"/>
        <v>0.68600000000000005</v>
      </c>
      <c r="F415" s="157">
        <f t="shared" si="31"/>
        <v>0.72499999999999998</v>
      </c>
      <c r="G415" s="157">
        <f t="shared" si="31"/>
        <v>0.76200000000000001</v>
      </c>
      <c r="H415" s="157">
        <f t="shared" si="31"/>
        <v>0.77800000000000002</v>
      </c>
      <c r="I415" s="157">
        <f t="shared" si="31"/>
        <v>0.72</v>
      </c>
      <c r="J415" s="158" t="e">
        <f t="shared" si="32"/>
        <v>#DIV/0!</v>
      </c>
      <c r="K415" s="132">
        <f t="shared" si="26"/>
        <v>-7.4550128534704441E-2</v>
      </c>
      <c r="L415" s="132">
        <f t="shared" si="27"/>
        <v>-0.30300096805421101</v>
      </c>
    </row>
    <row r="416" spans="1:12" x14ac:dyDescent="0.2">
      <c r="A416" s="133" t="s">
        <v>55</v>
      </c>
      <c r="B416" s="157">
        <f t="shared" si="28"/>
        <v>0.35699999999999998</v>
      </c>
      <c r="C416" s="157">
        <f t="shared" si="29"/>
        <v>0.43</v>
      </c>
      <c r="D416" s="157">
        <f t="shared" si="30"/>
        <v>0.46</v>
      </c>
      <c r="E416" s="157">
        <f t="shared" si="31"/>
        <v>0.52800000000000002</v>
      </c>
      <c r="F416" s="157">
        <f t="shared" si="31"/>
        <v>0.56799999999999995</v>
      </c>
      <c r="G416" s="157">
        <f t="shared" si="31"/>
        <v>0.57499999999999996</v>
      </c>
      <c r="H416" s="157">
        <f t="shared" si="31"/>
        <v>0.56599999999999995</v>
      </c>
      <c r="I416" s="157">
        <f t="shared" si="31"/>
        <v>0.52500000000000002</v>
      </c>
      <c r="J416" s="158" t="e">
        <f t="shared" si="32"/>
        <v>#DIV/0!</v>
      </c>
      <c r="K416" s="132">
        <f t="shared" si="26"/>
        <v>-7.243816254416946E-2</v>
      </c>
      <c r="L416" s="132">
        <f t="shared" si="27"/>
        <v>0.47058823529411775</v>
      </c>
    </row>
    <row r="417" spans="1:12" x14ac:dyDescent="0.2">
      <c r="A417" s="133" t="s">
        <v>53</v>
      </c>
      <c r="B417" s="157">
        <f t="shared" si="28"/>
        <v>0.71499999999999997</v>
      </c>
      <c r="C417" s="157">
        <f t="shared" si="29"/>
        <v>0.38400000000000001</v>
      </c>
      <c r="D417" s="157">
        <f t="shared" si="30"/>
        <v>0.38500000000000001</v>
      </c>
      <c r="E417" s="157">
        <f t="shared" si="31"/>
        <v>0.49299999999999999</v>
      </c>
      <c r="F417" s="157">
        <f t="shared" si="31"/>
        <v>0.52800000000000002</v>
      </c>
      <c r="G417" s="157">
        <f t="shared" si="31"/>
        <v>0.56799999999999995</v>
      </c>
      <c r="H417" s="157">
        <f t="shared" si="31"/>
        <v>0.56999999999999995</v>
      </c>
      <c r="I417" s="157">
        <f t="shared" si="31"/>
        <v>0.52500000000000002</v>
      </c>
      <c r="J417" s="158" t="e">
        <f t="shared" si="32"/>
        <v>#DIV/0!</v>
      </c>
      <c r="K417" s="132">
        <f t="shared" si="26"/>
        <v>-7.8947368421052544E-2</v>
      </c>
      <c r="L417" s="132">
        <f t="shared" si="27"/>
        <v>-0.26573426573426567</v>
      </c>
    </row>
    <row r="418" spans="1:12" x14ac:dyDescent="0.2">
      <c r="A418" s="133" t="s">
        <v>56</v>
      </c>
      <c r="B418" s="157" t="e">
        <f t="shared" si="28"/>
        <v>#N/A</v>
      </c>
      <c r="C418" s="157" t="e">
        <f t="shared" si="29"/>
        <v>#N/A</v>
      </c>
      <c r="D418" s="157" t="e">
        <f t="shared" si="30"/>
        <v>#N/A</v>
      </c>
      <c r="E418" s="157" t="e">
        <f t="shared" si="31"/>
        <v>#N/A</v>
      </c>
      <c r="F418" s="157" t="e">
        <f t="shared" si="31"/>
        <v>#N/A</v>
      </c>
      <c r="G418" s="157" t="e">
        <f t="shared" si="31"/>
        <v>#N/A</v>
      </c>
      <c r="H418" s="157" t="e">
        <f t="shared" si="31"/>
        <v>#N/A</v>
      </c>
      <c r="I418" s="157" t="e">
        <f t="shared" si="31"/>
        <v>#N/A</v>
      </c>
      <c r="J418" s="158" t="e">
        <f t="shared" si="32"/>
        <v>#N/A</v>
      </c>
      <c r="K418" s="132" t="e">
        <f t="shared" si="26"/>
        <v>#N/A</v>
      </c>
      <c r="L418" s="132" t="e">
        <f t="shared" si="27"/>
        <v>#N/A</v>
      </c>
    </row>
    <row r="419" spans="1:12" x14ac:dyDescent="0.2">
      <c r="A419" s="133" t="s">
        <v>57</v>
      </c>
      <c r="B419" s="157">
        <f t="shared" si="28"/>
        <v>6.3209999999999997</v>
      </c>
      <c r="C419" s="157">
        <f t="shared" si="29"/>
        <v>7.1109999999999998</v>
      </c>
      <c r="D419" s="157">
        <f t="shared" si="30"/>
        <v>8.4079999999999995</v>
      </c>
      <c r="E419" s="157">
        <f t="shared" si="31"/>
        <v>8.9860000000000007</v>
      </c>
      <c r="F419" s="157">
        <f t="shared" si="31"/>
        <v>9.1140000000000008</v>
      </c>
      <c r="G419" s="157">
        <f t="shared" si="31"/>
        <v>9.3249999999999993</v>
      </c>
      <c r="H419" s="157">
        <f t="shared" si="31"/>
        <v>9.3849999999999998</v>
      </c>
      <c r="I419" s="157">
        <f t="shared" si="31"/>
        <v>8.9380000000000006</v>
      </c>
      <c r="J419" s="158" t="e">
        <f t="shared" si="32"/>
        <v>#DIV/0!</v>
      </c>
      <c r="K419" s="132">
        <f t="shared" si="26"/>
        <v>-4.7629195524773515E-2</v>
      </c>
      <c r="L419" s="132">
        <f t="shared" si="27"/>
        <v>0.41401676949849725</v>
      </c>
    </row>
    <row r="420" spans="1:12" x14ac:dyDescent="0.2">
      <c r="A420" s="133" t="s">
        <v>58</v>
      </c>
      <c r="B420" s="157">
        <f t="shared" si="28"/>
        <v>8.3239999999999998</v>
      </c>
      <c r="C420" s="157">
        <f t="shared" si="29"/>
        <v>8.9220000000000006</v>
      </c>
      <c r="D420" s="157">
        <f t="shared" si="30"/>
        <v>9.4179999999999993</v>
      </c>
      <c r="E420" s="157">
        <f t="shared" si="31"/>
        <v>9.5210000000000008</v>
      </c>
      <c r="F420" s="157">
        <f t="shared" si="31"/>
        <v>9.2349999999999994</v>
      </c>
      <c r="G420" s="157">
        <f t="shared" si="31"/>
        <v>9.5139999999999993</v>
      </c>
      <c r="H420" s="157">
        <f t="shared" si="31"/>
        <v>9.6319999999999997</v>
      </c>
      <c r="I420" s="157">
        <f t="shared" si="31"/>
        <v>9.0559999999999992</v>
      </c>
      <c r="J420" s="158" t="e">
        <f t="shared" si="32"/>
        <v>#DIV/0!</v>
      </c>
      <c r="K420" s="132">
        <f t="shared" si="26"/>
        <v>-5.9800664451827301E-2</v>
      </c>
      <c r="L420" s="132">
        <f t="shared" si="27"/>
        <v>8.7938491110043163E-2</v>
      </c>
    </row>
    <row r="421" spans="1:12" x14ac:dyDescent="0.2">
      <c r="A421" s="133" t="s">
        <v>59</v>
      </c>
      <c r="B421" s="157">
        <f t="shared" si="28"/>
        <v>8.2750000000000004</v>
      </c>
      <c r="C421" s="157">
        <f t="shared" si="29"/>
        <v>7.7119999999999997</v>
      </c>
      <c r="D421" s="157">
        <f t="shared" si="30"/>
        <v>8.4819999999999993</v>
      </c>
      <c r="E421" s="157">
        <f t="shared" si="31"/>
        <v>9.0640000000000001</v>
      </c>
      <c r="F421" s="157">
        <f t="shared" si="31"/>
        <v>9.5510000000000002</v>
      </c>
      <c r="G421" s="157">
        <f t="shared" si="31"/>
        <v>9.8480000000000008</v>
      </c>
      <c r="H421" s="157">
        <f t="shared" si="31"/>
        <v>10.115</v>
      </c>
      <c r="I421" s="157">
        <f t="shared" si="31"/>
        <v>9.6910000000000007</v>
      </c>
      <c r="J421" s="158" t="e">
        <f t="shared" si="32"/>
        <v>#DIV/0!</v>
      </c>
      <c r="K421" s="132">
        <f t="shared" si="26"/>
        <v>-4.1917943648047351E-2</v>
      </c>
      <c r="L421" s="132">
        <f t="shared" si="27"/>
        <v>0.17111782477341395</v>
      </c>
    </row>
    <row r="422" spans="1:12" x14ac:dyDescent="0.2">
      <c r="A422" s="133" t="s">
        <v>60</v>
      </c>
      <c r="B422" s="157">
        <f t="shared" si="28"/>
        <v>2.024</v>
      </c>
      <c r="C422" s="157">
        <f t="shared" si="29"/>
        <v>2.4769999999999999</v>
      </c>
      <c r="D422" s="157">
        <f t="shared" si="30"/>
        <v>3.2989999999999999</v>
      </c>
      <c r="E422" s="157">
        <f t="shared" si="31"/>
        <v>3.9830000000000001</v>
      </c>
      <c r="F422" s="157">
        <f t="shared" si="31"/>
        <v>4.1070000000000002</v>
      </c>
      <c r="G422" s="157">
        <f t="shared" si="31"/>
        <v>4.2149999999999999</v>
      </c>
      <c r="H422" s="157">
        <f t="shared" si="31"/>
        <v>4.1580000000000004</v>
      </c>
      <c r="I422" s="157">
        <f t="shared" si="31"/>
        <v>4.1150000000000002</v>
      </c>
      <c r="J422" s="158" t="e">
        <f t="shared" si="32"/>
        <v>#DIV/0!</v>
      </c>
      <c r="K422" s="132">
        <f t="shared" si="26"/>
        <v>-1.0341510341510429E-2</v>
      </c>
      <c r="L422" s="132">
        <f t="shared" si="27"/>
        <v>1.0331027667984189</v>
      </c>
    </row>
    <row r="423" spans="1:12" x14ac:dyDescent="0.2">
      <c r="A423" s="133" t="s">
        <v>61</v>
      </c>
      <c r="B423" s="157">
        <f t="shared" si="28"/>
        <v>4.6630000000000003</v>
      </c>
      <c r="C423" s="157">
        <f t="shared" si="29"/>
        <v>3.1259999999999999</v>
      </c>
      <c r="D423" s="157">
        <f t="shared" si="30"/>
        <v>2.9180000000000001</v>
      </c>
      <c r="E423" s="157">
        <f t="shared" si="31"/>
        <v>3.3410000000000002</v>
      </c>
      <c r="F423" s="157">
        <f t="shared" si="31"/>
        <v>3.5219999999999998</v>
      </c>
      <c r="G423" s="157">
        <f t="shared" si="31"/>
        <v>3.5230000000000001</v>
      </c>
      <c r="H423" s="157">
        <f t="shared" si="31"/>
        <v>3.5950000000000002</v>
      </c>
      <c r="I423" s="157">
        <f t="shared" si="31"/>
        <v>3.234</v>
      </c>
      <c r="J423" s="158" t="e">
        <f t="shared" si="32"/>
        <v>#DIV/0!</v>
      </c>
      <c r="K423" s="132">
        <f t="shared" si="26"/>
        <v>-0.1004172461752435</v>
      </c>
      <c r="L423" s="132">
        <f t="shared" si="27"/>
        <v>-0.30645507184216175</v>
      </c>
    </row>
    <row r="424" spans="1:12" x14ac:dyDescent="0.2">
      <c r="A424" s="133" t="s">
        <v>65</v>
      </c>
      <c r="B424" s="157">
        <f t="shared" si="28"/>
        <v>10.348000000000001</v>
      </c>
      <c r="C424" s="157">
        <f t="shared" si="29"/>
        <v>10.711</v>
      </c>
      <c r="D424" s="157">
        <f t="shared" si="30"/>
        <v>11.068</v>
      </c>
      <c r="E424" s="157">
        <f t="shared" si="31"/>
        <v>11.238</v>
      </c>
      <c r="F424" s="157">
        <f t="shared" si="31"/>
        <v>11.247</v>
      </c>
      <c r="G424" s="157">
        <f t="shared" si="31"/>
        <v>11.271000000000001</v>
      </c>
      <c r="H424" s="157">
        <f t="shared" si="31"/>
        <v>11.061999999999999</v>
      </c>
      <c r="I424" s="157">
        <f t="shared" si="31"/>
        <v>10.608000000000001</v>
      </c>
      <c r="J424" s="158" t="e">
        <f t="shared" si="32"/>
        <v>#DIV/0!</v>
      </c>
      <c r="K424" s="132">
        <f t="shared" si="26"/>
        <v>-4.1041403001265464E-2</v>
      </c>
      <c r="L424" s="132">
        <f t="shared" si="27"/>
        <v>2.5125628140703495E-2</v>
      </c>
    </row>
    <row r="425" spans="1:12" x14ac:dyDescent="0.2">
      <c r="A425" s="133" t="s">
        <v>63</v>
      </c>
      <c r="B425" s="157">
        <f t="shared" si="28"/>
        <v>0.79500000000000004</v>
      </c>
      <c r="C425" s="157">
        <f t="shared" si="29"/>
        <v>0.80300000000000005</v>
      </c>
      <c r="D425" s="157">
        <f t="shared" si="30"/>
        <v>0.90500000000000003</v>
      </c>
      <c r="E425" s="157">
        <f t="shared" si="31"/>
        <v>1.0960000000000001</v>
      </c>
      <c r="F425" s="157">
        <f t="shared" si="31"/>
        <v>1.1319999999999999</v>
      </c>
      <c r="G425" s="157">
        <f t="shared" si="31"/>
        <v>1.1399999999999999</v>
      </c>
      <c r="H425" s="157">
        <f t="shared" si="31"/>
        <v>1.101</v>
      </c>
      <c r="I425" s="157">
        <f t="shared" si="31"/>
        <v>0.97099999999999997</v>
      </c>
      <c r="J425" s="158" t="e">
        <f t="shared" si="32"/>
        <v>#DIV/0!</v>
      </c>
      <c r="K425" s="132">
        <f t="shared" si="26"/>
        <v>-0.11807447774750224</v>
      </c>
      <c r="L425" s="132">
        <f t="shared" si="27"/>
        <v>0.22138364779874203</v>
      </c>
    </row>
    <row r="426" spans="1:12" x14ac:dyDescent="0.2">
      <c r="A426" s="160" t="s">
        <v>62</v>
      </c>
      <c r="B426" s="157">
        <f t="shared" si="28"/>
        <v>2.0129999999999999</v>
      </c>
      <c r="C426" s="157">
        <f t="shared" si="29"/>
        <v>1.8680000000000001</v>
      </c>
      <c r="D426" s="157">
        <f t="shared" si="30"/>
        <v>1.893</v>
      </c>
      <c r="E426" s="157">
        <f t="shared" si="31"/>
        <v>1.9650000000000001</v>
      </c>
      <c r="F426" s="157">
        <f t="shared" si="31"/>
        <v>2.0339999999999998</v>
      </c>
      <c r="G426" s="157">
        <f t="shared" si="31"/>
        <v>2.113</v>
      </c>
      <c r="H426" s="157">
        <f t="shared" si="31"/>
        <v>2.129</v>
      </c>
      <c r="I426" s="157">
        <f t="shared" si="31"/>
        <v>1.9870000000000001</v>
      </c>
      <c r="J426" s="158" t="e">
        <f t="shared" si="32"/>
        <v>#DIV/0!</v>
      </c>
      <c r="K426" s="132">
        <f t="shared" si="26"/>
        <v>-6.6697980272428348E-2</v>
      </c>
      <c r="L426" s="132">
        <f t="shared" si="27"/>
        <v>-1.291604570293085E-2</v>
      </c>
    </row>
    <row r="427" spans="1:12" x14ac:dyDescent="0.2">
      <c r="A427" s="161" t="s">
        <v>67</v>
      </c>
      <c r="B427" s="157">
        <f t="shared" si="28"/>
        <v>3.8650000000000002</v>
      </c>
      <c r="C427" s="157">
        <f t="shared" si="29"/>
        <v>5.6</v>
      </c>
      <c r="D427" s="157">
        <f t="shared" si="30"/>
        <v>8.2439999999999998</v>
      </c>
      <c r="E427" s="157">
        <f t="shared" si="31"/>
        <v>11.061</v>
      </c>
      <c r="F427" s="157">
        <f t="shared" si="31"/>
        <v>12.157999999999999</v>
      </c>
      <c r="G427" s="157">
        <f t="shared" si="31"/>
        <v>13.138</v>
      </c>
      <c r="H427" s="157">
        <f t="shared" si="31"/>
        <v>13.707000000000001</v>
      </c>
      <c r="I427" s="157">
        <f t="shared" si="31"/>
        <v>13.311</v>
      </c>
      <c r="J427" s="158" t="e">
        <f t="shared" si="32"/>
        <v>#DIV/0!</v>
      </c>
      <c r="K427" s="132">
        <f t="shared" si="26"/>
        <v>-2.8890347997373667E-2</v>
      </c>
      <c r="L427" s="132">
        <f t="shared" si="27"/>
        <v>2.44398447606727</v>
      </c>
    </row>
    <row r="428" spans="1:12" ht="13.5" thickBot="1" x14ac:dyDescent="0.25">
      <c r="A428" s="162" t="s">
        <v>68</v>
      </c>
      <c r="B428" s="157">
        <f t="shared" si="28"/>
        <v>23.597000000000001</v>
      </c>
      <c r="C428" s="157">
        <f t="shared" si="29"/>
        <v>25.341999999999999</v>
      </c>
      <c r="D428" s="157">
        <f t="shared" si="30"/>
        <v>28.324999999999999</v>
      </c>
      <c r="E428" s="157">
        <f t="shared" si="31"/>
        <v>29.981000000000002</v>
      </c>
      <c r="F428" s="157">
        <f t="shared" si="31"/>
        <v>29.684000000000001</v>
      </c>
      <c r="G428" s="157">
        <f t="shared" si="31"/>
        <v>29.462</v>
      </c>
      <c r="H428" s="157">
        <f t="shared" si="31"/>
        <v>29.393999999999998</v>
      </c>
      <c r="I428" s="157">
        <f t="shared" si="31"/>
        <v>27.722999999999999</v>
      </c>
      <c r="J428" s="158" t="e">
        <f t="shared" si="32"/>
        <v>#DIV/0!</v>
      </c>
      <c r="K428" s="132">
        <f t="shared" si="26"/>
        <v>-5.6848336395182719E-2</v>
      </c>
      <c r="L428" s="132">
        <f t="shared" si="27"/>
        <v>0.17485273551722666</v>
      </c>
    </row>
    <row r="429" spans="1:12" x14ac:dyDescent="0.2">
      <c r="F429" s="118"/>
      <c r="G429" s="169"/>
      <c r="H429" s="170"/>
    </row>
    <row r="430" spans="1:12" x14ac:dyDescent="0.2">
      <c r="A430" t="s">
        <v>129</v>
      </c>
      <c r="H430" s="171"/>
    </row>
    <row r="431" spans="1:12" x14ac:dyDescent="0.2">
      <c r="A431" t="s">
        <v>131</v>
      </c>
      <c r="H431" s="20"/>
    </row>
    <row r="432" spans="1:12" x14ac:dyDescent="0.2">
      <c r="H432" s="118"/>
    </row>
    <row r="433" spans="27:27" x14ac:dyDescent="0.2">
      <c r="AA433"/>
    </row>
    <row r="434" spans="27:27" x14ac:dyDescent="0.2">
      <c r="AA434"/>
    </row>
    <row r="435" spans="27:27" x14ac:dyDescent="0.2">
      <c r="AA435"/>
    </row>
    <row r="436" spans="27:27" x14ac:dyDescent="0.2">
      <c r="AA436"/>
    </row>
    <row r="437" spans="27:27" x14ac:dyDescent="0.2">
      <c r="AA437"/>
    </row>
    <row r="438" spans="27:27" ht="42" customHeight="1" x14ac:dyDescent="0.2">
      <c r="AA438"/>
    </row>
    <row r="439" spans="27:27" x14ac:dyDescent="0.2">
      <c r="AA439"/>
    </row>
    <row r="440" spans="27:27" x14ac:dyDescent="0.2">
      <c r="AA440"/>
    </row>
    <row r="441" spans="27:27" x14ac:dyDescent="0.2">
      <c r="AA441"/>
    </row>
    <row r="442" spans="27:27" x14ac:dyDescent="0.2">
      <c r="AA442"/>
    </row>
    <row r="443" spans="27:27" x14ac:dyDescent="0.2">
      <c r="AA443"/>
    </row>
    <row r="444" spans="27:27" x14ac:dyDescent="0.2">
      <c r="AA444"/>
    </row>
    <row r="445" spans="27:27" x14ac:dyDescent="0.2">
      <c r="AA445"/>
    </row>
    <row r="446" spans="27:27" x14ac:dyDescent="0.2">
      <c r="AA446"/>
    </row>
    <row r="447" spans="27:27" x14ac:dyDescent="0.2">
      <c r="AA447"/>
    </row>
    <row r="448" spans="27:27" x14ac:dyDescent="0.2">
      <c r="AA448"/>
    </row>
    <row r="449" spans="27:27" x14ac:dyDescent="0.2">
      <c r="AA449"/>
    </row>
    <row r="450" spans="27:27" x14ac:dyDescent="0.2">
      <c r="AA450"/>
    </row>
    <row r="451" spans="27:27" x14ac:dyDescent="0.2">
      <c r="AA451"/>
    </row>
    <row r="452" spans="27:27" x14ac:dyDescent="0.2">
      <c r="AA452"/>
    </row>
    <row r="453" spans="27:27" x14ac:dyDescent="0.2">
      <c r="AA453"/>
    </row>
    <row r="454" spans="27:27" x14ac:dyDescent="0.2">
      <c r="AA454"/>
    </row>
    <row r="455" spans="27:27" x14ac:dyDescent="0.2">
      <c r="AA455"/>
    </row>
    <row r="456" spans="27:27" x14ac:dyDescent="0.2">
      <c r="AA456"/>
    </row>
    <row r="457" spans="27:27" x14ac:dyDescent="0.2">
      <c r="AA457"/>
    </row>
    <row r="458" spans="27:27" x14ac:dyDescent="0.2">
      <c r="AA458"/>
    </row>
    <row r="459" spans="27:27" x14ac:dyDescent="0.2">
      <c r="AA459"/>
    </row>
    <row r="460" spans="27:27" x14ac:dyDescent="0.2">
      <c r="AA460"/>
    </row>
    <row r="461" spans="27:27" x14ac:dyDescent="0.2">
      <c r="AA461"/>
    </row>
    <row r="462" spans="27:27" x14ac:dyDescent="0.2">
      <c r="AA462"/>
    </row>
    <row r="463" spans="27:27" x14ac:dyDescent="0.2">
      <c r="AA463"/>
    </row>
    <row r="464" spans="27:27" x14ac:dyDescent="0.2">
      <c r="AA464"/>
    </row>
    <row r="465" spans="27:27" x14ac:dyDescent="0.2">
      <c r="AA465"/>
    </row>
    <row r="466" spans="27:27" x14ac:dyDescent="0.2">
      <c r="AA466"/>
    </row>
    <row r="467" spans="27:27" x14ac:dyDescent="0.2">
      <c r="AA467"/>
    </row>
    <row r="468" spans="27:27" x14ac:dyDescent="0.2">
      <c r="AA468"/>
    </row>
    <row r="469" spans="27:27" x14ac:dyDescent="0.2">
      <c r="AA469"/>
    </row>
    <row r="470" spans="27:27" x14ac:dyDescent="0.2">
      <c r="AA470"/>
    </row>
    <row r="471" spans="27:27" x14ac:dyDescent="0.2">
      <c r="AA471"/>
    </row>
    <row r="472" spans="27:27" x14ac:dyDescent="0.2">
      <c r="AA472"/>
    </row>
    <row r="473" spans="27:27" x14ac:dyDescent="0.2">
      <c r="AA473"/>
    </row>
    <row r="474" spans="27:27" x14ac:dyDescent="0.2">
      <c r="AA474"/>
    </row>
    <row r="475" spans="27:27" x14ac:dyDescent="0.2">
      <c r="AA475"/>
    </row>
    <row r="476" spans="27:27" x14ac:dyDescent="0.2">
      <c r="AA476"/>
    </row>
    <row r="477" spans="27:27" x14ac:dyDescent="0.2">
      <c r="AA477"/>
    </row>
    <row r="478" spans="27:27" x14ac:dyDescent="0.2">
      <c r="AA478"/>
    </row>
    <row r="479" spans="27:27" x14ac:dyDescent="0.2">
      <c r="AA479"/>
    </row>
    <row r="480" spans="27:27" x14ac:dyDescent="0.2">
      <c r="AA480"/>
    </row>
    <row r="481" spans="27:27" x14ac:dyDescent="0.2">
      <c r="AA481"/>
    </row>
    <row r="482" spans="27:27" x14ac:dyDescent="0.2">
      <c r="AA482"/>
    </row>
    <row r="483" spans="27:27" x14ac:dyDescent="0.2">
      <c r="AA483"/>
    </row>
    <row r="484" spans="27:27" x14ac:dyDescent="0.2">
      <c r="AA484"/>
    </row>
    <row r="485" spans="27:27" x14ac:dyDescent="0.2">
      <c r="AA485"/>
    </row>
    <row r="486" spans="27:27" x14ac:dyDescent="0.2">
      <c r="AA486"/>
    </row>
    <row r="487" spans="27:27" x14ac:dyDescent="0.2">
      <c r="AA487"/>
    </row>
    <row r="488" spans="27:27" x14ac:dyDescent="0.2">
      <c r="AA488"/>
    </row>
    <row r="489" spans="27:27" x14ac:dyDescent="0.2">
      <c r="AA489"/>
    </row>
    <row r="490" spans="27:27" x14ac:dyDescent="0.2">
      <c r="AA490"/>
    </row>
    <row r="491" spans="27:27" x14ac:dyDescent="0.2">
      <c r="AA491"/>
    </row>
    <row r="492" spans="27:27" x14ac:dyDescent="0.2">
      <c r="AA492"/>
    </row>
    <row r="493" spans="27:27" x14ac:dyDescent="0.2">
      <c r="AA493"/>
    </row>
    <row r="494" spans="27:27" x14ac:dyDescent="0.2">
      <c r="AA494"/>
    </row>
    <row r="495" spans="27:27" x14ac:dyDescent="0.2">
      <c r="AA495"/>
    </row>
    <row r="496" spans="27:27" x14ac:dyDescent="0.2">
      <c r="AA496"/>
    </row>
    <row r="497" spans="27:27" x14ac:dyDescent="0.2">
      <c r="AA497"/>
    </row>
    <row r="498" spans="27:27" x14ac:dyDescent="0.2">
      <c r="AA498"/>
    </row>
    <row r="499" spans="27:27" x14ac:dyDescent="0.2">
      <c r="AA499"/>
    </row>
    <row r="500" spans="27:27" x14ac:dyDescent="0.2">
      <c r="AA500"/>
    </row>
    <row r="501" spans="27:27" x14ac:dyDescent="0.2">
      <c r="AA501"/>
    </row>
    <row r="502" spans="27:27" x14ac:dyDescent="0.2">
      <c r="AA502"/>
    </row>
    <row r="503" spans="27:27" x14ac:dyDescent="0.2">
      <c r="AA503"/>
    </row>
    <row r="504" spans="27:27" x14ac:dyDescent="0.2">
      <c r="AA504"/>
    </row>
    <row r="505" spans="27:27" x14ac:dyDescent="0.2">
      <c r="AA505"/>
    </row>
    <row r="506" spans="27:27" x14ac:dyDescent="0.2">
      <c r="AA506"/>
    </row>
    <row r="507" spans="27:27" x14ac:dyDescent="0.2">
      <c r="AA507"/>
    </row>
    <row r="508" spans="27:27" x14ac:dyDescent="0.2">
      <c r="AA508"/>
    </row>
    <row r="509" spans="27:27" x14ac:dyDescent="0.2">
      <c r="AA509"/>
    </row>
    <row r="510" spans="27:27" x14ac:dyDescent="0.2">
      <c r="AA510"/>
    </row>
    <row r="511" spans="27:27" x14ac:dyDescent="0.2">
      <c r="AA511"/>
    </row>
    <row r="512" spans="27:27" x14ac:dyDescent="0.2">
      <c r="AA512"/>
    </row>
    <row r="513" spans="27:27" x14ac:dyDescent="0.2">
      <c r="AA513"/>
    </row>
    <row r="514" spans="27:27" x14ac:dyDescent="0.2">
      <c r="AA514"/>
    </row>
    <row r="515" spans="27:27" x14ac:dyDescent="0.2">
      <c r="AA515"/>
    </row>
    <row r="516" spans="27:27" x14ac:dyDescent="0.2">
      <c r="AA516"/>
    </row>
    <row r="517" spans="27:27" x14ac:dyDescent="0.2">
      <c r="AA517"/>
    </row>
    <row r="518" spans="27:27" x14ac:dyDescent="0.2">
      <c r="AA518"/>
    </row>
    <row r="519" spans="27:27" x14ac:dyDescent="0.2">
      <c r="AA519"/>
    </row>
    <row r="520" spans="27:27" x14ac:dyDescent="0.2">
      <c r="AA520"/>
    </row>
    <row r="521" spans="27:27" x14ac:dyDescent="0.2">
      <c r="AA521"/>
    </row>
    <row r="522" spans="27:27" x14ac:dyDescent="0.2">
      <c r="AA522"/>
    </row>
    <row r="523" spans="27:27" x14ac:dyDescent="0.2">
      <c r="AA523"/>
    </row>
    <row r="524" spans="27:27" x14ac:dyDescent="0.2">
      <c r="AA524"/>
    </row>
    <row r="525" spans="27:27" x14ac:dyDescent="0.2">
      <c r="AA525"/>
    </row>
    <row r="526" spans="27:27" x14ac:dyDescent="0.2">
      <c r="AA526"/>
    </row>
    <row r="527" spans="27:27" x14ac:dyDescent="0.2">
      <c r="AA527"/>
    </row>
    <row r="528" spans="27:27" x14ac:dyDescent="0.2">
      <c r="AA528"/>
    </row>
    <row r="529" spans="27:27" x14ac:dyDescent="0.2">
      <c r="AA529"/>
    </row>
    <row r="530" spans="27:27" x14ac:dyDescent="0.2">
      <c r="AA530"/>
    </row>
  </sheetData>
  <mergeCells count="21">
    <mergeCell ref="H386:H387"/>
    <mergeCell ref="I386:I387"/>
    <mergeCell ref="J386:J387"/>
    <mergeCell ref="K386:K387"/>
    <mergeCell ref="L386:L387"/>
    <mergeCell ref="A320:S320"/>
    <mergeCell ref="Z355:AC357"/>
    <mergeCell ref="B384:H384"/>
    <mergeCell ref="J384:T384"/>
    <mergeCell ref="B386:B387"/>
    <mergeCell ref="C386:C387"/>
    <mergeCell ref="D386:D387"/>
    <mergeCell ref="E386:E387"/>
    <mergeCell ref="F386:F387"/>
    <mergeCell ref="G386:G387"/>
    <mergeCell ref="W8:Z8"/>
    <mergeCell ref="A124:S124"/>
    <mergeCell ref="A163:S163"/>
    <mergeCell ref="A202:S202"/>
    <mergeCell ref="A241:S241"/>
    <mergeCell ref="A280:S280"/>
  </mergeCells>
  <pageMargins left="0.25" right="0.2" top="1" bottom="1" header="0.5" footer="0.5"/>
  <pageSetup paperSize="9" scale="6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O5:P10"/>
  <sheetViews>
    <sheetView workbookViewId="0">
      <selection activeCell="X370" sqref="X370:Y370"/>
    </sheetView>
  </sheetViews>
  <sheetFormatPr defaultRowHeight="12.75" x14ac:dyDescent="0.2"/>
  <cols>
    <col min="15" max="15" width="24.7109375" customWidth="1"/>
  </cols>
  <sheetData>
    <row r="5" spans="15:16" x14ac:dyDescent="0.2">
      <c r="O5" t="s">
        <v>102</v>
      </c>
      <c r="P5" s="167">
        <v>36.080159120559486</v>
      </c>
    </row>
    <row r="6" spans="15:16" x14ac:dyDescent="0.2">
      <c r="O6" t="s">
        <v>103</v>
      </c>
      <c r="P6" s="167">
        <v>2.6220672840430312</v>
      </c>
    </row>
    <row r="7" spans="15:16" x14ac:dyDescent="0.2">
      <c r="O7" t="s">
        <v>105</v>
      </c>
      <c r="P7" s="167">
        <v>30.862116902282008</v>
      </c>
    </row>
    <row r="8" spans="15:16" x14ac:dyDescent="0.2">
      <c r="O8" t="s">
        <v>106</v>
      </c>
      <c r="P8" s="167">
        <v>28.318326667664735</v>
      </c>
    </row>
    <row r="9" spans="15:16" x14ac:dyDescent="0.2">
      <c r="O9" t="s">
        <v>107</v>
      </c>
      <c r="P9" s="167">
        <v>2.1173300254507419</v>
      </c>
    </row>
    <row r="10" spans="15:16" x14ac:dyDescent="0.2">
      <c r="P10" s="200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AF545"/>
  <sheetViews>
    <sheetView topLeftCell="A346" zoomScale="70" zoomScaleNormal="70" workbookViewId="0">
      <selection activeCell="X370" sqref="X370:Y370"/>
    </sheetView>
  </sheetViews>
  <sheetFormatPr defaultRowHeight="12.75" x14ac:dyDescent="0.2"/>
  <cols>
    <col min="1" max="1" width="38.140625" customWidth="1"/>
    <col min="2" max="2" width="23.5703125" customWidth="1"/>
    <col min="3" max="21" width="10" customWidth="1"/>
    <col min="22" max="22" width="13.140625" customWidth="1"/>
    <col min="23" max="23" width="10.7109375" customWidth="1"/>
    <col min="24" max="24" width="16.28515625" customWidth="1"/>
    <col min="25" max="25" width="10.7109375" customWidth="1"/>
    <col min="26" max="26" width="10.7109375" style="7" customWidth="1"/>
    <col min="27" max="27" width="10.7109375" customWidth="1"/>
    <col min="28" max="28" width="12.85546875" customWidth="1"/>
    <col min="31" max="31" width="14" customWidth="1"/>
  </cols>
  <sheetData>
    <row r="1" spans="1:31" ht="18.75" thickTop="1" x14ac:dyDescent="0.25">
      <c r="A1" s="1" t="s">
        <v>145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W1" s="4" t="s">
        <v>1</v>
      </c>
      <c r="X1" s="5"/>
      <c r="Y1" s="6"/>
    </row>
    <row r="2" spans="1:31" x14ac:dyDescent="0.2">
      <c r="A2" s="8" t="s">
        <v>2</v>
      </c>
      <c r="B2" s="9">
        <v>40721.491342592592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W2" s="11" t="s">
        <v>2</v>
      </c>
      <c r="X2" s="12">
        <v>40703.770914351851</v>
      </c>
      <c r="Y2" s="6"/>
    </row>
    <row r="3" spans="1:31" x14ac:dyDescent="0.2">
      <c r="A3" s="13" t="s">
        <v>3</v>
      </c>
      <c r="B3" s="14">
        <v>40841.43953935185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W3" s="11" t="s">
        <v>3</v>
      </c>
      <c r="X3" s="12">
        <v>40766.983473587963</v>
      </c>
      <c r="Y3" s="6"/>
    </row>
    <row r="4" spans="1:31" x14ac:dyDescent="0.2">
      <c r="A4" s="8" t="s">
        <v>4</v>
      </c>
      <c r="B4" s="8" t="s">
        <v>5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W4" s="11" t="s">
        <v>4</v>
      </c>
      <c r="X4" s="11" t="s">
        <v>5</v>
      </c>
      <c r="Y4" s="6"/>
    </row>
    <row r="5" spans="1:31" ht="13.5" thickBo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3"/>
      <c r="U5" s="3"/>
      <c r="Y5" s="6"/>
    </row>
    <row r="6" spans="1:31" ht="15.75" thickTop="1" x14ac:dyDescent="0.2">
      <c r="A6" s="16"/>
      <c r="B6" s="173" t="s">
        <v>6</v>
      </c>
      <c r="C6" s="174" t="s">
        <v>7</v>
      </c>
      <c r="D6" s="175"/>
      <c r="E6" s="175"/>
      <c r="F6" s="175"/>
      <c r="G6" s="175"/>
      <c r="H6" s="17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/>
      <c r="U6" s="3"/>
      <c r="W6" s="19" t="s">
        <v>8</v>
      </c>
      <c r="X6" s="19" t="s">
        <v>9</v>
      </c>
      <c r="Y6" s="20"/>
    </row>
    <row r="7" spans="1:31" ht="15" x14ac:dyDescent="0.2">
      <c r="A7" s="16"/>
      <c r="B7" s="173" t="s">
        <v>10</v>
      </c>
      <c r="C7" s="174" t="s">
        <v>160</v>
      </c>
      <c r="D7" s="176"/>
      <c r="E7" s="176"/>
      <c r="F7" s="176"/>
      <c r="G7" s="176"/>
      <c r="H7" s="176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19" t="s">
        <v>12</v>
      </c>
      <c r="X7" s="19" t="s">
        <v>9</v>
      </c>
      <c r="Y7" s="20"/>
    </row>
    <row r="8" spans="1:31" ht="15" x14ac:dyDescent="0.2">
      <c r="A8" s="16"/>
      <c r="B8" s="173" t="s">
        <v>13</v>
      </c>
      <c r="C8" s="174" t="s">
        <v>147</v>
      </c>
      <c r="D8" s="176"/>
      <c r="E8" s="176"/>
      <c r="F8" s="176"/>
      <c r="G8" s="176"/>
      <c r="H8" s="176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W8" s="21"/>
      <c r="X8" s="22"/>
      <c r="Y8" s="23"/>
    </row>
    <row r="9" spans="1:31" s="26" customFormat="1" ht="25.5" x14ac:dyDescent="0.2">
      <c r="A9" s="201" t="s">
        <v>148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W9"/>
      <c r="X9"/>
      <c r="Y9" s="27"/>
      <c r="Z9" s="28"/>
      <c r="AD9"/>
      <c r="AE9"/>
    </row>
    <row r="10" spans="1:31" s="26" customFormat="1" x14ac:dyDescent="0.2">
      <c r="A10" s="24"/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  <c r="M10" s="25">
        <v>13</v>
      </c>
      <c r="N10" s="25">
        <v>14</v>
      </c>
      <c r="O10" s="25">
        <v>15</v>
      </c>
      <c r="P10" s="25">
        <v>16</v>
      </c>
      <c r="Q10" s="25">
        <v>17</v>
      </c>
      <c r="R10" s="25">
        <v>18</v>
      </c>
      <c r="S10" s="25">
        <v>19</v>
      </c>
      <c r="T10" s="25">
        <v>20</v>
      </c>
      <c r="U10" s="25">
        <v>21</v>
      </c>
      <c r="W10"/>
      <c r="X10"/>
      <c r="Y10" s="29"/>
      <c r="Z10" s="28"/>
    </row>
    <row r="11" spans="1:31" x14ac:dyDescent="0.2">
      <c r="A11" s="30" t="s">
        <v>15</v>
      </c>
      <c r="B11" s="30" t="s">
        <v>16</v>
      </c>
      <c r="C11" s="30" t="s">
        <v>17</v>
      </c>
      <c r="D11" s="30" t="s">
        <v>18</v>
      </c>
      <c r="E11" s="30" t="s">
        <v>19</v>
      </c>
      <c r="F11" s="30" t="s">
        <v>20</v>
      </c>
      <c r="G11" s="30" t="s">
        <v>21</v>
      </c>
      <c r="H11" s="30" t="s">
        <v>22</v>
      </c>
      <c r="I11" s="30" t="s">
        <v>23</v>
      </c>
      <c r="J11" s="30" t="s">
        <v>24</v>
      </c>
      <c r="K11" s="30" t="s">
        <v>25</v>
      </c>
      <c r="L11" s="30" t="s">
        <v>26</v>
      </c>
      <c r="M11" s="30" t="s">
        <v>27</v>
      </c>
      <c r="N11" s="30" t="s">
        <v>28</v>
      </c>
      <c r="O11" s="30" t="s">
        <v>29</v>
      </c>
      <c r="P11" s="30" t="s">
        <v>30</v>
      </c>
      <c r="Q11" s="30" t="s">
        <v>31</v>
      </c>
      <c r="R11" s="30" t="s">
        <v>32</v>
      </c>
      <c r="S11" s="30" t="s">
        <v>33</v>
      </c>
      <c r="T11" s="30" t="s">
        <v>34</v>
      </c>
      <c r="U11" s="30" t="s">
        <v>35</v>
      </c>
      <c r="W11" s="30" t="s">
        <v>15</v>
      </c>
      <c r="X11" s="30" t="s">
        <v>35</v>
      </c>
      <c r="Y11" s="31"/>
      <c r="Z11" s="32"/>
      <c r="AA11" s="20"/>
      <c r="AB11" s="20"/>
    </row>
    <row r="12" spans="1:31" ht="15" customHeight="1" x14ac:dyDescent="0.2">
      <c r="A12" s="30" t="s">
        <v>36</v>
      </c>
      <c r="B12" s="33">
        <v>2683</v>
      </c>
      <c r="C12" s="33">
        <v>2887</v>
      </c>
      <c r="D12" s="33">
        <v>3001</v>
      </c>
      <c r="E12" s="33">
        <v>3058</v>
      </c>
      <c r="F12" s="33">
        <v>3022</v>
      </c>
      <c r="G12" s="33">
        <v>3419</v>
      </c>
      <c r="H12" s="33">
        <v>3683</v>
      </c>
      <c r="I12" s="33">
        <v>3699</v>
      </c>
      <c r="J12" s="33">
        <v>3779</v>
      </c>
      <c r="K12" s="33">
        <v>3824</v>
      </c>
      <c r="L12" s="33">
        <v>4023</v>
      </c>
      <c r="M12" s="33">
        <v>4472</v>
      </c>
      <c r="N12" s="33">
        <v>4317</v>
      </c>
      <c r="O12" s="33">
        <v>4631</v>
      </c>
      <c r="P12" s="33">
        <v>4578</v>
      </c>
      <c r="Q12" s="33">
        <v>4818</v>
      </c>
      <c r="R12" s="33">
        <v>4477</v>
      </c>
      <c r="S12" s="33">
        <v>4210</v>
      </c>
      <c r="T12" s="33">
        <v>4448</v>
      </c>
      <c r="U12" s="33">
        <v>4180</v>
      </c>
      <c r="V12" s="34">
        <f>(U12-T12)/T12</f>
        <v>-6.0251798561151079E-2</v>
      </c>
      <c r="W12" s="30" t="s">
        <v>36</v>
      </c>
      <c r="X12" s="33">
        <v>8355260</v>
      </c>
      <c r="Y12" s="30" t="s">
        <v>36</v>
      </c>
      <c r="Z12" s="32"/>
      <c r="AA12" s="30" t="s">
        <v>37</v>
      </c>
      <c r="AB12" s="33">
        <v>35589</v>
      </c>
    </row>
    <row r="13" spans="1:31" ht="15" customHeight="1" x14ac:dyDescent="0.2">
      <c r="A13" s="30" t="s">
        <v>38</v>
      </c>
      <c r="B13" s="33">
        <v>6401</v>
      </c>
      <c r="C13" s="33">
        <v>6739</v>
      </c>
      <c r="D13" s="33">
        <v>6782</v>
      </c>
      <c r="E13" s="33">
        <v>7139</v>
      </c>
      <c r="F13" s="33">
        <v>7284</v>
      </c>
      <c r="G13" s="33">
        <v>7930</v>
      </c>
      <c r="H13" s="33">
        <v>8847</v>
      </c>
      <c r="I13" s="33">
        <v>8238</v>
      </c>
      <c r="J13" s="33">
        <v>8650</v>
      </c>
      <c r="K13" s="33">
        <v>8947</v>
      </c>
      <c r="L13" s="33">
        <v>9446</v>
      </c>
      <c r="M13" s="33">
        <v>9509</v>
      </c>
      <c r="N13" s="33">
        <v>9712</v>
      </c>
      <c r="O13" s="33">
        <v>9653</v>
      </c>
      <c r="P13" s="33">
        <v>9958</v>
      </c>
      <c r="Q13" s="33">
        <v>9513</v>
      </c>
      <c r="R13" s="33">
        <v>9999</v>
      </c>
      <c r="S13" s="33">
        <v>9668</v>
      </c>
      <c r="T13" s="33">
        <v>9774</v>
      </c>
      <c r="U13" s="33">
        <v>9266</v>
      </c>
      <c r="V13" s="34">
        <f t="shared" ref="V13:V43" si="0">(U13-T13)/T13</f>
        <v>-5.1974626560261916E-2</v>
      </c>
      <c r="W13" s="30" t="s">
        <v>38</v>
      </c>
      <c r="X13" s="33">
        <v>10753080</v>
      </c>
      <c r="Y13" s="30" t="s">
        <v>38</v>
      </c>
      <c r="Z13" s="32"/>
      <c r="AA13" s="30" t="s">
        <v>39</v>
      </c>
      <c r="AB13" s="33">
        <v>319368</v>
      </c>
    </row>
    <row r="14" spans="1:31" ht="15" customHeight="1" x14ac:dyDescent="0.2">
      <c r="A14" s="30" t="s">
        <v>40</v>
      </c>
      <c r="B14" s="33">
        <v>1944</v>
      </c>
      <c r="C14" s="33">
        <v>1620</v>
      </c>
      <c r="D14" s="33">
        <v>1366</v>
      </c>
      <c r="E14" s="33">
        <v>1008</v>
      </c>
      <c r="F14" s="33">
        <v>1224</v>
      </c>
      <c r="G14" s="33">
        <v>1554</v>
      </c>
      <c r="H14" s="33">
        <v>1487</v>
      </c>
      <c r="I14" s="33">
        <v>1722</v>
      </c>
      <c r="J14" s="33">
        <v>1416</v>
      </c>
      <c r="K14" s="33">
        <v>957</v>
      </c>
      <c r="L14" s="33">
        <v>1102</v>
      </c>
      <c r="M14" s="33">
        <v>917</v>
      </c>
      <c r="N14" s="33">
        <v>882</v>
      </c>
      <c r="O14" s="33">
        <v>902</v>
      </c>
      <c r="P14" s="33">
        <v>927</v>
      </c>
      <c r="Q14" s="33">
        <v>1149</v>
      </c>
      <c r="R14" s="33">
        <v>1307</v>
      </c>
      <c r="S14" s="33">
        <v>1346</v>
      </c>
      <c r="T14" s="33">
        <v>1294</v>
      </c>
      <c r="U14" s="33">
        <v>934</v>
      </c>
      <c r="V14" s="34">
        <f t="shared" si="0"/>
        <v>-0.27820710973724883</v>
      </c>
      <c r="W14" s="30" t="s">
        <v>40</v>
      </c>
      <c r="X14" s="33">
        <v>7606551</v>
      </c>
      <c r="Y14" s="30" t="s">
        <v>40</v>
      </c>
      <c r="Z14" s="32"/>
      <c r="AA14" s="35" t="s">
        <v>41</v>
      </c>
      <c r="AB14" s="20"/>
    </row>
    <row r="15" spans="1:31" ht="15" customHeight="1" x14ac:dyDescent="0.2">
      <c r="A15" s="30" t="s">
        <v>42</v>
      </c>
      <c r="B15" s="33" t="s">
        <v>161</v>
      </c>
      <c r="C15" s="33" t="s">
        <v>161</v>
      </c>
      <c r="D15" s="33" t="s">
        <v>161</v>
      </c>
      <c r="E15" s="33" t="s">
        <v>161</v>
      </c>
      <c r="F15" s="33" t="s">
        <v>161</v>
      </c>
      <c r="G15" s="33" t="s">
        <v>161</v>
      </c>
      <c r="H15" s="33" t="s">
        <v>161</v>
      </c>
      <c r="I15" s="33" t="s">
        <v>161</v>
      </c>
      <c r="J15" s="33" t="s">
        <v>161</v>
      </c>
      <c r="K15" s="33" t="s">
        <v>161</v>
      </c>
      <c r="L15" s="33" t="s">
        <v>161</v>
      </c>
      <c r="M15" s="33" t="s">
        <v>161</v>
      </c>
      <c r="N15" s="33" t="s">
        <v>161</v>
      </c>
      <c r="O15" s="33" t="s">
        <v>161</v>
      </c>
      <c r="P15" s="33" t="s">
        <v>161</v>
      </c>
      <c r="Q15" s="33" t="s">
        <v>161</v>
      </c>
      <c r="R15" s="33" t="s">
        <v>161</v>
      </c>
      <c r="S15" s="33" t="s">
        <v>161</v>
      </c>
      <c r="T15" s="33" t="s">
        <v>161</v>
      </c>
      <c r="U15" s="33" t="s">
        <v>161</v>
      </c>
      <c r="V15" s="34" t="e">
        <f t="shared" si="0"/>
        <v>#VALUE!</v>
      </c>
      <c r="W15" s="30" t="s">
        <v>42</v>
      </c>
      <c r="X15" s="33">
        <v>796875</v>
      </c>
      <c r="Y15" s="30" t="s">
        <v>42</v>
      </c>
      <c r="Z15" s="32"/>
      <c r="AA15" s="20"/>
      <c r="AB15" s="20"/>
    </row>
    <row r="16" spans="1:31" ht="15" customHeight="1" x14ac:dyDescent="0.2">
      <c r="A16" s="30" t="s">
        <v>43</v>
      </c>
      <c r="B16" s="33">
        <v>4244</v>
      </c>
      <c r="C16" s="33">
        <v>3977</v>
      </c>
      <c r="D16" s="33">
        <v>4476</v>
      </c>
      <c r="E16" s="33">
        <v>4574</v>
      </c>
      <c r="F16" s="33">
        <v>4575</v>
      </c>
      <c r="G16" s="33">
        <v>5147</v>
      </c>
      <c r="H16" s="33">
        <v>5780</v>
      </c>
      <c r="I16" s="33">
        <v>6105</v>
      </c>
      <c r="J16" s="33">
        <v>6189</v>
      </c>
      <c r="K16" s="33">
        <v>6125</v>
      </c>
      <c r="L16" s="33">
        <v>5915</v>
      </c>
      <c r="M16" s="33">
        <v>6450</v>
      </c>
      <c r="N16" s="33">
        <v>6191</v>
      </c>
      <c r="O16" s="33">
        <v>6319</v>
      </c>
      <c r="P16" s="33">
        <v>6210</v>
      </c>
      <c r="Q16" s="33">
        <v>6184</v>
      </c>
      <c r="R16" s="33">
        <v>6147</v>
      </c>
      <c r="S16" s="33">
        <v>5788</v>
      </c>
      <c r="T16" s="33">
        <v>5846</v>
      </c>
      <c r="U16" s="33">
        <v>5404</v>
      </c>
      <c r="V16" s="34">
        <f t="shared" si="0"/>
        <v>-7.5607252822442697E-2</v>
      </c>
      <c r="W16" s="30" t="s">
        <v>43</v>
      </c>
      <c r="X16" s="33">
        <v>10467542</v>
      </c>
      <c r="Y16" s="30" t="s">
        <v>43</v>
      </c>
      <c r="Z16"/>
    </row>
    <row r="17" spans="1:28" ht="15" customHeight="1" x14ac:dyDescent="0.2">
      <c r="A17" s="30" t="s">
        <v>44</v>
      </c>
      <c r="B17" s="33">
        <v>1122</v>
      </c>
      <c r="C17" s="33">
        <v>1259</v>
      </c>
      <c r="D17" s="33">
        <v>1302</v>
      </c>
      <c r="E17" s="33">
        <v>1475</v>
      </c>
      <c r="F17" s="33">
        <v>1509</v>
      </c>
      <c r="G17" s="33">
        <v>1661</v>
      </c>
      <c r="H17" s="33">
        <v>1786</v>
      </c>
      <c r="I17" s="33">
        <v>1731</v>
      </c>
      <c r="J17" s="33">
        <v>1725</v>
      </c>
      <c r="K17" s="33">
        <v>1748</v>
      </c>
      <c r="L17" s="33">
        <v>1652</v>
      </c>
      <c r="M17" s="33">
        <v>1760</v>
      </c>
      <c r="N17" s="33">
        <v>1647</v>
      </c>
      <c r="O17" s="33">
        <v>1728</v>
      </c>
      <c r="P17" s="33">
        <v>1688</v>
      </c>
      <c r="Q17" s="33">
        <v>1695</v>
      </c>
      <c r="R17" s="33">
        <v>1698</v>
      </c>
      <c r="S17" s="33">
        <v>1628</v>
      </c>
      <c r="T17" s="33">
        <v>1615</v>
      </c>
      <c r="U17" s="33">
        <v>1549</v>
      </c>
      <c r="V17" s="34">
        <f t="shared" si="0"/>
        <v>-4.0866873065015477E-2</v>
      </c>
      <c r="W17" s="30" t="s">
        <v>44</v>
      </c>
      <c r="X17" s="33">
        <v>5511451</v>
      </c>
      <c r="Y17" s="30" t="s">
        <v>44</v>
      </c>
      <c r="Z17"/>
    </row>
    <row r="18" spans="1:28" ht="15" customHeight="1" x14ac:dyDescent="0.2">
      <c r="A18" s="30" t="s">
        <v>45</v>
      </c>
      <c r="B18" s="33">
        <v>258</v>
      </c>
      <c r="C18" s="33">
        <v>290</v>
      </c>
      <c r="D18" s="33">
        <v>215</v>
      </c>
      <c r="E18" s="33">
        <v>159</v>
      </c>
      <c r="F18" s="33">
        <v>156</v>
      </c>
      <c r="G18" s="33">
        <v>180</v>
      </c>
      <c r="H18" s="33">
        <v>190</v>
      </c>
      <c r="I18" s="33">
        <v>191</v>
      </c>
      <c r="J18" s="33">
        <v>204</v>
      </c>
      <c r="K18" s="33">
        <v>164</v>
      </c>
      <c r="L18" s="33">
        <v>177</v>
      </c>
      <c r="M18" s="33">
        <v>215</v>
      </c>
      <c r="N18" s="33">
        <v>182</v>
      </c>
      <c r="O18" s="33">
        <v>277</v>
      </c>
      <c r="P18" s="33">
        <v>265</v>
      </c>
      <c r="Q18" s="33">
        <v>263</v>
      </c>
      <c r="R18" s="33">
        <v>273</v>
      </c>
      <c r="S18" s="33">
        <v>274</v>
      </c>
      <c r="T18" s="33">
        <v>233</v>
      </c>
      <c r="U18" s="33">
        <v>184</v>
      </c>
      <c r="V18" s="34">
        <f t="shared" si="0"/>
        <v>-0.21030042918454936</v>
      </c>
      <c r="W18" s="30" t="s">
        <v>45</v>
      </c>
      <c r="X18" s="33">
        <v>1340415</v>
      </c>
      <c r="Y18" s="30" t="s">
        <v>45</v>
      </c>
      <c r="Z18"/>
    </row>
    <row r="19" spans="1:28" ht="15" customHeight="1" x14ac:dyDescent="0.2">
      <c r="A19" s="30" t="s">
        <v>46</v>
      </c>
      <c r="B19" s="33">
        <v>958</v>
      </c>
      <c r="C19" s="33">
        <v>1036</v>
      </c>
      <c r="D19" s="33">
        <v>1078</v>
      </c>
      <c r="E19" s="33">
        <v>1038</v>
      </c>
      <c r="F19" s="33">
        <v>1166</v>
      </c>
      <c r="G19" s="33">
        <v>1002</v>
      </c>
      <c r="H19" s="33">
        <v>1001</v>
      </c>
      <c r="I19" s="33">
        <v>955</v>
      </c>
      <c r="J19" s="33">
        <v>1231</v>
      </c>
      <c r="K19" s="33">
        <v>1179</v>
      </c>
      <c r="L19" s="33">
        <v>966</v>
      </c>
      <c r="M19" s="33">
        <v>1027</v>
      </c>
      <c r="N19" s="33">
        <v>992</v>
      </c>
      <c r="O19" s="33">
        <v>929</v>
      </c>
      <c r="P19" s="33">
        <v>809</v>
      </c>
      <c r="Q19" s="33">
        <v>813</v>
      </c>
      <c r="R19" s="33">
        <v>907</v>
      </c>
      <c r="S19" s="33">
        <v>929</v>
      </c>
      <c r="T19" s="33">
        <v>837</v>
      </c>
      <c r="U19" s="33">
        <v>683</v>
      </c>
      <c r="V19" s="34">
        <f t="shared" si="0"/>
        <v>-0.18399044205495818</v>
      </c>
      <c r="W19" s="30" t="s">
        <v>46</v>
      </c>
      <c r="X19" s="33">
        <v>5326314</v>
      </c>
      <c r="Y19" s="30" t="s">
        <v>46</v>
      </c>
      <c r="Z19" s="32"/>
      <c r="AA19" s="20"/>
      <c r="AB19" s="20"/>
    </row>
    <row r="20" spans="1:28" ht="15" customHeight="1" x14ac:dyDescent="0.2">
      <c r="A20" s="30" t="s">
        <v>47</v>
      </c>
      <c r="B20" s="33">
        <v>22019</v>
      </c>
      <c r="C20" s="33">
        <v>25194</v>
      </c>
      <c r="D20" s="33">
        <v>25430</v>
      </c>
      <c r="E20" s="33">
        <v>25538</v>
      </c>
      <c r="F20" s="33">
        <v>25323</v>
      </c>
      <c r="G20" s="33">
        <v>25863</v>
      </c>
      <c r="H20" s="33">
        <v>28708</v>
      </c>
      <c r="I20" s="33">
        <v>28297</v>
      </c>
      <c r="J20" s="33">
        <v>29047</v>
      </c>
      <c r="K20" s="33">
        <v>30326</v>
      </c>
      <c r="L20" s="33">
        <v>29826</v>
      </c>
      <c r="M20" s="33">
        <v>30842</v>
      </c>
      <c r="N20" s="33">
        <v>30556</v>
      </c>
      <c r="O20" s="33">
        <v>32160</v>
      </c>
      <c r="P20" s="33">
        <v>32758</v>
      </c>
      <c r="Q20" s="33">
        <v>32753</v>
      </c>
      <c r="R20" s="33">
        <v>31771</v>
      </c>
      <c r="S20" s="33">
        <v>30185</v>
      </c>
      <c r="T20" s="33">
        <v>31444</v>
      </c>
      <c r="U20" s="33">
        <v>30126</v>
      </c>
      <c r="V20" s="34">
        <f t="shared" si="0"/>
        <v>-4.1915786795573083E-2</v>
      </c>
      <c r="W20" s="30" t="s">
        <v>47</v>
      </c>
      <c r="X20" s="33">
        <v>64369147</v>
      </c>
      <c r="Y20" s="30" t="s">
        <v>47</v>
      </c>
      <c r="Z20" s="32"/>
      <c r="AA20" s="20"/>
      <c r="AB20" s="20"/>
    </row>
    <row r="21" spans="1:28" ht="15" customHeight="1" x14ac:dyDescent="0.2">
      <c r="A21" s="30" t="s">
        <v>48</v>
      </c>
      <c r="B21" s="33">
        <v>36808</v>
      </c>
      <c r="C21" s="33">
        <v>40311</v>
      </c>
      <c r="D21" s="33">
        <v>41113</v>
      </c>
      <c r="E21" s="33">
        <v>43753</v>
      </c>
      <c r="F21" s="33">
        <v>44744</v>
      </c>
      <c r="G21" s="33">
        <v>48213</v>
      </c>
      <c r="H21" s="33">
        <v>54288</v>
      </c>
      <c r="I21" s="33">
        <v>51812</v>
      </c>
      <c r="J21" s="33">
        <v>51873</v>
      </c>
      <c r="K21" s="33">
        <v>52159</v>
      </c>
      <c r="L21" s="33">
        <v>52963</v>
      </c>
      <c r="M21" s="33">
        <v>53908</v>
      </c>
      <c r="N21" s="33">
        <v>53882</v>
      </c>
      <c r="O21" s="33">
        <v>58848</v>
      </c>
      <c r="P21" s="33">
        <v>58858</v>
      </c>
      <c r="Q21" s="33">
        <v>57202</v>
      </c>
      <c r="R21" s="33">
        <v>57801</v>
      </c>
      <c r="S21" s="33">
        <v>56411</v>
      </c>
      <c r="T21" s="33">
        <v>56971</v>
      </c>
      <c r="U21" s="33">
        <v>55536</v>
      </c>
      <c r="V21" s="34">
        <f t="shared" si="0"/>
        <v>-2.518825367292131E-2</v>
      </c>
      <c r="W21" s="30" t="s">
        <v>48</v>
      </c>
      <c r="X21" s="33">
        <v>82002356</v>
      </c>
      <c r="Y21" s="30" t="s">
        <v>48</v>
      </c>
      <c r="Z21" s="32"/>
      <c r="AA21" s="20"/>
      <c r="AB21" s="20"/>
    </row>
    <row r="22" spans="1:28" ht="15" customHeight="1" x14ac:dyDescent="0.2">
      <c r="A22" s="30" t="s">
        <v>49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3</v>
      </c>
      <c r="I22" s="33">
        <v>33</v>
      </c>
      <c r="J22" s="33">
        <v>142</v>
      </c>
      <c r="K22" s="33">
        <v>201</v>
      </c>
      <c r="L22" s="33">
        <v>257</v>
      </c>
      <c r="M22" s="33">
        <v>318</v>
      </c>
      <c r="N22" s="33">
        <v>348</v>
      </c>
      <c r="O22" s="33">
        <v>387</v>
      </c>
      <c r="P22" s="33">
        <v>462</v>
      </c>
      <c r="Q22" s="33">
        <v>586</v>
      </c>
      <c r="R22" s="33">
        <v>688</v>
      </c>
      <c r="S22" s="33">
        <v>708</v>
      </c>
      <c r="T22" s="33">
        <v>811</v>
      </c>
      <c r="U22" s="33">
        <v>824</v>
      </c>
      <c r="V22" s="34">
        <f t="shared" si="0"/>
        <v>1.6029593094944512E-2</v>
      </c>
      <c r="W22" s="30" t="s">
        <v>49</v>
      </c>
      <c r="X22" s="33">
        <v>11260402</v>
      </c>
      <c r="Y22" s="30" t="s">
        <v>49</v>
      </c>
      <c r="Z22" s="32"/>
      <c r="AA22" s="20"/>
      <c r="AB22" s="20"/>
    </row>
    <row r="23" spans="1:28" ht="15" customHeight="1" x14ac:dyDescent="0.2">
      <c r="A23" s="30" t="s">
        <v>50</v>
      </c>
      <c r="B23" s="33">
        <v>5648</v>
      </c>
      <c r="C23" s="33">
        <v>5729</v>
      </c>
      <c r="D23" s="33">
        <v>4925</v>
      </c>
      <c r="E23" s="33">
        <v>5611</v>
      </c>
      <c r="F23" s="33">
        <v>5621</v>
      </c>
      <c r="G23" s="33">
        <v>6103</v>
      </c>
      <c r="H23" s="33">
        <v>6845</v>
      </c>
      <c r="I23" s="33">
        <v>6432</v>
      </c>
      <c r="J23" s="33">
        <v>6394</v>
      </c>
      <c r="K23" s="33">
        <v>6441</v>
      </c>
      <c r="L23" s="33">
        <v>6366</v>
      </c>
      <c r="M23" s="33">
        <v>7009</v>
      </c>
      <c r="N23" s="33">
        <v>6988</v>
      </c>
      <c r="O23" s="33">
        <v>7509</v>
      </c>
      <c r="P23" s="33">
        <v>7488</v>
      </c>
      <c r="Q23" s="33">
        <v>7736</v>
      </c>
      <c r="R23" s="33">
        <v>7104</v>
      </c>
      <c r="S23" s="33">
        <v>6112</v>
      </c>
      <c r="T23" s="33">
        <v>6147</v>
      </c>
      <c r="U23" s="33">
        <v>5775</v>
      </c>
      <c r="V23" s="34">
        <f t="shared" si="0"/>
        <v>-6.0517325524646171E-2</v>
      </c>
      <c r="W23" s="30" t="s">
        <v>50</v>
      </c>
      <c r="X23" s="33">
        <v>10030975</v>
      </c>
      <c r="Y23" s="30" t="s">
        <v>50</v>
      </c>
      <c r="Z23" s="32"/>
      <c r="AA23" s="20"/>
      <c r="AB23" s="20"/>
    </row>
    <row r="24" spans="1:28" ht="15" customHeight="1" x14ac:dyDescent="0.2">
      <c r="A24" s="30" t="s">
        <v>51</v>
      </c>
      <c r="B24" s="33">
        <v>568</v>
      </c>
      <c r="C24" s="33">
        <v>650</v>
      </c>
      <c r="D24" s="33">
        <v>667</v>
      </c>
      <c r="E24" s="33">
        <v>762</v>
      </c>
      <c r="F24" s="33">
        <v>771</v>
      </c>
      <c r="G24" s="33">
        <v>796</v>
      </c>
      <c r="H24" s="33">
        <v>870</v>
      </c>
      <c r="I24" s="33">
        <v>871</v>
      </c>
      <c r="J24" s="33">
        <v>964</v>
      </c>
      <c r="K24" s="33">
        <v>1036</v>
      </c>
      <c r="L24" s="33">
        <v>1200</v>
      </c>
      <c r="M24" s="33">
        <v>1234</v>
      </c>
      <c r="N24" s="33">
        <v>1197</v>
      </c>
      <c r="O24" s="33">
        <v>1277</v>
      </c>
      <c r="P24" s="33">
        <v>1458</v>
      </c>
      <c r="Q24" s="33">
        <v>1461</v>
      </c>
      <c r="R24" s="33">
        <v>1564</v>
      </c>
      <c r="S24" s="33">
        <v>1568</v>
      </c>
      <c r="T24" s="33">
        <v>1656</v>
      </c>
      <c r="U24" s="33">
        <v>1575</v>
      </c>
      <c r="V24" s="34">
        <f t="shared" si="0"/>
        <v>-4.8913043478260872E-2</v>
      </c>
      <c r="W24" s="30" t="s">
        <v>51</v>
      </c>
      <c r="X24" s="33">
        <v>4450030</v>
      </c>
      <c r="Y24" s="30" t="s">
        <v>51</v>
      </c>
      <c r="Z24" s="32"/>
      <c r="AA24" s="20"/>
      <c r="AB24" s="20"/>
    </row>
    <row r="25" spans="1:28" ht="15" customHeight="1" x14ac:dyDescent="0.2">
      <c r="A25" s="30" t="s">
        <v>52</v>
      </c>
      <c r="B25" s="33">
        <v>28725</v>
      </c>
      <c r="C25" s="33">
        <v>31455</v>
      </c>
      <c r="D25" s="33">
        <v>31002</v>
      </c>
      <c r="E25" s="33">
        <v>31967</v>
      </c>
      <c r="F25" s="33">
        <v>30999</v>
      </c>
      <c r="G25" s="33">
        <v>33657</v>
      </c>
      <c r="H25" s="33">
        <v>34726</v>
      </c>
      <c r="I25" s="33">
        <v>34418</v>
      </c>
      <c r="J25" s="33">
        <v>36219</v>
      </c>
      <c r="K25" s="33">
        <v>37665</v>
      </c>
      <c r="L25" s="33">
        <v>37611</v>
      </c>
      <c r="M25" s="33">
        <v>38749</v>
      </c>
      <c r="N25" s="33">
        <v>37840</v>
      </c>
      <c r="O25" s="33">
        <v>40963</v>
      </c>
      <c r="P25" s="33">
        <v>38975</v>
      </c>
      <c r="Q25" s="33">
        <v>40590</v>
      </c>
      <c r="R25" s="33">
        <v>38458</v>
      </c>
      <c r="S25" s="33">
        <v>36226</v>
      </c>
      <c r="T25" s="33">
        <v>36626</v>
      </c>
      <c r="U25" s="33">
        <v>36071</v>
      </c>
      <c r="V25" s="34">
        <f t="shared" si="0"/>
        <v>-1.5153169879320701E-2</v>
      </c>
      <c r="W25" s="30" t="s">
        <v>52</v>
      </c>
      <c r="X25" s="33">
        <v>60045068</v>
      </c>
      <c r="Y25" s="30" t="s">
        <v>52</v>
      </c>
      <c r="Z25" s="32"/>
      <c r="AA25" s="20"/>
      <c r="AB25" s="20"/>
    </row>
    <row r="26" spans="1:28" ht="15" customHeight="1" x14ac:dyDescent="0.2">
      <c r="A26" s="30" t="s">
        <v>53</v>
      </c>
      <c r="B26" s="33">
        <v>698</v>
      </c>
      <c r="C26" s="33">
        <v>649</v>
      </c>
      <c r="D26" s="33">
        <v>591</v>
      </c>
      <c r="E26" s="33">
        <v>435</v>
      </c>
      <c r="F26" s="33">
        <v>345</v>
      </c>
      <c r="G26" s="33">
        <v>366</v>
      </c>
      <c r="H26" s="33">
        <v>366</v>
      </c>
      <c r="I26" s="33">
        <v>332</v>
      </c>
      <c r="J26" s="33">
        <v>340</v>
      </c>
      <c r="K26" s="33">
        <v>319</v>
      </c>
      <c r="L26" s="33">
        <v>329</v>
      </c>
      <c r="M26" s="33">
        <v>390</v>
      </c>
      <c r="N26" s="33">
        <v>447</v>
      </c>
      <c r="O26" s="33">
        <v>456</v>
      </c>
      <c r="P26" s="33">
        <v>492</v>
      </c>
      <c r="Q26" s="33">
        <v>508</v>
      </c>
      <c r="R26" s="33">
        <v>513</v>
      </c>
      <c r="S26" s="33">
        <v>523</v>
      </c>
      <c r="T26" s="33">
        <v>501</v>
      </c>
      <c r="U26" s="33">
        <v>432</v>
      </c>
      <c r="V26" s="34">
        <f t="shared" si="0"/>
        <v>-0.1377245508982036</v>
      </c>
      <c r="W26" s="30" t="s">
        <v>53</v>
      </c>
      <c r="X26" s="33">
        <v>2261294</v>
      </c>
      <c r="Y26" s="30" t="s">
        <v>53</v>
      </c>
      <c r="Z26" s="32"/>
      <c r="AA26" s="20"/>
      <c r="AB26" s="20"/>
    </row>
    <row r="27" spans="1:28" ht="15" customHeight="1" x14ac:dyDescent="0.2">
      <c r="A27" s="30" t="s">
        <v>54</v>
      </c>
      <c r="B27" s="33">
        <v>1483</v>
      </c>
      <c r="C27" s="33">
        <v>1679</v>
      </c>
      <c r="D27" s="33">
        <v>992</v>
      </c>
      <c r="E27" s="33">
        <v>531</v>
      </c>
      <c r="F27" s="33">
        <v>528</v>
      </c>
      <c r="G27" s="33">
        <v>510</v>
      </c>
      <c r="H27" s="33">
        <v>458</v>
      </c>
      <c r="I27" s="33">
        <v>450</v>
      </c>
      <c r="J27" s="33">
        <v>422</v>
      </c>
      <c r="K27" s="33">
        <v>351</v>
      </c>
      <c r="L27" s="33">
        <v>363</v>
      </c>
      <c r="M27" s="33">
        <v>394</v>
      </c>
      <c r="N27" s="33">
        <v>428</v>
      </c>
      <c r="O27" s="33">
        <v>440</v>
      </c>
      <c r="P27" s="33">
        <v>488</v>
      </c>
      <c r="Q27" s="33">
        <v>519</v>
      </c>
      <c r="R27" s="33">
        <v>570</v>
      </c>
      <c r="S27" s="33">
        <v>584</v>
      </c>
      <c r="T27" s="33">
        <v>559</v>
      </c>
      <c r="U27" s="33">
        <v>520</v>
      </c>
      <c r="V27" s="34">
        <f t="shared" si="0"/>
        <v>-6.9767441860465115E-2</v>
      </c>
      <c r="W27" s="30" t="s">
        <v>54</v>
      </c>
      <c r="X27" s="33">
        <v>3349872</v>
      </c>
      <c r="Y27" s="30" t="s">
        <v>54</v>
      </c>
      <c r="Z27" s="32"/>
      <c r="AA27" s="20"/>
      <c r="AB27" s="20"/>
    </row>
    <row r="28" spans="1:28" ht="15" customHeight="1" x14ac:dyDescent="0.2">
      <c r="A28" s="30" t="s">
        <v>55</v>
      </c>
      <c r="B28" s="33">
        <v>420</v>
      </c>
      <c r="C28" s="33">
        <v>438</v>
      </c>
      <c r="D28" s="33">
        <v>456</v>
      </c>
      <c r="E28" s="33">
        <v>474</v>
      </c>
      <c r="F28" s="33">
        <v>473</v>
      </c>
      <c r="G28" s="33">
        <v>514</v>
      </c>
      <c r="H28" s="33">
        <v>564</v>
      </c>
      <c r="I28" s="33">
        <v>583</v>
      </c>
      <c r="J28" s="33">
        <v>590</v>
      </c>
      <c r="K28" s="33">
        <v>611</v>
      </c>
      <c r="L28" s="33">
        <v>621</v>
      </c>
      <c r="M28" s="33">
        <v>623</v>
      </c>
      <c r="N28" s="33">
        <v>645</v>
      </c>
      <c r="O28" s="33">
        <v>658</v>
      </c>
      <c r="P28" s="33">
        <v>691</v>
      </c>
      <c r="Q28" s="33">
        <v>678</v>
      </c>
      <c r="R28" s="33">
        <v>706</v>
      </c>
      <c r="S28" s="33">
        <v>682</v>
      </c>
      <c r="T28" s="33">
        <v>701</v>
      </c>
      <c r="U28" s="33">
        <v>660</v>
      </c>
      <c r="V28" s="34">
        <f t="shared" si="0"/>
        <v>-5.8487874465049931E-2</v>
      </c>
      <c r="W28" s="30" t="s">
        <v>55</v>
      </c>
      <c r="X28" s="33">
        <v>493500</v>
      </c>
      <c r="Y28" s="30" t="s">
        <v>55</v>
      </c>
      <c r="Z28" s="32"/>
      <c r="AA28" s="20"/>
      <c r="AB28" s="20"/>
    </row>
    <row r="29" spans="1:28" ht="15" customHeight="1" x14ac:dyDescent="0.2">
      <c r="A29" s="30" t="s">
        <v>57</v>
      </c>
      <c r="B29" s="33">
        <v>20408</v>
      </c>
      <c r="C29" s="33">
        <v>22763</v>
      </c>
      <c r="D29" s="33">
        <v>21193</v>
      </c>
      <c r="E29" s="33">
        <v>22108</v>
      </c>
      <c r="F29" s="33">
        <v>21122</v>
      </c>
      <c r="G29" s="33">
        <v>22415</v>
      </c>
      <c r="H29" s="33">
        <v>24985</v>
      </c>
      <c r="I29" s="33">
        <v>21814</v>
      </c>
      <c r="J29" s="33">
        <v>21347</v>
      </c>
      <c r="K29" s="33">
        <v>20332</v>
      </c>
      <c r="L29" s="33">
        <v>20610</v>
      </c>
      <c r="M29" s="33">
        <v>21139</v>
      </c>
      <c r="N29" s="33">
        <v>20654</v>
      </c>
      <c r="O29" s="33">
        <v>21011</v>
      </c>
      <c r="P29" s="33">
        <v>20832</v>
      </c>
      <c r="Q29" s="33">
        <v>19855</v>
      </c>
      <c r="R29" s="33">
        <v>19731</v>
      </c>
      <c r="S29" s="33">
        <v>18409</v>
      </c>
      <c r="T29" s="33">
        <v>19582</v>
      </c>
      <c r="U29" s="33">
        <v>19060</v>
      </c>
      <c r="V29" s="34">
        <f t="shared" si="0"/>
        <v>-2.6657134102747421E-2</v>
      </c>
      <c r="W29" s="30" t="s">
        <v>57</v>
      </c>
      <c r="X29" s="33">
        <v>16485787</v>
      </c>
      <c r="Y29" s="30" t="s">
        <v>57</v>
      </c>
      <c r="Z29" s="32"/>
      <c r="AA29" s="20"/>
      <c r="AB29" s="20"/>
    </row>
    <row r="30" spans="1:28" ht="15" customHeight="1" x14ac:dyDescent="0.2">
      <c r="A30" s="30" t="s">
        <v>58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176</v>
      </c>
      <c r="M30" s="33">
        <v>180</v>
      </c>
      <c r="N30" s="33">
        <v>138</v>
      </c>
      <c r="O30" s="33">
        <v>182</v>
      </c>
      <c r="P30" s="33">
        <v>213</v>
      </c>
      <c r="Q30" s="33">
        <v>220</v>
      </c>
      <c r="R30" s="33">
        <v>238</v>
      </c>
      <c r="S30" s="33">
        <v>256</v>
      </c>
      <c r="T30" s="33">
        <v>297</v>
      </c>
      <c r="U30" s="33">
        <v>299</v>
      </c>
      <c r="V30" s="34">
        <f t="shared" si="0"/>
        <v>6.7340067340067337E-3</v>
      </c>
      <c r="W30" s="30" t="s">
        <v>58</v>
      </c>
      <c r="X30" s="33">
        <v>4799252</v>
      </c>
      <c r="Y30" s="30" t="s">
        <v>58</v>
      </c>
      <c r="Z30" s="32"/>
      <c r="AA30" s="20"/>
      <c r="AB30" s="20"/>
    </row>
    <row r="31" spans="1:28" ht="15" customHeight="1" x14ac:dyDescent="0.2">
      <c r="A31" s="30" t="s">
        <v>59</v>
      </c>
      <c r="B31" s="33">
        <v>5767</v>
      </c>
      <c r="C31" s="33">
        <v>5359</v>
      </c>
      <c r="D31" s="33">
        <v>5328</v>
      </c>
      <c r="E31" s="33">
        <v>5584</v>
      </c>
      <c r="F31" s="33">
        <v>5805</v>
      </c>
      <c r="G31" s="33">
        <v>6064</v>
      </c>
      <c r="H31" s="33">
        <v>6111</v>
      </c>
      <c r="I31" s="33">
        <v>6576</v>
      </c>
      <c r="J31" s="33">
        <v>6376</v>
      </c>
      <c r="K31" s="33">
        <v>6231</v>
      </c>
      <c r="L31" s="33">
        <v>6323</v>
      </c>
      <c r="M31" s="33">
        <v>6765</v>
      </c>
      <c r="N31" s="33">
        <v>6860</v>
      </c>
      <c r="O31" s="33">
        <v>7218</v>
      </c>
      <c r="P31" s="33">
        <v>7596</v>
      </c>
      <c r="Q31" s="33">
        <v>7919</v>
      </c>
      <c r="R31" s="33">
        <v>8126</v>
      </c>
      <c r="S31" s="33">
        <v>8148</v>
      </c>
      <c r="T31" s="33">
        <v>8244</v>
      </c>
      <c r="U31" s="33">
        <v>8145</v>
      </c>
      <c r="V31" s="34">
        <f t="shared" si="0"/>
        <v>-1.2008733624454149E-2</v>
      </c>
      <c r="W31" s="30" t="s">
        <v>59</v>
      </c>
      <c r="X31" s="33">
        <v>38135876</v>
      </c>
      <c r="Y31" s="30" t="s">
        <v>59</v>
      </c>
      <c r="Z31" s="32"/>
      <c r="AA31" s="20"/>
      <c r="AB31" s="20"/>
    </row>
    <row r="32" spans="1:28" ht="15" customHeight="1" x14ac:dyDescent="0.2">
      <c r="A32" s="30" t="s">
        <v>60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44</v>
      </c>
      <c r="J32" s="33">
        <v>234</v>
      </c>
      <c r="K32" s="33">
        <v>489</v>
      </c>
      <c r="L32" s="33">
        <v>790</v>
      </c>
      <c r="M32" s="33">
        <v>1040</v>
      </c>
      <c r="N32" s="33">
        <v>1183</v>
      </c>
      <c r="O32" s="33">
        <v>1206</v>
      </c>
      <c r="P32" s="33">
        <v>1280</v>
      </c>
      <c r="Q32" s="33">
        <v>1307</v>
      </c>
      <c r="R32" s="33">
        <v>1339</v>
      </c>
      <c r="S32" s="33">
        <v>1439</v>
      </c>
      <c r="T32" s="33">
        <v>1445</v>
      </c>
      <c r="U32" s="33">
        <v>1438</v>
      </c>
      <c r="V32" s="34">
        <f t="shared" si="0"/>
        <v>-4.844290657439446E-3</v>
      </c>
      <c r="W32" s="30" t="s">
        <v>60</v>
      </c>
      <c r="X32" s="33">
        <v>10627250</v>
      </c>
      <c r="Y32" s="30" t="s">
        <v>60</v>
      </c>
      <c r="Z32" s="32"/>
      <c r="AA32" s="20"/>
      <c r="AB32" s="20"/>
    </row>
    <row r="33" spans="1:28" ht="15" customHeight="1" x14ac:dyDescent="0.2">
      <c r="A33" s="30" t="s">
        <v>61</v>
      </c>
      <c r="B33" s="33">
        <v>19854</v>
      </c>
      <c r="C33" s="33">
        <v>14974</v>
      </c>
      <c r="D33" s="33">
        <v>5302</v>
      </c>
      <c r="E33" s="33">
        <v>5523</v>
      </c>
      <c r="F33" s="33">
        <v>8409</v>
      </c>
      <c r="G33" s="33">
        <v>9487</v>
      </c>
      <c r="H33" s="33">
        <v>9007</v>
      </c>
      <c r="I33" s="33">
        <v>7650</v>
      </c>
      <c r="J33" s="33">
        <v>6356</v>
      </c>
      <c r="K33" s="33">
        <v>6341</v>
      </c>
      <c r="L33" s="33">
        <v>6476</v>
      </c>
      <c r="M33" s="33">
        <v>6849</v>
      </c>
      <c r="N33" s="33">
        <v>6958</v>
      </c>
      <c r="O33" s="33">
        <v>7629</v>
      </c>
      <c r="P33" s="33">
        <v>7378</v>
      </c>
      <c r="Q33" s="33">
        <v>7186</v>
      </c>
      <c r="R33" s="33">
        <v>7721</v>
      </c>
      <c r="S33" s="33">
        <v>6543</v>
      </c>
      <c r="T33" s="33">
        <v>6833</v>
      </c>
      <c r="U33" s="33">
        <v>5873</v>
      </c>
      <c r="V33" s="34">
        <f t="shared" si="0"/>
        <v>-0.14049465827601346</v>
      </c>
      <c r="W33" s="30" t="s">
        <v>61</v>
      </c>
      <c r="X33" s="33">
        <v>21498616</v>
      </c>
      <c r="Y33" s="30" t="s">
        <v>61</v>
      </c>
      <c r="Z33" s="32"/>
      <c r="AA33" s="20"/>
      <c r="AB33" s="20"/>
    </row>
    <row r="34" spans="1:28" ht="15" customHeight="1" x14ac:dyDescent="0.2">
      <c r="A34" s="30" t="s">
        <v>62</v>
      </c>
      <c r="B34" s="33">
        <v>3915</v>
      </c>
      <c r="C34" s="33">
        <v>3271</v>
      </c>
      <c r="D34" s="33">
        <v>3641</v>
      </c>
      <c r="E34" s="33">
        <v>3470</v>
      </c>
      <c r="F34" s="33">
        <v>3241</v>
      </c>
      <c r="G34" s="33">
        <v>3539</v>
      </c>
      <c r="H34" s="33">
        <v>3843</v>
      </c>
      <c r="I34" s="33">
        <v>3798</v>
      </c>
      <c r="J34" s="33">
        <v>3976</v>
      </c>
      <c r="K34" s="33">
        <v>4076</v>
      </c>
      <c r="L34" s="33">
        <v>4167</v>
      </c>
      <c r="M34" s="33">
        <v>3994</v>
      </c>
      <c r="N34" s="33">
        <v>3784</v>
      </c>
      <c r="O34" s="33">
        <v>3583</v>
      </c>
      <c r="P34" s="33">
        <v>3302</v>
      </c>
      <c r="Q34" s="33">
        <v>3927</v>
      </c>
      <c r="R34" s="33">
        <v>3679</v>
      </c>
      <c r="S34" s="33">
        <v>3497</v>
      </c>
      <c r="T34" s="33">
        <v>3613</v>
      </c>
      <c r="U34" s="33">
        <v>2976</v>
      </c>
      <c r="V34" s="34">
        <f t="shared" si="0"/>
        <v>-0.17630777747024634</v>
      </c>
      <c r="W34" s="30" t="s">
        <v>62</v>
      </c>
      <c r="X34" s="33">
        <v>5412254</v>
      </c>
      <c r="Y34" s="30" t="s">
        <v>62</v>
      </c>
      <c r="Z34" s="32"/>
      <c r="AA34" s="20"/>
      <c r="AB34" s="20"/>
    </row>
    <row r="35" spans="1:28" ht="15" customHeight="1" x14ac:dyDescent="0.2">
      <c r="A35" s="30" t="s">
        <v>63</v>
      </c>
      <c r="B35" s="33">
        <v>715</v>
      </c>
      <c r="C35" s="33">
        <v>666</v>
      </c>
      <c r="D35" s="33">
        <v>560</v>
      </c>
      <c r="E35" s="33">
        <v>554</v>
      </c>
      <c r="F35" s="33">
        <v>554</v>
      </c>
      <c r="G35" s="33">
        <v>575</v>
      </c>
      <c r="H35" s="33">
        <v>599</v>
      </c>
      <c r="I35" s="33">
        <v>610</v>
      </c>
      <c r="J35" s="33">
        <v>626</v>
      </c>
      <c r="K35" s="33">
        <v>638</v>
      </c>
      <c r="L35" s="33">
        <v>569</v>
      </c>
      <c r="M35" s="33">
        <v>600</v>
      </c>
      <c r="N35" s="33">
        <v>590</v>
      </c>
      <c r="O35" s="33">
        <v>633</v>
      </c>
      <c r="P35" s="33">
        <v>666</v>
      </c>
      <c r="Q35" s="33">
        <v>665</v>
      </c>
      <c r="R35" s="33">
        <v>657</v>
      </c>
      <c r="S35" s="33">
        <v>645</v>
      </c>
      <c r="T35" s="33">
        <v>640</v>
      </c>
      <c r="U35" s="33">
        <v>573</v>
      </c>
      <c r="V35" s="34">
        <f t="shared" si="0"/>
        <v>-0.1046875</v>
      </c>
      <c r="W35" s="30" t="s">
        <v>63</v>
      </c>
      <c r="X35" s="33">
        <v>2032362</v>
      </c>
      <c r="Y35" s="30" t="s">
        <v>63</v>
      </c>
      <c r="Z35" s="32"/>
      <c r="AA35" s="20"/>
      <c r="AB35" s="20"/>
    </row>
    <row r="36" spans="1:28" ht="15" customHeight="1" x14ac:dyDescent="0.2">
      <c r="A36" s="30" t="s">
        <v>64</v>
      </c>
      <c r="B36" s="33">
        <v>3951</v>
      </c>
      <c r="C36" s="33">
        <v>4306</v>
      </c>
      <c r="D36" s="33">
        <v>4705</v>
      </c>
      <c r="E36" s="33">
        <v>5011</v>
      </c>
      <c r="F36" s="33">
        <v>5015</v>
      </c>
      <c r="G36" s="33">
        <v>6425</v>
      </c>
      <c r="H36" s="33">
        <v>6893</v>
      </c>
      <c r="I36" s="33">
        <v>7743</v>
      </c>
      <c r="J36" s="33">
        <v>8703</v>
      </c>
      <c r="K36" s="33">
        <v>9633</v>
      </c>
      <c r="L36" s="33">
        <v>11819</v>
      </c>
      <c r="M36" s="33">
        <v>13009</v>
      </c>
      <c r="N36" s="33">
        <v>13697</v>
      </c>
      <c r="O36" s="33">
        <v>15322</v>
      </c>
      <c r="P36" s="33">
        <v>16372</v>
      </c>
      <c r="Q36" s="33">
        <v>17653</v>
      </c>
      <c r="R36" s="33">
        <v>15158</v>
      </c>
      <c r="S36" s="33">
        <v>15706</v>
      </c>
      <c r="T36" s="33">
        <v>14679</v>
      </c>
      <c r="U36" s="33">
        <v>12911</v>
      </c>
      <c r="V36" s="34">
        <f t="shared" si="0"/>
        <v>-0.12044417194631787</v>
      </c>
      <c r="W36" s="30" t="s">
        <v>64</v>
      </c>
      <c r="X36" s="33">
        <v>45828172</v>
      </c>
      <c r="Y36" s="30" t="s">
        <v>64</v>
      </c>
      <c r="Z36" s="32"/>
      <c r="AA36" s="20"/>
      <c r="AB36" s="20"/>
    </row>
    <row r="37" spans="1:28" ht="15" customHeight="1" x14ac:dyDescent="0.2">
      <c r="A37" s="30" t="s">
        <v>65</v>
      </c>
      <c r="B37" s="33">
        <v>334</v>
      </c>
      <c r="C37" s="33">
        <v>312</v>
      </c>
      <c r="D37" s="33">
        <v>300</v>
      </c>
      <c r="E37" s="33">
        <v>348</v>
      </c>
      <c r="F37" s="33">
        <v>350</v>
      </c>
      <c r="G37" s="33">
        <v>369</v>
      </c>
      <c r="H37" s="33">
        <v>406</v>
      </c>
      <c r="I37" s="33">
        <v>396</v>
      </c>
      <c r="J37" s="33">
        <v>427</v>
      </c>
      <c r="K37" s="33">
        <v>451</v>
      </c>
      <c r="L37" s="33">
        <v>443</v>
      </c>
      <c r="M37" s="33">
        <v>492</v>
      </c>
      <c r="N37" s="33">
        <v>459</v>
      </c>
      <c r="O37" s="33">
        <v>497</v>
      </c>
      <c r="P37" s="33">
        <v>519</v>
      </c>
      <c r="Q37" s="33">
        <v>509</v>
      </c>
      <c r="R37" s="33">
        <v>523</v>
      </c>
      <c r="S37" s="33">
        <v>542</v>
      </c>
      <c r="T37" s="33">
        <v>559</v>
      </c>
      <c r="U37" s="33">
        <v>568</v>
      </c>
      <c r="V37" s="34">
        <f t="shared" si="0"/>
        <v>1.6100178890876567E-2</v>
      </c>
      <c r="W37" s="30" t="s">
        <v>65</v>
      </c>
      <c r="X37" s="33">
        <v>9256347</v>
      </c>
      <c r="Y37" s="30" t="s">
        <v>65</v>
      </c>
      <c r="Z37" s="32"/>
      <c r="AA37" s="20"/>
      <c r="AB37" s="20"/>
    </row>
    <row r="38" spans="1:28" ht="15" customHeight="1" x14ac:dyDescent="0.2">
      <c r="A38" s="30" t="s">
        <v>66</v>
      </c>
      <c r="B38" s="33">
        <v>1483</v>
      </c>
      <c r="C38" s="33">
        <v>1653</v>
      </c>
      <c r="D38" s="33">
        <v>1746</v>
      </c>
      <c r="E38" s="33">
        <v>1847</v>
      </c>
      <c r="F38" s="33">
        <v>1803</v>
      </c>
      <c r="G38" s="33">
        <v>1986</v>
      </c>
      <c r="H38" s="33">
        <v>2121</v>
      </c>
      <c r="I38" s="33">
        <v>2038</v>
      </c>
      <c r="J38" s="33">
        <v>2097</v>
      </c>
      <c r="K38" s="33">
        <v>2177</v>
      </c>
      <c r="L38" s="33">
        <v>2180</v>
      </c>
      <c r="M38" s="33">
        <v>2266</v>
      </c>
      <c r="N38" s="33">
        <v>2223</v>
      </c>
      <c r="O38" s="33">
        <v>2352</v>
      </c>
      <c r="P38" s="33">
        <v>2428</v>
      </c>
      <c r="Q38" s="33">
        <v>2509</v>
      </c>
      <c r="R38" s="33">
        <v>2456</v>
      </c>
      <c r="S38" s="33">
        <v>2415</v>
      </c>
      <c r="T38" s="33">
        <v>2574</v>
      </c>
      <c r="U38" s="33">
        <v>2470</v>
      </c>
      <c r="V38" s="34">
        <f t="shared" si="0"/>
        <v>-4.0404040404040407E-2</v>
      </c>
      <c r="W38" s="30" t="s">
        <v>66</v>
      </c>
      <c r="X38" s="33">
        <v>7701856</v>
      </c>
      <c r="Y38" s="30" t="s">
        <v>66</v>
      </c>
      <c r="Z38" s="32"/>
      <c r="AA38" s="20"/>
      <c r="AB38" s="20"/>
    </row>
    <row r="39" spans="1:28" ht="15" customHeight="1" x14ac:dyDescent="0.2">
      <c r="A39" s="30" t="s">
        <v>67</v>
      </c>
      <c r="B39" s="33">
        <v>535</v>
      </c>
      <c r="C39" s="33">
        <v>708</v>
      </c>
      <c r="D39" s="33">
        <v>1109</v>
      </c>
      <c r="E39" s="33">
        <v>1437</v>
      </c>
      <c r="F39" s="33">
        <v>1553</v>
      </c>
      <c r="G39" s="33">
        <v>2195</v>
      </c>
      <c r="H39" s="33">
        <v>2782</v>
      </c>
      <c r="I39" s="33">
        <v>3445</v>
      </c>
      <c r="J39" s="33">
        <v>3650</v>
      </c>
      <c r="K39" s="33">
        <v>3925</v>
      </c>
      <c r="L39" s="33">
        <v>4819</v>
      </c>
      <c r="M39" s="33">
        <v>5178</v>
      </c>
      <c r="N39" s="33">
        <v>5581</v>
      </c>
      <c r="O39" s="33">
        <v>7271</v>
      </c>
      <c r="P39" s="33">
        <v>8024</v>
      </c>
      <c r="Q39" s="33">
        <v>9563</v>
      </c>
      <c r="R39" s="33">
        <v>12423</v>
      </c>
      <c r="S39" s="33">
        <v>13855</v>
      </c>
      <c r="T39" s="33">
        <v>12974</v>
      </c>
      <c r="U39" s="33">
        <v>11327</v>
      </c>
      <c r="V39" s="34">
        <f t="shared" si="0"/>
        <v>-0.12694620009249269</v>
      </c>
      <c r="W39" s="30" t="s">
        <v>67</v>
      </c>
      <c r="X39" s="33">
        <v>71517100</v>
      </c>
      <c r="Y39" s="30" t="s">
        <v>67</v>
      </c>
      <c r="Z39" s="32"/>
      <c r="AA39" s="20"/>
      <c r="AB39" s="20"/>
    </row>
    <row r="40" spans="1:28" ht="15" customHeight="1" x14ac:dyDescent="0.2">
      <c r="A40" s="30" t="s">
        <v>68</v>
      </c>
      <c r="B40" s="33">
        <v>40232</v>
      </c>
      <c r="C40" s="33">
        <v>44307</v>
      </c>
      <c r="D40" s="33">
        <v>42931</v>
      </c>
      <c r="E40" s="33">
        <v>43802</v>
      </c>
      <c r="F40" s="33">
        <v>44051</v>
      </c>
      <c r="G40" s="33">
        <v>45495</v>
      </c>
      <c r="H40" s="33">
        <v>50882</v>
      </c>
      <c r="I40" s="33">
        <v>48745</v>
      </c>
      <c r="J40" s="33">
        <v>50270</v>
      </c>
      <c r="K40" s="33">
        <v>49633</v>
      </c>
      <c r="L40" s="33">
        <v>51369</v>
      </c>
      <c r="M40" s="33">
        <v>52033</v>
      </c>
      <c r="N40" s="33">
        <v>49711</v>
      </c>
      <c r="O40" s="33">
        <v>51031</v>
      </c>
      <c r="P40" s="33">
        <v>51372</v>
      </c>
      <c r="Q40" s="33">
        <v>49845</v>
      </c>
      <c r="R40" s="33">
        <v>47370</v>
      </c>
      <c r="S40" s="33">
        <v>44965</v>
      </c>
      <c r="T40" s="33">
        <v>45960</v>
      </c>
      <c r="U40" s="33">
        <v>41198</v>
      </c>
      <c r="V40" s="34">
        <f t="shared" si="0"/>
        <v>-0.10361183637946041</v>
      </c>
      <c r="W40" s="30" t="s">
        <v>68</v>
      </c>
      <c r="X40" s="33">
        <v>61595091</v>
      </c>
      <c r="Y40" s="30" t="s">
        <v>68</v>
      </c>
      <c r="Z40" s="32"/>
      <c r="AA40" s="20"/>
      <c r="AB40" s="20"/>
    </row>
    <row r="41" spans="1:28" ht="15" customHeight="1" x14ac:dyDescent="0.2">
      <c r="A41" s="30" t="s">
        <v>69</v>
      </c>
      <c r="B41" s="36">
        <v>209154</v>
      </c>
      <c r="C41" s="36">
        <v>219869</v>
      </c>
      <c r="D41" s="36">
        <v>207355</v>
      </c>
      <c r="E41" s="36">
        <v>213924</v>
      </c>
      <c r="F41" s="36">
        <v>216285</v>
      </c>
      <c r="G41" s="36">
        <v>231285</v>
      </c>
      <c r="H41" s="36">
        <v>252330</v>
      </c>
      <c r="I41" s="36">
        <v>243245</v>
      </c>
      <c r="J41" s="36">
        <v>247501</v>
      </c>
      <c r="K41" s="36">
        <v>249877</v>
      </c>
      <c r="L41" s="36">
        <v>255385</v>
      </c>
      <c r="M41" s="36">
        <v>263740</v>
      </c>
      <c r="N41" s="36">
        <v>260148</v>
      </c>
      <c r="O41" s="36">
        <v>275268</v>
      </c>
      <c r="P41" s="36">
        <v>275424</v>
      </c>
      <c r="Q41" s="36">
        <v>275335</v>
      </c>
      <c r="R41" s="36">
        <v>268288</v>
      </c>
      <c r="S41" s="36">
        <v>256735</v>
      </c>
      <c r="T41" s="36">
        <v>261017</v>
      </c>
      <c r="U41" s="36">
        <v>246463</v>
      </c>
      <c r="V41" s="34">
        <f t="shared" si="0"/>
        <v>-5.5758820306723314E-2</v>
      </c>
      <c r="W41" s="30" t="s">
        <v>69</v>
      </c>
      <c r="X41" s="33">
        <v>499705496</v>
      </c>
      <c r="Y41" s="31"/>
      <c r="Z41" s="32"/>
      <c r="AA41" s="20"/>
      <c r="AB41" s="20"/>
    </row>
    <row r="42" spans="1:28" ht="15" customHeight="1" x14ac:dyDescent="0.2">
      <c r="A42" s="37" t="s">
        <v>70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Y42" s="31"/>
      <c r="Z42" s="32"/>
      <c r="AA42" s="20"/>
      <c r="AB42" s="20"/>
    </row>
    <row r="43" spans="1:28" x14ac:dyDescent="0.2">
      <c r="A43" s="39" t="s">
        <v>71</v>
      </c>
      <c r="B43" s="40">
        <f>SUM(B12:B40)</f>
        <v>211173</v>
      </c>
      <c r="C43" s="40">
        <f t="shared" ref="C43:U43" si="1">SUM(C12:C40)</f>
        <v>222232</v>
      </c>
      <c r="D43" s="40">
        <f t="shared" si="1"/>
        <v>210211</v>
      </c>
      <c r="E43" s="40">
        <f t="shared" si="1"/>
        <v>217206</v>
      </c>
      <c r="F43" s="40">
        <f t="shared" si="1"/>
        <v>219643</v>
      </c>
      <c r="G43" s="40">
        <f t="shared" si="1"/>
        <v>235465</v>
      </c>
      <c r="H43" s="40">
        <f t="shared" si="1"/>
        <v>257231</v>
      </c>
      <c r="I43" s="40">
        <f t="shared" si="1"/>
        <v>248728</v>
      </c>
      <c r="J43" s="40">
        <f t="shared" si="1"/>
        <v>253247</v>
      </c>
      <c r="K43" s="40">
        <f t="shared" si="1"/>
        <v>255979</v>
      </c>
      <c r="L43" s="40">
        <f t="shared" si="1"/>
        <v>262558</v>
      </c>
      <c r="M43" s="40">
        <f t="shared" si="1"/>
        <v>271362</v>
      </c>
      <c r="N43" s="40">
        <f t="shared" si="1"/>
        <v>268092</v>
      </c>
      <c r="O43" s="40">
        <f t="shared" si="1"/>
        <v>285072</v>
      </c>
      <c r="P43" s="40">
        <f t="shared" si="1"/>
        <v>286087</v>
      </c>
      <c r="Q43" s="40">
        <f t="shared" si="1"/>
        <v>287626</v>
      </c>
      <c r="R43" s="40">
        <f t="shared" si="1"/>
        <v>283404</v>
      </c>
      <c r="S43" s="40">
        <f t="shared" si="1"/>
        <v>273262</v>
      </c>
      <c r="T43" s="40">
        <f t="shared" si="1"/>
        <v>276863</v>
      </c>
      <c r="U43" s="40">
        <f t="shared" si="1"/>
        <v>260557</v>
      </c>
      <c r="V43" s="34">
        <f t="shared" si="0"/>
        <v>-5.8895554841203047E-2</v>
      </c>
      <c r="W43" s="30" t="s">
        <v>71</v>
      </c>
      <c r="X43" s="42">
        <f>SUM(X12:X40)</f>
        <v>583310095</v>
      </c>
    </row>
    <row r="44" spans="1:28" x14ac:dyDescent="0.2">
      <c r="Z44"/>
    </row>
    <row r="45" spans="1:28" ht="15" x14ac:dyDescent="0.2">
      <c r="A45" s="45"/>
      <c r="B45" s="173" t="s">
        <v>6</v>
      </c>
      <c r="C45" s="174" t="s">
        <v>7</v>
      </c>
      <c r="D45" s="177"/>
      <c r="E45" s="178"/>
      <c r="F45" s="178"/>
      <c r="G45" s="179"/>
      <c r="H45" s="179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</row>
    <row r="46" spans="1:28" ht="15" x14ac:dyDescent="0.2">
      <c r="A46" s="45"/>
      <c r="B46" s="173" t="s">
        <v>10</v>
      </c>
      <c r="C46" s="174" t="s">
        <v>162</v>
      </c>
      <c r="D46" s="177"/>
      <c r="E46" s="178"/>
      <c r="F46" s="178"/>
      <c r="G46" s="179"/>
      <c r="H46" s="179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</row>
    <row r="47" spans="1:28" ht="15" x14ac:dyDescent="0.2">
      <c r="A47" s="45"/>
      <c r="B47" s="173" t="s">
        <v>13</v>
      </c>
      <c r="C47" s="174" t="s">
        <v>150</v>
      </c>
      <c r="D47" s="177"/>
      <c r="E47" s="178"/>
      <c r="F47" s="178"/>
      <c r="G47" s="179"/>
      <c r="H47" s="179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</row>
    <row r="48" spans="1:28" x14ac:dyDescent="0.2">
      <c r="Z48"/>
    </row>
    <row r="49" spans="1:21" x14ac:dyDescent="0.2">
      <c r="A49" s="30" t="s">
        <v>15</v>
      </c>
      <c r="B49" s="30" t="s">
        <v>16</v>
      </c>
      <c r="C49" s="30" t="s">
        <v>17</v>
      </c>
      <c r="D49" s="30" t="s">
        <v>18</v>
      </c>
      <c r="E49" s="30" t="s">
        <v>19</v>
      </c>
      <c r="F49" s="30" t="s">
        <v>20</v>
      </c>
      <c r="G49" s="30" t="s">
        <v>21</v>
      </c>
      <c r="H49" s="30" t="s">
        <v>22</v>
      </c>
      <c r="I49" s="30" t="s">
        <v>23</v>
      </c>
      <c r="J49" s="30" t="s">
        <v>24</v>
      </c>
      <c r="K49" s="30" t="s">
        <v>25</v>
      </c>
      <c r="L49" s="30" t="s">
        <v>26</v>
      </c>
      <c r="M49" s="30" t="s">
        <v>27</v>
      </c>
      <c r="N49" s="30" t="s">
        <v>28</v>
      </c>
      <c r="O49" s="30" t="s">
        <v>29</v>
      </c>
      <c r="P49" s="30" t="s">
        <v>30</v>
      </c>
      <c r="Q49" s="30" t="s">
        <v>31</v>
      </c>
      <c r="R49" s="30" t="s">
        <v>32</v>
      </c>
      <c r="S49" s="30" t="s">
        <v>33</v>
      </c>
      <c r="T49" s="30" t="s">
        <v>34</v>
      </c>
      <c r="U49" s="30" t="s">
        <v>35</v>
      </c>
    </row>
    <row r="50" spans="1:21" x14ac:dyDescent="0.2">
      <c r="A50" s="30" t="s">
        <v>36</v>
      </c>
      <c r="B50" s="33">
        <v>1632</v>
      </c>
      <c r="C50" s="33">
        <v>1578</v>
      </c>
      <c r="D50" s="33">
        <v>1565</v>
      </c>
      <c r="E50" s="33">
        <v>1536</v>
      </c>
      <c r="F50" s="33">
        <v>1601</v>
      </c>
      <c r="G50" s="33">
        <v>1738</v>
      </c>
      <c r="H50" s="33">
        <v>1839</v>
      </c>
      <c r="I50" s="33">
        <v>1953</v>
      </c>
      <c r="J50" s="33">
        <v>1898</v>
      </c>
      <c r="K50" s="33">
        <v>1872</v>
      </c>
      <c r="L50" s="33">
        <v>2096</v>
      </c>
      <c r="M50" s="33">
        <v>2169</v>
      </c>
      <c r="N50" s="33">
        <v>2268</v>
      </c>
      <c r="O50" s="33">
        <v>2288</v>
      </c>
      <c r="P50" s="33">
        <v>2189</v>
      </c>
      <c r="Q50" s="33">
        <v>2467</v>
      </c>
      <c r="R50" s="33">
        <v>2372</v>
      </c>
      <c r="S50" s="33">
        <v>2349</v>
      </c>
      <c r="T50" s="33">
        <v>2430</v>
      </c>
      <c r="U50" s="33">
        <v>2272</v>
      </c>
    </row>
    <row r="51" spans="1:21" x14ac:dyDescent="0.2">
      <c r="A51" s="30" t="s">
        <v>38</v>
      </c>
      <c r="B51" s="33">
        <v>2882</v>
      </c>
      <c r="C51" s="33">
        <v>2596</v>
      </c>
      <c r="D51" s="33">
        <v>2703</v>
      </c>
      <c r="E51" s="33">
        <v>2806</v>
      </c>
      <c r="F51" s="33">
        <v>3074</v>
      </c>
      <c r="G51" s="33">
        <v>3446</v>
      </c>
      <c r="H51" s="33">
        <v>3584</v>
      </c>
      <c r="I51" s="33">
        <v>3580</v>
      </c>
      <c r="J51" s="33">
        <v>3756</v>
      </c>
      <c r="K51" s="33">
        <v>4181</v>
      </c>
      <c r="L51" s="33">
        <v>4608</v>
      </c>
      <c r="M51" s="33">
        <v>4239</v>
      </c>
      <c r="N51" s="33">
        <v>4641</v>
      </c>
      <c r="O51" s="33">
        <v>4386</v>
      </c>
      <c r="P51" s="33">
        <v>4425</v>
      </c>
      <c r="Q51" s="33">
        <v>3998</v>
      </c>
      <c r="R51" s="33">
        <v>4707</v>
      </c>
      <c r="S51" s="33">
        <v>4858</v>
      </c>
      <c r="T51" s="33">
        <v>4611</v>
      </c>
      <c r="U51" s="33">
        <v>3996</v>
      </c>
    </row>
    <row r="52" spans="1:21" x14ac:dyDescent="0.2">
      <c r="A52" s="30" t="s">
        <v>40</v>
      </c>
      <c r="B52" s="33">
        <v>1925</v>
      </c>
      <c r="C52" s="33">
        <v>1615</v>
      </c>
      <c r="D52" s="33">
        <v>1359</v>
      </c>
      <c r="E52" s="33">
        <v>1001</v>
      </c>
      <c r="F52" s="33">
        <v>1216</v>
      </c>
      <c r="G52" s="33">
        <v>1534</v>
      </c>
      <c r="H52" s="33">
        <v>1451</v>
      </c>
      <c r="I52" s="33">
        <v>1690</v>
      </c>
      <c r="J52" s="33">
        <v>1306</v>
      </c>
      <c r="K52" s="33">
        <v>859</v>
      </c>
      <c r="L52" s="33">
        <v>912</v>
      </c>
      <c r="M52" s="33">
        <v>747</v>
      </c>
      <c r="N52" s="33">
        <v>706</v>
      </c>
      <c r="O52" s="33">
        <v>767</v>
      </c>
      <c r="P52" s="33">
        <v>729</v>
      </c>
      <c r="Q52" s="33">
        <v>830</v>
      </c>
      <c r="R52" s="33">
        <v>933</v>
      </c>
      <c r="S52" s="33">
        <v>911</v>
      </c>
      <c r="T52" s="33">
        <v>846</v>
      </c>
      <c r="U52" s="33">
        <v>602</v>
      </c>
    </row>
    <row r="53" spans="1:21" x14ac:dyDescent="0.2">
      <c r="A53" s="30" t="s">
        <v>66</v>
      </c>
      <c r="B53" s="33">
        <v>580</v>
      </c>
      <c r="C53" s="33">
        <v>650</v>
      </c>
      <c r="D53" s="33">
        <v>693</v>
      </c>
      <c r="E53" s="33">
        <v>774</v>
      </c>
      <c r="F53" s="33">
        <v>786</v>
      </c>
      <c r="G53" s="33">
        <v>842</v>
      </c>
      <c r="H53" s="33">
        <v>855</v>
      </c>
      <c r="I53" s="33">
        <v>876</v>
      </c>
      <c r="J53" s="33">
        <v>892</v>
      </c>
      <c r="K53" s="33">
        <v>710</v>
      </c>
      <c r="L53" s="33">
        <v>730</v>
      </c>
      <c r="M53" s="33">
        <v>747</v>
      </c>
      <c r="N53" s="33">
        <v>722</v>
      </c>
      <c r="O53" s="33">
        <v>757</v>
      </c>
      <c r="P53" s="33">
        <v>782</v>
      </c>
      <c r="Q53" s="33">
        <v>808</v>
      </c>
      <c r="R53" s="33">
        <v>836</v>
      </c>
      <c r="S53" s="33">
        <v>861</v>
      </c>
      <c r="T53" s="33">
        <v>896</v>
      </c>
      <c r="U53" s="33">
        <v>816</v>
      </c>
    </row>
    <row r="54" spans="1:21" x14ac:dyDescent="0.2">
      <c r="A54" s="30" t="s">
        <v>42</v>
      </c>
      <c r="B54" s="33" t="s">
        <v>161</v>
      </c>
      <c r="C54" s="33" t="s">
        <v>161</v>
      </c>
      <c r="D54" s="33" t="s">
        <v>161</v>
      </c>
      <c r="E54" s="33" t="s">
        <v>161</v>
      </c>
      <c r="F54" s="33" t="s">
        <v>161</v>
      </c>
      <c r="G54" s="33" t="s">
        <v>161</v>
      </c>
      <c r="H54" s="33" t="s">
        <v>161</v>
      </c>
      <c r="I54" s="33" t="s">
        <v>161</v>
      </c>
      <c r="J54" s="33" t="s">
        <v>161</v>
      </c>
      <c r="K54" s="33" t="s">
        <v>161</v>
      </c>
      <c r="L54" s="33" t="s">
        <v>161</v>
      </c>
      <c r="M54" s="33" t="s">
        <v>161</v>
      </c>
      <c r="N54" s="33" t="s">
        <v>161</v>
      </c>
      <c r="O54" s="33" t="s">
        <v>161</v>
      </c>
      <c r="P54" s="33" t="s">
        <v>161</v>
      </c>
      <c r="Q54" s="33" t="s">
        <v>161</v>
      </c>
      <c r="R54" s="33" t="s">
        <v>161</v>
      </c>
      <c r="S54" s="33" t="s">
        <v>161</v>
      </c>
      <c r="T54" s="33" t="s">
        <v>161</v>
      </c>
      <c r="U54" s="33" t="s">
        <v>161</v>
      </c>
    </row>
    <row r="55" spans="1:21" x14ac:dyDescent="0.2">
      <c r="A55" s="30" t="s">
        <v>43</v>
      </c>
      <c r="B55" s="33">
        <v>2417</v>
      </c>
      <c r="C55" s="33">
        <v>2072</v>
      </c>
      <c r="D55" s="33">
        <v>3022</v>
      </c>
      <c r="E55" s="33">
        <v>3122</v>
      </c>
      <c r="F55" s="33">
        <v>2422</v>
      </c>
      <c r="G55" s="33">
        <v>2612</v>
      </c>
      <c r="H55" s="33">
        <v>2745</v>
      </c>
      <c r="I55" s="33">
        <v>3043</v>
      </c>
      <c r="J55" s="33">
        <v>2848</v>
      </c>
      <c r="K55" s="33">
        <v>2716</v>
      </c>
      <c r="L55" s="33">
        <v>2602</v>
      </c>
      <c r="M55" s="33">
        <v>2612</v>
      </c>
      <c r="N55" s="33">
        <v>2581</v>
      </c>
      <c r="O55" s="33">
        <v>2522</v>
      </c>
      <c r="P55" s="33">
        <v>2483</v>
      </c>
      <c r="Q55" s="33">
        <v>2418</v>
      </c>
      <c r="R55" s="33">
        <v>2461</v>
      </c>
      <c r="S55" s="33">
        <v>2385</v>
      </c>
      <c r="T55" s="33">
        <v>2243</v>
      </c>
      <c r="U55" s="33">
        <v>1937</v>
      </c>
    </row>
    <row r="56" spans="1:21" x14ac:dyDescent="0.2">
      <c r="A56" s="30" t="s">
        <v>48</v>
      </c>
      <c r="B56" s="33">
        <v>17047</v>
      </c>
      <c r="C56" s="33">
        <v>16944</v>
      </c>
      <c r="D56" s="33">
        <v>17272</v>
      </c>
      <c r="E56" s="33">
        <v>17220</v>
      </c>
      <c r="F56" s="33">
        <v>17542</v>
      </c>
      <c r="G56" s="33">
        <v>17939</v>
      </c>
      <c r="H56" s="33">
        <v>17929</v>
      </c>
      <c r="I56" s="33">
        <v>17907</v>
      </c>
      <c r="J56" s="33">
        <v>17989</v>
      </c>
      <c r="K56" s="33">
        <v>18775</v>
      </c>
      <c r="L56" s="33">
        <v>19257</v>
      </c>
      <c r="M56" s="33">
        <v>18633</v>
      </c>
      <c r="N56" s="33">
        <v>18607</v>
      </c>
      <c r="O56" s="33">
        <v>19183</v>
      </c>
      <c r="P56" s="33">
        <v>17543</v>
      </c>
      <c r="Q56" s="33">
        <v>17244</v>
      </c>
      <c r="R56" s="33">
        <v>17254</v>
      </c>
      <c r="S56" s="33">
        <v>17802</v>
      </c>
      <c r="T56" s="33">
        <v>17270</v>
      </c>
      <c r="U56" s="33">
        <v>15163</v>
      </c>
    </row>
    <row r="57" spans="1:21" x14ac:dyDescent="0.2">
      <c r="A57" s="30" t="s">
        <v>44</v>
      </c>
      <c r="B57" s="33">
        <v>535</v>
      </c>
      <c r="C57" s="33">
        <v>576</v>
      </c>
      <c r="D57" s="33">
        <v>588</v>
      </c>
      <c r="E57" s="33">
        <v>641</v>
      </c>
      <c r="F57" s="33">
        <v>711</v>
      </c>
      <c r="G57" s="33">
        <v>781</v>
      </c>
      <c r="H57" s="33">
        <v>752</v>
      </c>
      <c r="I57" s="33">
        <v>794</v>
      </c>
      <c r="J57" s="33">
        <v>780</v>
      </c>
      <c r="K57" s="33">
        <v>838</v>
      </c>
      <c r="L57" s="33">
        <v>778</v>
      </c>
      <c r="M57" s="33">
        <v>838</v>
      </c>
      <c r="N57" s="33">
        <v>747</v>
      </c>
      <c r="O57" s="33">
        <v>749</v>
      </c>
      <c r="P57" s="33">
        <v>715</v>
      </c>
      <c r="Q57" s="33">
        <v>715</v>
      </c>
      <c r="R57" s="33">
        <v>716</v>
      </c>
      <c r="S57" s="33">
        <v>717</v>
      </c>
      <c r="T57" s="33">
        <v>718</v>
      </c>
      <c r="U57" s="33">
        <v>658</v>
      </c>
    </row>
    <row r="58" spans="1:21" x14ac:dyDescent="0.2">
      <c r="A58" s="30" t="s">
        <v>45</v>
      </c>
      <c r="B58" s="33">
        <v>191</v>
      </c>
      <c r="C58" s="33">
        <v>211</v>
      </c>
      <c r="D58" s="33">
        <v>151</v>
      </c>
      <c r="E58" s="33">
        <v>92</v>
      </c>
      <c r="F58" s="33">
        <v>86</v>
      </c>
      <c r="G58" s="33">
        <v>129</v>
      </c>
      <c r="H58" s="33">
        <v>143</v>
      </c>
      <c r="I58" s="33">
        <v>145</v>
      </c>
      <c r="J58" s="33">
        <v>149</v>
      </c>
      <c r="K58" s="33">
        <v>112</v>
      </c>
      <c r="L58" s="33">
        <v>122</v>
      </c>
      <c r="M58" s="33">
        <v>147</v>
      </c>
      <c r="N58" s="33">
        <v>113</v>
      </c>
      <c r="O58" s="33">
        <v>170</v>
      </c>
      <c r="P58" s="33">
        <v>161</v>
      </c>
      <c r="Q58" s="33">
        <v>166</v>
      </c>
      <c r="R58" s="33">
        <v>171</v>
      </c>
      <c r="S58" s="33">
        <v>174</v>
      </c>
      <c r="T58" s="33">
        <v>143</v>
      </c>
      <c r="U58" s="33">
        <v>98</v>
      </c>
    </row>
    <row r="59" spans="1:21" x14ac:dyDescent="0.2">
      <c r="A59" s="30" t="s">
        <v>64</v>
      </c>
      <c r="B59" s="33">
        <v>3398</v>
      </c>
      <c r="C59" s="33">
        <v>3487</v>
      </c>
      <c r="D59" s="33">
        <v>3700</v>
      </c>
      <c r="E59" s="33">
        <v>3879</v>
      </c>
      <c r="F59" s="33">
        <v>3833</v>
      </c>
      <c r="G59" s="33">
        <v>5187</v>
      </c>
      <c r="H59" s="33">
        <v>5401</v>
      </c>
      <c r="I59" s="33">
        <v>6076</v>
      </c>
      <c r="J59" s="33">
        <v>6742</v>
      </c>
      <c r="K59" s="33">
        <v>7261</v>
      </c>
      <c r="L59" s="33">
        <v>9151</v>
      </c>
      <c r="M59" s="33">
        <v>9993</v>
      </c>
      <c r="N59" s="33">
        <v>10349</v>
      </c>
      <c r="O59" s="33">
        <v>11626</v>
      </c>
      <c r="P59" s="33">
        <v>12348</v>
      </c>
      <c r="Q59" s="33">
        <v>13286</v>
      </c>
      <c r="R59" s="33">
        <v>8780</v>
      </c>
      <c r="S59" s="33">
        <v>10087</v>
      </c>
      <c r="T59" s="33">
        <v>9350</v>
      </c>
      <c r="U59" s="33">
        <v>8258</v>
      </c>
    </row>
    <row r="60" spans="1:21" x14ac:dyDescent="0.2">
      <c r="A60" s="30" t="s">
        <v>46</v>
      </c>
      <c r="B60" s="33">
        <v>917</v>
      </c>
      <c r="C60" s="33">
        <v>984</v>
      </c>
      <c r="D60" s="33">
        <v>1029</v>
      </c>
      <c r="E60" s="33">
        <v>985</v>
      </c>
      <c r="F60" s="33">
        <v>1098</v>
      </c>
      <c r="G60" s="33">
        <v>933</v>
      </c>
      <c r="H60" s="33">
        <v>926</v>
      </c>
      <c r="I60" s="33">
        <v>872</v>
      </c>
      <c r="J60" s="33">
        <v>1152</v>
      </c>
      <c r="K60" s="33">
        <v>1093</v>
      </c>
      <c r="L60" s="33">
        <v>889</v>
      </c>
      <c r="M60" s="33">
        <v>938</v>
      </c>
      <c r="N60" s="33">
        <v>899</v>
      </c>
      <c r="O60" s="33">
        <v>832</v>
      </c>
      <c r="P60" s="33">
        <v>714</v>
      </c>
      <c r="Q60" s="33">
        <v>719</v>
      </c>
      <c r="R60" s="33">
        <v>811</v>
      </c>
      <c r="S60" s="33">
        <v>838</v>
      </c>
      <c r="T60" s="33">
        <v>749</v>
      </c>
      <c r="U60" s="33">
        <v>591</v>
      </c>
    </row>
    <row r="61" spans="1:21" x14ac:dyDescent="0.2">
      <c r="A61" s="30" t="s">
        <v>47</v>
      </c>
      <c r="B61" s="33">
        <v>9190</v>
      </c>
      <c r="C61" s="33">
        <v>9775</v>
      </c>
      <c r="D61" s="33">
        <v>9791</v>
      </c>
      <c r="E61" s="33">
        <v>9670</v>
      </c>
      <c r="F61" s="33">
        <v>9596</v>
      </c>
      <c r="G61" s="33">
        <v>10306</v>
      </c>
      <c r="H61" s="33">
        <v>10812</v>
      </c>
      <c r="I61" s="33">
        <v>11158</v>
      </c>
      <c r="J61" s="33">
        <v>11756</v>
      </c>
      <c r="K61" s="33">
        <v>11997</v>
      </c>
      <c r="L61" s="33">
        <v>12348</v>
      </c>
      <c r="M61" s="33">
        <v>12954</v>
      </c>
      <c r="N61" s="33">
        <v>12863</v>
      </c>
      <c r="O61" s="33">
        <v>13386</v>
      </c>
      <c r="P61" s="33">
        <v>12149</v>
      </c>
      <c r="Q61" s="33">
        <v>9717</v>
      </c>
      <c r="R61" s="33">
        <v>9268</v>
      </c>
      <c r="S61" s="33">
        <v>8942</v>
      </c>
      <c r="T61" s="33">
        <v>9364</v>
      </c>
      <c r="U61" s="33">
        <v>6608</v>
      </c>
    </row>
    <row r="62" spans="1:21" x14ac:dyDescent="0.2">
      <c r="A62" s="30" t="s">
        <v>49</v>
      </c>
      <c r="B62" s="33">
        <v>0</v>
      </c>
      <c r="C62" s="33">
        <v>0</v>
      </c>
      <c r="D62" s="33">
        <v>0</v>
      </c>
      <c r="E62" s="33">
        <v>0</v>
      </c>
      <c r="F62" s="33">
        <v>0</v>
      </c>
      <c r="G62" s="33">
        <v>0</v>
      </c>
      <c r="H62" s="33">
        <v>3</v>
      </c>
      <c r="I62" s="33">
        <v>33</v>
      </c>
      <c r="J62" s="33">
        <v>129</v>
      </c>
      <c r="K62" s="33">
        <v>190</v>
      </c>
      <c r="L62" s="33">
        <v>244</v>
      </c>
      <c r="M62" s="33">
        <v>294</v>
      </c>
      <c r="N62" s="33">
        <v>309</v>
      </c>
      <c r="O62" s="33">
        <v>328</v>
      </c>
      <c r="P62" s="33">
        <v>373</v>
      </c>
      <c r="Q62" s="33">
        <v>426</v>
      </c>
      <c r="R62" s="33">
        <v>445</v>
      </c>
      <c r="S62" s="33">
        <v>409</v>
      </c>
      <c r="T62" s="33">
        <v>454</v>
      </c>
      <c r="U62" s="33">
        <v>408</v>
      </c>
    </row>
    <row r="63" spans="1:21" x14ac:dyDescent="0.2">
      <c r="A63" s="30" t="s">
        <v>50</v>
      </c>
      <c r="B63" s="33">
        <v>3205</v>
      </c>
      <c r="C63" s="33">
        <v>2674</v>
      </c>
      <c r="D63" s="33">
        <v>2152</v>
      </c>
      <c r="E63" s="33">
        <v>2092</v>
      </c>
      <c r="F63" s="33">
        <v>1814</v>
      </c>
      <c r="G63" s="33">
        <v>1816</v>
      </c>
      <c r="H63" s="33">
        <v>1897</v>
      </c>
      <c r="I63" s="33">
        <v>1647</v>
      </c>
      <c r="J63" s="33">
        <v>1660</v>
      </c>
      <c r="K63" s="33">
        <v>1408</v>
      </c>
      <c r="L63" s="33">
        <v>1370</v>
      </c>
      <c r="M63" s="33">
        <v>1560</v>
      </c>
      <c r="N63" s="33">
        <v>1572</v>
      </c>
      <c r="O63" s="33">
        <v>1468</v>
      </c>
      <c r="P63" s="33">
        <v>1301</v>
      </c>
      <c r="Q63" s="33">
        <v>1305</v>
      </c>
      <c r="R63" s="33">
        <v>1299</v>
      </c>
      <c r="S63" s="33">
        <v>1256</v>
      </c>
      <c r="T63" s="33">
        <v>1243</v>
      </c>
      <c r="U63" s="33">
        <v>896</v>
      </c>
    </row>
    <row r="64" spans="1:21" x14ac:dyDescent="0.2">
      <c r="A64" s="30" t="s">
        <v>51</v>
      </c>
      <c r="B64" s="33">
        <v>358</v>
      </c>
      <c r="C64" s="33">
        <v>376</v>
      </c>
      <c r="D64" s="33">
        <v>348</v>
      </c>
      <c r="E64" s="33">
        <v>389</v>
      </c>
      <c r="F64" s="33">
        <v>359</v>
      </c>
      <c r="G64" s="33">
        <v>368</v>
      </c>
      <c r="H64" s="33">
        <v>372</v>
      </c>
      <c r="I64" s="33">
        <v>379</v>
      </c>
      <c r="J64" s="33">
        <v>400</v>
      </c>
      <c r="K64" s="33">
        <v>404</v>
      </c>
      <c r="L64" s="33">
        <v>470</v>
      </c>
      <c r="M64" s="33">
        <v>440</v>
      </c>
      <c r="N64" s="33">
        <v>431</v>
      </c>
      <c r="O64" s="33">
        <v>437</v>
      </c>
      <c r="P64" s="33">
        <v>565</v>
      </c>
      <c r="Q64" s="33">
        <v>541</v>
      </c>
      <c r="R64" s="33">
        <v>628</v>
      </c>
      <c r="S64" s="33">
        <v>623</v>
      </c>
      <c r="T64" s="33">
        <v>595</v>
      </c>
      <c r="U64" s="33">
        <v>529</v>
      </c>
    </row>
    <row r="65" spans="1:26" x14ac:dyDescent="0.2">
      <c r="A65" s="30" t="s">
        <v>52</v>
      </c>
      <c r="B65" s="33">
        <v>12971</v>
      </c>
      <c r="C65" s="33">
        <v>13138</v>
      </c>
      <c r="D65" s="33">
        <v>13355</v>
      </c>
      <c r="E65" s="33">
        <v>13504</v>
      </c>
      <c r="F65" s="33">
        <v>13910</v>
      </c>
      <c r="G65" s="33">
        <v>14795</v>
      </c>
      <c r="H65" s="33">
        <v>14946</v>
      </c>
      <c r="I65" s="33">
        <v>15018</v>
      </c>
      <c r="J65" s="33">
        <v>15343</v>
      </c>
      <c r="K65" s="33">
        <v>15864</v>
      </c>
      <c r="L65" s="33">
        <v>16625</v>
      </c>
      <c r="M65" s="33">
        <v>16653</v>
      </c>
      <c r="N65" s="33">
        <v>16589</v>
      </c>
      <c r="O65" s="33">
        <v>16963</v>
      </c>
      <c r="P65" s="33">
        <v>14339</v>
      </c>
      <c r="Q65" s="33">
        <v>13862</v>
      </c>
      <c r="R65" s="33">
        <v>13294</v>
      </c>
      <c r="S65" s="33">
        <v>12573</v>
      </c>
      <c r="T65" s="33">
        <v>11301</v>
      </c>
      <c r="U65" s="33">
        <v>9897</v>
      </c>
    </row>
    <row r="66" spans="1:26" x14ac:dyDescent="0.2">
      <c r="A66" s="30" t="s">
        <v>54</v>
      </c>
      <c r="B66" s="33">
        <v>886</v>
      </c>
      <c r="C66" s="33">
        <v>937</v>
      </c>
      <c r="D66" s="33">
        <v>531</v>
      </c>
      <c r="E66" s="33">
        <v>184</v>
      </c>
      <c r="F66" s="33">
        <v>221</v>
      </c>
      <c r="G66" s="33">
        <v>218</v>
      </c>
      <c r="H66" s="33">
        <v>211</v>
      </c>
      <c r="I66" s="33">
        <v>229</v>
      </c>
      <c r="J66" s="33">
        <v>248</v>
      </c>
      <c r="K66" s="33">
        <v>182</v>
      </c>
      <c r="L66" s="33">
        <v>204</v>
      </c>
      <c r="M66" s="33">
        <v>217</v>
      </c>
      <c r="N66" s="33">
        <v>243</v>
      </c>
      <c r="O66" s="33">
        <v>248</v>
      </c>
      <c r="P66" s="33">
        <v>271</v>
      </c>
      <c r="Q66" s="33">
        <v>290</v>
      </c>
      <c r="R66" s="33">
        <v>312</v>
      </c>
      <c r="S66" s="33">
        <v>298</v>
      </c>
      <c r="T66" s="33">
        <v>287</v>
      </c>
      <c r="U66" s="33">
        <v>262</v>
      </c>
    </row>
    <row r="67" spans="1:26" x14ac:dyDescent="0.2">
      <c r="A67" s="30" t="s">
        <v>55</v>
      </c>
      <c r="B67" s="33">
        <v>279</v>
      </c>
      <c r="C67" s="33">
        <v>280</v>
      </c>
      <c r="D67" s="33">
        <v>296</v>
      </c>
      <c r="E67" s="33">
        <v>304</v>
      </c>
      <c r="F67" s="33">
        <v>305</v>
      </c>
      <c r="G67" s="33">
        <v>331</v>
      </c>
      <c r="H67" s="33">
        <v>349</v>
      </c>
      <c r="I67" s="33">
        <v>383</v>
      </c>
      <c r="J67" s="33">
        <v>374</v>
      </c>
      <c r="K67" s="33">
        <v>398</v>
      </c>
      <c r="L67" s="33">
        <v>321</v>
      </c>
      <c r="M67" s="33">
        <v>293</v>
      </c>
      <c r="N67" s="33">
        <v>300</v>
      </c>
      <c r="O67" s="33">
        <v>332</v>
      </c>
      <c r="P67" s="33">
        <v>379</v>
      </c>
      <c r="Q67" s="33">
        <v>352</v>
      </c>
      <c r="R67" s="33">
        <v>353</v>
      </c>
      <c r="S67" s="33">
        <v>352</v>
      </c>
      <c r="T67" s="33">
        <v>345</v>
      </c>
      <c r="U67" s="33">
        <v>258</v>
      </c>
    </row>
    <row r="68" spans="1:26" x14ac:dyDescent="0.2">
      <c r="A68" s="30" t="s">
        <v>53</v>
      </c>
      <c r="B68" s="33">
        <v>439</v>
      </c>
      <c r="C68" s="33">
        <v>382</v>
      </c>
      <c r="D68" s="33">
        <v>325</v>
      </c>
      <c r="E68" s="33">
        <v>230</v>
      </c>
      <c r="F68" s="33">
        <v>188</v>
      </c>
      <c r="G68" s="33">
        <v>206</v>
      </c>
      <c r="H68" s="33">
        <v>215</v>
      </c>
      <c r="I68" s="33">
        <v>208</v>
      </c>
      <c r="J68" s="33">
        <v>214</v>
      </c>
      <c r="K68" s="33">
        <v>193</v>
      </c>
      <c r="L68" s="33">
        <v>207</v>
      </c>
      <c r="M68" s="33">
        <v>254</v>
      </c>
      <c r="N68" s="33">
        <v>282</v>
      </c>
      <c r="O68" s="33">
        <v>275</v>
      </c>
      <c r="P68" s="33">
        <v>284</v>
      </c>
      <c r="Q68" s="33">
        <v>295</v>
      </c>
      <c r="R68" s="33">
        <v>290</v>
      </c>
      <c r="S68" s="33">
        <v>282</v>
      </c>
      <c r="T68" s="33">
        <v>262</v>
      </c>
      <c r="U68" s="33">
        <v>212</v>
      </c>
    </row>
    <row r="69" spans="1:26" x14ac:dyDescent="0.2">
      <c r="A69" s="30" t="s">
        <v>57</v>
      </c>
      <c r="B69" s="33">
        <v>6514</v>
      </c>
      <c r="C69" s="33">
        <v>6584</v>
      </c>
      <c r="D69" s="33">
        <v>6485</v>
      </c>
      <c r="E69" s="33">
        <v>6829</v>
      </c>
      <c r="F69" s="33">
        <v>6338</v>
      </c>
      <c r="G69" s="33">
        <v>6536</v>
      </c>
      <c r="H69" s="33">
        <v>6739</v>
      </c>
      <c r="I69" s="33">
        <v>6423</v>
      </c>
      <c r="J69" s="33">
        <v>6365</v>
      </c>
      <c r="K69" s="33">
        <v>6291</v>
      </c>
      <c r="L69" s="33">
        <v>6264</v>
      </c>
      <c r="M69" s="33">
        <v>5929</v>
      </c>
      <c r="N69" s="33">
        <v>5823</v>
      </c>
      <c r="O69" s="33">
        <v>5725</v>
      </c>
      <c r="P69" s="33">
        <v>5750</v>
      </c>
      <c r="Q69" s="33">
        <v>5751</v>
      </c>
      <c r="R69" s="33">
        <v>5534</v>
      </c>
      <c r="S69" s="33">
        <v>5378</v>
      </c>
      <c r="T69" s="33">
        <v>5277</v>
      </c>
      <c r="U69" s="33">
        <v>4782</v>
      </c>
    </row>
    <row r="70" spans="1:26" x14ac:dyDescent="0.2">
      <c r="A70" s="30" t="s">
        <v>58</v>
      </c>
      <c r="B70" s="33">
        <v>0</v>
      </c>
      <c r="C70" s="33">
        <v>0</v>
      </c>
      <c r="D70" s="33">
        <v>0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173</v>
      </c>
      <c r="M70" s="33">
        <v>171</v>
      </c>
      <c r="N70" s="33">
        <v>128</v>
      </c>
      <c r="O70" s="33">
        <v>169</v>
      </c>
      <c r="P70" s="33">
        <v>189</v>
      </c>
      <c r="Q70" s="33">
        <v>183</v>
      </c>
      <c r="R70" s="33">
        <v>197</v>
      </c>
      <c r="S70" s="33">
        <v>180</v>
      </c>
      <c r="T70" s="33">
        <v>210</v>
      </c>
      <c r="U70" s="33">
        <v>211</v>
      </c>
    </row>
    <row r="71" spans="1:26" x14ac:dyDescent="0.2">
      <c r="A71" s="30" t="s">
        <v>59</v>
      </c>
      <c r="B71" s="33">
        <v>2509</v>
      </c>
      <c r="C71" s="33">
        <v>1898</v>
      </c>
      <c r="D71" s="33">
        <v>1687</v>
      </c>
      <c r="E71" s="33">
        <v>1923</v>
      </c>
      <c r="F71" s="33">
        <v>1949</v>
      </c>
      <c r="G71" s="33">
        <v>1930</v>
      </c>
      <c r="H71" s="33">
        <v>2235</v>
      </c>
      <c r="I71" s="33">
        <v>2400</v>
      </c>
      <c r="J71" s="33">
        <v>2270</v>
      </c>
      <c r="K71" s="33">
        <v>2070</v>
      </c>
      <c r="L71" s="33">
        <v>2282</v>
      </c>
      <c r="M71" s="33">
        <v>2281</v>
      </c>
      <c r="N71" s="33">
        <v>2262</v>
      </c>
      <c r="O71" s="33">
        <v>2414</v>
      </c>
      <c r="P71" s="33">
        <v>2711</v>
      </c>
      <c r="Q71" s="33">
        <v>2796</v>
      </c>
      <c r="R71" s="33">
        <v>2952</v>
      </c>
      <c r="S71" s="33">
        <v>3090</v>
      </c>
      <c r="T71" s="33">
        <v>3036</v>
      </c>
      <c r="U71" s="33">
        <v>2930</v>
      </c>
    </row>
    <row r="72" spans="1:26" x14ac:dyDescent="0.2">
      <c r="A72" s="30" t="s">
        <v>60</v>
      </c>
      <c r="B72" s="33">
        <v>0</v>
      </c>
      <c r="C72" s="33">
        <v>0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3">
        <v>43</v>
      </c>
      <c r="J72" s="33">
        <v>220</v>
      </c>
      <c r="K72" s="33">
        <v>435</v>
      </c>
      <c r="L72" s="33">
        <v>659</v>
      </c>
      <c r="M72" s="33">
        <v>831</v>
      </c>
      <c r="N72" s="33">
        <v>917</v>
      </c>
      <c r="O72" s="33">
        <v>918</v>
      </c>
      <c r="P72" s="33">
        <v>946</v>
      </c>
      <c r="Q72" s="33">
        <v>956</v>
      </c>
      <c r="R72" s="33">
        <v>967</v>
      </c>
      <c r="S72" s="33">
        <v>1034</v>
      </c>
      <c r="T72" s="33">
        <v>1017</v>
      </c>
      <c r="U72" s="33">
        <v>955</v>
      </c>
    </row>
    <row r="73" spans="1:26" x14ac:dyDescent="0.2">
      <c r="A73" s="30" t="s">
        <v>61</v>
      </c>
      <c r="B73" s="33">
        <v>16767</v>
      </c>
      <c r="C73" s="33">
        <v>11438</v>
      </c>
      <c r="D73" s="33">
        <v>3375</v>
      </c>
      <c r="E73" s="33">
        <v>3589</v>
      </c>
      <c r="F73" s="33">
        <v>6394</v>
      </c>
      <c r="G73" s="33">
        <v>7243</v>
      </c>
      <c r="H73" s="33">
        <v>6874</v>
      </c>
      <c r="I73" s="33">
        <v>5247</v>
      </c>
      <c r="J73" s="33">
        <v>3594</v>
      </c>
      <c r="K73" s="33">
        <v>3861</v>
      </c>
      <c r="L73" s="33">
        <v>3976</v>
      </c>
      <c r="M73" s="33">
        <v>4231</v>
      </c>
      <c r="N73" s="33">
        <v>4428</v>
      </c>
      <c r="O73" s="33">
        <v>4561</v>
      </c>
      <c r="P73" s="33">
        <v>4101</v>
      </c>
      <c r="Q73" s="33">
        <v>4035</v>
      </c>
      <c r="R73" s="33">
        <v>3517</v>
      </c>
      <c r="S73" s="33">
        <v>3331</v>
      </c>
      <c r="T73" s="33">
        <v>3738</v>
      </c>
      <c r="U73" s="33">
        <v>2681</v>
      </c>
    </row>
    <row r="74" spans="1:26" x14ac:dyDescent="0.2">
      <c r="A74" s="30" t="s">
        <v>65</v>
      </c>
      <c r="B74" s="33">
        <v>253</v>
      </c>
      <c r="C74" s="33">
        <v>214</v>
      </c>
      <c r="D74" s="33">
        <v>198</v>
      </c>
      <c r="E74" s="33">
        <v>229</v>
      </c>
      <c r="F74" s="33">
        <v>238</v>
      </c>
      <c r="G74" s="33">
        <v>251</v>
      </c>
      <c r="H74" s="33">
        <v>270</v>
      </c>
      <c r="I74" s="33">
        <v>263</v>
      </c>
      <c r="J74" s="33">
        <v>288</v>
      </c>
      <c r="K74" s="33">
        <v>307</v>
      </c>
      <c r="L74" s="33">
        <v>303</v>
      </c>
      <c r="M74" s="33">
        <v>340</v>
      </c>
      <c r="N74" s="33">
        <v>316</v>
      </c>
      <c r="O74" s="33">
        <v>332</v>
      </c>
      <c r="P74" s="33">
        <v>353</v>
      </c>
      <c r="Q74" s="33">
        <v>338</v>
      </c>
      <c r="R74" s="33">
        <v>356</v>
      </c>
      <c r="S74" s="33">
        <v>360</v>
      </c>
      <c r="T74" s="33">
        <v>371</v>
      </c>
      <c r="U74" s="33">
        <v>406</v>
      </c>
    </row>
    <row r="75" spans="1:26" x14ac:dyDescent="0.2">
      <c r="A75" s="30" t="s">
        <v>63</v>
      </c>
      <c r="B75" s="33">
        <v>568</v>
      </c>
      <c r="C75" s="33">
        <v>499</v>
      </c>
      <c r="D75" s="33">
        <v>397</v>
      </c>
      <c r="E75" s="33">
        <v>392</v>
      </c>
      <c r="F75" s="33">
        <v>436</v>
      </c>
      <c r="G75" s="33">
        <v>413</v>
      </c>
      <c r="H75" s="33">
        <v>476</v>
      </c>
      <c r="I75" s="33">
        <v>505</v>
      </c>
      <c r="J75" s="33">
        <v>503</v>
      </c>
      <c r="K75" s="33">
        <v>474</v>
      </c>
      <c r="L75" s="33">
        <v>492</v>
      </c>
      <c r="M75" s="33">
        <v>458</v>
      </c>
      <c r="N75" s="33">
        <v>431</v>
      </c>
      <c r="O75" s="33">
        <v>499</v>
      </c>
      <c r="P75" s="33">
        <v>511</v>
      </c>
      <c r="Q75" s="33">
        <v>541</v>
      </c>
      <c r="R75" s="33">
        <v>550</v>
      </c>
      <c r="S75" s="33">
        <v>548</v>
      </c>
      <c r="T75" s="33">
        <v>526</v>
      </c>
      <c r="U75" s="33">
        <v>449</v>
      </c>
    </row>
    <row r="76" spans="1:26" x14ac:dyDescent="0.2">
      <c r="A76" s="30" t="s">
        <v>62</v>
      </c>
      <c r="B76" s="33">
        <v>1333</v>
      </c>
      <c r="C76" s="33">
        <v>1179</v>
      </c>
      <c r="D76" s="33">
        <v>1335</v>
      </c>
      <c r="E76" s="33">
        <v>1192</v>
      </c>
      <c r="F76" s="33">
        <v>1086</v>
      </c>
      <c r="G76" s="33">
        <v>1090</v>
      </c>
      <c r="H76" s="33">
        <v>1296</v>
      </c>
      <c r="I76" s="33">
        <v>1115</v>
      </c>
      <c r="J76" s="33">
        <v>1080</v>
      </c>
      <c r="K76" s="33">
        <v>1094</v>
      </c>
      <c r="L76" s="33">
        <v>1117</v>
      </c>
      <c r="M76" s="33">
        <v>1061</v>
      </c>
      <c r="N76" s="33">
        <v>1249</v>
      </c>
      <c r="O76" s="33">
        <v>1005</v>
      </c>
      <c r="P76" s="33">
        <v>855</v>
      </c>
      <c r="Q76" s="33">
        <v>969</v>
      </c>
      <c r="R76" s="33">
        <v>954</v>
      </c>
      <c r="S76" s="33">
        <v>977</v>
      </c>
      <c r="T76" s="33">
        <v>946</v>
      </c>
      <c r="U76" s="33">
        <v>755</v>
      </c>
    </row>
    <row r="77" spans="1:26" x14ac:dyDescent="0.2">
      <c r="A77" s="30" t="s">
        <v>67</v>
      </c>
      <c r="B77" s="33">
        <v>494</v>
      </c>
      <c r="C77" s="33">
        <v>557</v>
      </c>
      <c r="D77" s="33">
        <v>783</v>
      </c>
      <c r="E77" s="33">
        <v>962</v>
      </c>
      <c r="F77" s="33">
        <v>998</v>
      </c>
      <c r="G77" s="33">
        <v>1041</v>
      </c>
      <c r="H77" s="33">
        <v>1340</v>
      </c>
      <c r="I77" s="33">
        <v>1574</v>
      </c>
      <c r="J77" s="33">
        <v>1454</v>
      </c>
      <c r="K77" s="33">
        <v>1520</v>
      </c>
      <c r="L77" s="33">
        <v>1667</v>
      </c>
      <c r="M77" s="33">
        <v>1432</v>
      </c>
      <c r="N77" s="33">
        <v>1672</v>
      </c>
      <c r="O77" s="33">
        <v>2253</v>
      </c>
      <c r="P77" s="33">
        <v>2448</v>
      </c>
      <c r="Q77" s="33">
        <v>2708</v>
      </c>
      <c r="R77" s="33">
        <v>3339</v>
      </c>
      <c r="S77" s="33">
        <v>3718</v>
      </c>
      <c r="T77" s="33">
        <v>3195</v>
      </c>
      <c r="U77" s="33">
        <v>4643</v>
      </c>
    </row>
    <row r="78" spans="1:26" x14ac:dyDescent="0.2">
      <c r="A78" s="30" t="s">
        <v>68</v>
      </c>
      <c r="B78" s="33">
        <v>10404</v>
      </c>
      <c r="C78" s="33">
        <v>10799</v>
      </c>
      <c r="D78" s="33">
        <v>10435</v>
      </c>
      <c r="E78" s="33">
        <v>10566</v>
      </c>
      <c r="F78" s="33">
        <v>10894</v>
      </c>
      <c r="G78" s="33">
        <v>11680</v>
      </c>
      <c r="H78" s="33">
        <v>12673</v>
      </c>
      <c r="I78" s="33">
        <v>13279</v>
      </c>
      <c r="J78" s="33">
        <v>13626</v>
      </c>
      <c r="K78" s="33">
        <v>13683</v>
      </c>
      <c r="L78" s="33">
        <v>14196</v>
      </c>
      <c r="M78" s="33">
        <v>13917</v>
      </c>
      <c r="N78" s="33">
        <v>12782</v>
      </c>
      <c r="O78" s="33">
        <v>12863</v>
      </c>
      <c r="P78" s="33">
        <v>11914</v>
      </c>
      <c r="Q78" s="33">
        <v>11719</v>
      </c>
      <c r="R78" s="33">
        <v>11185</v>
      </c>
      <c r="S78" s="33">
        <v>10319</v>
      </c>
      <c r="T78" s="33">
        <v>10735</v>
      </c>
      <c r="U78" s="33">
        <v>8857</v>
      </c>
    </row>
    <row r="79" spans="1:26" x14ac:dyDescent="0.2">
      <c r="A79" s="30" t="s">
        <v>69</v>
      </c>
      <c r="B79" s="36">
        <v>96620</v>
      </c>
      <c r="C79" s="36">
        <v>90235</v>
      </c>
      <c r="D79" s="36">
        <v>82099</v>
      </c>
      <c r="E79" s="36">
        <v>82375</v>
      </c>
      <c r="F79" s="36">
        <v>85310</v>
      </c>
      <c r="G79" s="36">
        <v>91482</v>
      </c>
      <c r="H79" s="36">
        <v>94137</v>
      </c>
      <c r="I79" s="36">
        <v>94389</v>
      </c>
      <c r="J79" s="36">
        <v>94690</v>
      </c>
      <c r="K79" s="36">
        <v>96559</v>
      </c>
      <c r="L79" s="36">
        <v>101492</v>
      </c>
      <c r="M79" s="36">
        <v>102028</v>
      </c>
      <c r="N79" s="36">
        <v>101708</v>
      </c>
      <c r="O79" s="36">
        <v>104278</v>
      </c>
      <c r="P79" s="36">
        <v>98108</v>
      </c>
      <c r="Q79" s="36">
        <v>95735</v>
      </c>
      <c r="R79" s="36">
        <v>90106</v>
      </c>
      <c r="S79" s="36">
        <v>89895</v>
      </c>
      <c r="T79" s="36">
        <v>87858</v>
      </c>
      <c r="U79" s="36">
        <v>74461</v>
      </c>
    </row>
    <row r="80" spans="1:26" x14ac:dyDescent="0.2">
      <c r="A80" s="37" t="s">
        <v>70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Z80"/>
    </row>
    <row r="81" spans="1:26" x14ac:dyDescent="0.2">
      <c r="A81" s="39" t="s">
        <v>71</v>
      </c>
      <c r="B81" s="40">
        <f>SUM(B50:B78)</f>
        <v>97694</v>
      </c>
      <c r="C81" s="40">
        <f t="shared" ref="C81:U81" si="2">SUM(C50:C78)</f>
        <v>91443</v>
      </c>
      <c r="D81" s="40">
        <f t="shared" si="2"/>
        <v>83575</v>
      </c>
      <c r="E81" s="40">
        <f t="shared" si="2"/>
        <v>84111</v>
      </c>
      <c r="F81" s="40">
        <f t="shared" si="2"/>
        <v>87095</v>
      </c>
      <c r="G81" s="40">
        <f t="shared" si="2"/>
        <v>93365</v>
      </c>
      <c r="H81" s="40">
        <f t="shared" si="2"/>
        <v>96333</v>
      </c>
      <c r="I81" s="40">
        <f t="shared" si="2"/>
        <v>96840</v>
      </c>
      <c r="J81" s="40">
        <f t="shared" si="2"/>
        <v>97036</v>
      </c>
      <c r="K81" s="40">
        <f t="shared" si="2"/>
        <v>98788</v>
      </c>
      <c r="L81" s="40">
        <f t="shared" si="2"/>
        <v>104063</v>
      </c>
      <c r="M81" s="40">
        <f t="shared" si="2"/>
        <v>104379</v>
      </c>
      <c r="N81" s="40">
        <f t="shared" si="2"/>
        <v>104230</v>
      </c>
      <c r="O81" s="40">
        <f t="shared" si="2"/>
        <v>107456</v>
      </c>
      <c r="P81" s="40">
        <f t="shared" si="2"/>
        <v>101528</v>
      </c>
      <c r="Q81" s="40">
        <f t="shared" si="2"/>
        <v>99435</v>
      </c>
      <c r="R81" s="40">
        <f t="shared" si="2"/>
        <v>94481</v>
      </c>
      <c r="S81" s="40">
        <f>SUM(S50:S78)</f>
        <v>94652</v>
      </c>
      <c r="T81" s="40">
        <f t="shared" si="2"/>
        <v>92158</v>
      </c>
      <c r="U81" s="40">
        <f t="shared" si="2"/>
        <v>80130</v>
      </c>
    </row>
    <row r="82" spans="1:26" x14ac:dyDescent="0.2">
      <c r="A82" s="24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</row>
    <row r="83" spans="1:26" ht="15" x14ac:dyDescent="0.2">
      <c r="A83" s="24"/>
      <c r="B83" s="173" t="s">
        <v>6</v>
      </c>
      <c r="C83" s="174" t="s">
        <v>7</v>
      </c>
      <c r="D83" s="178"/>
      <c r="E83" s="180"/>
      <c r="F83" s="180"/>
      <c r="G83" s="181"/>
      <c r="H83" s="181"/>
      <c r="I83" s="181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</row>
    <row r="84" spans="1:26" ht="15" x14ac:dyDescent="0.2">
      <c r="A84" s="45"/>
      <c r="B84" s="173" t="s">
        <v>10</v>
      </c>
      <c r="C84" s="174" t="s">
        <v>162</v>
      </c>
      <c r="D84" s="178"/>
      <c r="E84" s="178"/>
      <c r="F84" s="178"/>
      <c r="G84" s="179"/>
      <c r="H84" s="179"/>
      <c r="I84" s="179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</row>
    <row r="85" spans="1:26" ht="15" x14ac:dyDescent="0.2">
      <c r="A85" s="45"/>
      <c r="B85" s="173" t="s">
        <v>13</v>
      </c>
      <c r="C85" s="174" t="s">
        <v>151</v>
      </c>
      <c r="D85" s="178"/>
      <c r="E85" s="178"/>
      <c r="F85" s="178"/>
      <c r="G85" s="179"/>
      <c r="H85" s="179"/>
      <c r="I85" s="179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</row>
    <row r="86" spans="1:26" x14ac:dyDescent="0.2">
      <c r="Z86"/>
    </row>
    <row r="87" spans="1:26" x14ac:dyDescent="0.2">
      <c r="A87" s="30" t="s">
        <v>15</v>
      </c>
      <c r="B87" s="30">
        <v>1990</v>
      </c>
      <c r="C87" s="30">
        <v>1991</v>
      </c>
      <c r="D87" s="30">
        <v>1992</v>
      </c>
      <c r="E87" s="30">
        <v>1993</v>
      </c>
      <c r="F87" s="30">
        <v>1994</v>
      </c>
      <c r="G87" s="30">
        <v>1995</v>
      </c>
      <c r="H87" s="30">
        <v>1996</v>
      </c>
      <c r="I87" s="30">
        <v>1997</v>
      </c>
      <c r="J87" s="30">
        <v>1998</v>
      </c>
      <c r="K87" s="30">
        <v>1999</v>
      </c>
      <c r="L87" s="30">
        <v>2000</v>
      </c>
      <c r="M87" s="30">
        <v>2001</v>
      </c>
      <c r="N87" s="30">
        <v>2002</v>
      </c>
      <c r="O87" s="30">
        <v>2003</v>
      </c>
      <c r="P87" s="30">
        <v>2004</v>
      </c>
      <c r="Q87" s="30">
        <v>2005</v>
      </c>
      <c r="R87" s="30">
        <v>2006</v>
      </c>
      <c r="S87" s="30">
        <v>2007</v>
      </c>
      <c r="T87" s="30">
        <v>2008</v>
      </c>
      <c r="U87" s="30">
        <v>2009</v>
      </c>
    </row>
    <row r="88" spans="1:26" x14ac:dyDescent="0.2">
      <c r="A88" s="30" t="s">
        <v>36</v>
      </c>
      <c r="B88" s="33">
        <v>96</v>
      </c>
      <c r="C88" s="33">
        <v>96</v>
      </c>
      <c r="D88" s="33">
        <v>94</v>
      </c>
      <c r="E88" s="33">
        <v>91</v>
      </c>
      <c r="F88" s="33">
        <v>89</v>
      </c>
      <c r="G88" s="33">
        <v>97</v>
      </c>
      <c r="H88" s="33">
        <v>100</v>
      </c>
      <c r="I88" s="33">
        <v>99</v>
      </c>
      <c r="J88" s="33">
        <v>150</v>
      </c>
      <c r="K88" s="33">
        <v>185</v>
      </c>
      <c r="L88" s="33">
        <v>229</v>
      </c>
      <c r="M88" s="33">
        <v>196</v>
      </c>
      <c r="N88" s="33">
        <v>118</v>
      </c>
      <c r="O88" s="33">
        <v>158</v>
      </c>
      <c r="P88" s="33">
        <v>156</v>
      </c>
      <c r="Q88" s="33">
        <v>156</v>
      </c>
      <c r="R88" s="33">
        <v>203</v>
      </c>
      <c r="S88" s="33">
        <v>194</v>
      </c>
      <c r="T88" s="33">
        <v>248</v>
      </c>
      <c r="U88" s="33">
        <v>186</v>
      </c>
    </row>
    <row r="89" spans="1:26" x14ac:dyDescent="0.2">
      <c r="A89" s="30" t="s">
        <v>38</v>
      </c>
      <c r="B89" s="33">
        <v>0</v>
      </c>
      <c r="C89" s="33">
        <v>0</v>
      </c>
      <c r="D89" s="33">
        <v>0</v>
      </c>
      <c r="E89" s="33">
        <v>0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</row>
    <row r="90" spans="1:26" x14ac:dyDescent="0.2">
      <c r="A90" s="30" t="s">
        <v>40</v>
      </c>
      <c r="B90" s="33">
        <v>0</v>
      </c>
      <c r="C90" s="33">
        <v>0</v>
      </c>
      <c r="D90" s="33">
        <v>0</v>
      </c>
      <c r="E90" s="33">
        <v>0</v>
      </c>
      <c r="F90" s="33">
        <v>0</v>
      </c>
      <c r="G90" s="33">
        <v>0</v>
      </c>
      <c r="H90" s="33">
        <v>0</v>
      </c>
      <c r="I90" s="33">
        <v>11</v>
      </c>
      <c r="J90" s="33">
        <v>89</v>
      </c>
      <c r="K90" s="33">
        <v>77</v>
      </c>
      <c r="L90" s="33">
        <v>164</v>
      </c>
      <c r="M90" s="33">
        <v>138</v>
      </c>
      <c r="N90" s="33">
        <v>139</v>
      </c>
      <c r="O90" s="33">
        <v>88</v>
      </c>
      <c r="P90" s="33">
        <v>140</v>
      </c>
      <c r="Q90" s="33">
        <v>235</v>
      </c>
      <c r="R90" s="33">
        <v>253</v>
      </c>
      <c r="S90" s="33">
        <v>299</v>
      </c>
      <c r="T90" s="33">
        <v>293</v>
      </c>
      <c r="U90" s="33">
        <v>189</v>
      </c>
    </row>
    <row r="91" spans="1:26" x14ac:dyDescent="0.2">
      <c r="A91" s="30" t="s">
        <v>66</v>
      </c>
      <c r="B91" s="33">
        <v>0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1</v>
      </c>
      <c r="Q91" s="33">
        <v>2</v>
      </c>
      <c r="R91" s="33">
        <v>3</v>
      </c>
      <c r="S91" s="33">
        <v>6</v>
      </c>
      <c r="T91" s="33">
        <v>10</v>
      </c>
      <c r="U91" s="33">
        <v>13</v>
      </c>
    </row>
    <row r="92" spans="1:26" x14ac:dyDescent="0.2">
      <c r="A92" s="30" t="s">
        <v>42</v>
      </c>
      <c r="B92" s="33" t="s">
        <v>161</v>
      </c>
      <c r="C92" s="33" t="s">
        <v>161</v>
      </c>
      <c r="D92" s="33" t="s">
        <v>161</v>
      </c>
      <c r="E92" s="33" t="s">
        <v>161</v>
      </c>
      <c r="F92" s="33" t="s">
        <v>161</v>
      </c>
      <c r="G92" s="33" t="s">
        <v>161</v>
      </c>
      <c r="H92" s="33" t="s">
        <v>161</v>
      </c>
      <c r="I92" s="33" t="s">
        <v>161</v>
      </c>
      <c r="J92" s="33" t="s">
        <v>161</v>
      </c>
      <c r="K92" s="33" t="s">
        <v>161</v>
      </c>
      <c r="L92" s="33" t="s">
        <v>161</v>
      </c>
      <c r="M92" s="33" t="s">
        <v>161</v>
      </c>
      <c r="N92" s="33" t="s">
        <v>161</v>
      </c>
      <c r="O92" s="33" t="s">
        <v>161</v>
      </c>
      <c r="P92" s="33" t="s">
        <v>161</v>
      </c>
      <c r="Q92" s="33" t="s">
        <v>161</v>
      </c>
      <c r="R92" s="33" t="s">
        <v>161</v>
      </c>
      <c r="S92" s="33" t="s">
        <v>161</v>
      </c>
      <c r="T92" s="33" t="s">
        <v>161</v>
      </c>
      <c r="U92" s="33" t="s">
        <v>161</v>
      </c>
    </row>
    <row r="93" spans="1:26" x14ac:dyDescent="0.2">
      <c r="A93" s="30" t="s">
        <v>43</v>
      </c>
      <c r="B93" s="33">
        <v>0</v>
      </c>
      <c r="C93" s="33">
        <v>0</v>
      </c>
      <c r="D93" s="33">
        <v>81</v>
      </c>
      <c r="E93" s="33">
        <v>59</v>
      </c>
      <c r="F93" s="33">
        <v>9</v>
      </c>
      <c r="G93" s="33">
        <v>16</v>
      </c>
      <c r="H93" s="33">
        <v>38</v>
      </c>
      <c r="I93" s="33">
        <v>33</v>
      </c>
      <c r="J93" s="33">
        <v>28</v>
      </c>
      <c r="K93" s="33">
        <v>30</v>
      </c>
      <c r="L93" s="33">
        <v>29</v>
      </c>
      <c r="M93" s="33">
        <v>31</v>
      </c>
      <c r="N93" s="33">
        <v>33</v>
      </c>
      <c r="O93" s="33">
        <v>33</v>
      </c>
      <c r="P93" s="33">
        <v>35</v>
      </c>
      <c r="Q93" s="33">
        <v>39</v>
      </c>
      <c r="R93" s="33">
        <v>44</v>
      </c>
      <c r="S93" s="33">
        <v>56</v>
      </c>
      <c r="T93" s="33">
        <v>69</v>
      </c>
      <c r="U93" s="33">
        <v>72</v>
      </c>
    </row>
    <row r="94" spans="1:26" x14ac:dyDescent="0.2">
      <c r="A94" s="30" t="s">
        <v>48</v>
      </c>
      <c r="B94" s="33">
        <v>0</v>
      </c>
      <c r="C94" s="33">
        <v>0</v>
      </c>
      <c r="D94" s="33">
        <v>0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61</v>
      </c>
      <c r="R94" s="33">
        <v>112</v>
      </c>
      <c r="S94" s="33">
        <v>88</v>
      </c>
      <c r="T94" s="33">
        <v>105</v>
      </c>
      <c r="U94" s="33">
        <v>132</v>
      </c>
    </row>
    <row r="95" spans="1:26" x14ac:dyDescent="0.2">
      <c r="A95" s="30" t="s">
        <v>44</v>
      </c>
      <c r="B95" s="33">
        <v>0</v>
      </c>
      <c r="C95" s="33">
        <v>0</v>
      </c>
      <c r="D95" s="33">
        <v>0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</row>
    <row r="96" spans="1:26" x14ac:dyDescent="0.2">
      <c r="A96" s="30" t="s">
        <v>45</v>
      </c>
      <c r="B96" s="33">
        <v>0</v>
      </c>
      <c r="C96" s="33">
        <v>0</v>
      </c>
      <c r="D96" s="33">
        <v>0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>
        <v>0</v>
      </c>
    </row>
    <row r="97" spans="1:21" x14ac:dyDescent="0.2">
      <c r="A97" s="30" t="s">
        <v>64</v>
      </c>
      <c r="B97" s="33">
        <v>0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5</v>
      </c>
      <c r="J97" s="33">
        <v>6</v>
      </c>
      <c r="K97" s="33">
        <v>10</v>
      </c>
      <c r="L97" s="33">
        <v>10</v>
      </c>
      <c r="M97" s="33">
        <v>11</v>
      </c>
      <c r="N97" s="33">
        <v>1</v>
      </c>
      <c r="O97" s="33">
        <v>0</v>
      </c>
      <c r="P97" s="33">
        <v>0</v>
      </c>
      <c r="Q97" s="33">
        <v>0</v>
      </c>
      <c r="R97" s="33">
        <v>62</v>
      </c>
      <c r="S97" s="33">
        <v>68</v>
      </c>
      <c r="T97" s="33">
        <v>66</v>
      </c>
      <c r="U97" s="33">
        <v>57</v>
      </c>
    </row>
    <row r="98" spans="1:21" x14ac:dyDescent="0.2">
      <c r="A98" s="30" t="s">
        <v>46</v>
      </c>
      <c r="B98" s="33">
        <v>0</v>
      </c>
      <c r="C98" s="33">
        <v>0</v>
      </c>
      <c r="D98" s="33">
        <v>0</v>
      </c>
      <c r="E98" s="33">
        <v>0</v>
      </c>
      <c r="F98" s="33">
        <v>11</v>
      </c>
      <c r="G98" s="33">
        <v>11</v>
      </c>
      <c r="H98" s="33">
        <v>14</v>
      </c>
      <c r="I98" s="33">
        <v>19</v>
      </c>
      <c r="J98" s="33">
        <v>19</v>
      </c>
      <c r="K98" s="33">
        <v>21</v>
      </c>
      <c r="L98" s="33">
        <v>15</v>
      </c>
      <c r="M98" s="33">
        <v>21</v>
      </c>
      <c r="N98" s="33">
        <v>21</v>
      </c>
      <c r="O98" s="33">
        <v>27</v>
      </c>
      <c r="P98" s="33">
        <v>23</v>
      </c>
      <c r="Q98" s="33">
        <v>21</v>
      </c>
      <c r="R98" s="33">
        <v>21</v>
      </c>
      <c r="S98" s="33">
        <v>15</v>
      </c>
      <c r="T98" s="33">
        <v>14</v>
      </c>
      <c r="U98" s="33">
        <v>15</v>
      </c>
    </row>
    <row r="99" spans="1:21" x14ac:dyDescent="0.2">
      <c r="A99" s="30" t="s">
        <v>47</v>
      </c>
      <c r="B99" s="33">
        <v>0</v>
      </c>
      <c r="C99" s="33">
        <v>0</v>
      </c>
      <c r="D99" s="33">
        <v>0</v>
      </c>
      <c r="E99" s="33">
        <v>1</v>
      </c>
      <c r="F99" s="33">
        <v>1</v>
      </c>
      <c r="G99" s="33">
        <v>0</v>
      </c>
      <c r="H99" s="33">
        <v>0</v>
      </c>
      <c r="I99" s="33">
        <v>0</v>
      </c>
      <c r="J99" s="33">
        <v>0</v>
      </c>
      <c r="K99" s="33">
        <v>1</v>
      </c>
      <c r="L99" s="33">
        <v>2</v>
      </c>
      <c r="M99" s="33">
        <v>23</v>
      </c>
      <c r="N99" s="33">
        <v>27</v>
      </c>
      <c r="O99" s="33">
        <v>38</v>
      </c>
      <c r="P99" s="33">
        <v>43</v>
      </c>
      <c r="Q99" s="33">
        <v>47</v>
      </c>
      <c r="R99" s="33">
        <v>62</v>
      </c>
      <c r="S99" s="33">
        <v>62</v>
      </c>
      <c r="T99" s="33">
        <v>83</v>
      </c>
      <c r="U99" s="33">
        <v>118</v>
      </c>
    </row>
    <row r="100" spans="1:21" x14ac:dyDescent="0.2">
      <c r="A100" s="30" t="s">
        <v>49</v>
      </c>
      <c r="B100" s="33">
        <v>0</v>
      </c>
      <c r="C100" s="33">
        <v>0</v>
      </c>
      <c r="D100" s="33">
        <v>0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7</v>
      </c>
      <c r="N100" s="33">
        <v>12</v>
      </c>
      <c r="O100" s="33">
        <v>12</v>
      </c>
      <c r="P100" s="33">
        <v>12</v>
      </c>
      <c r="Q100" s="33">
        <v>14</v>
      </c>
      <c r="R100" s="33">
        <v>14</v>
      </c>
      <c r="S100" s="33">
        <v>18</v>
      </c>
      <c r="T100" s="33">
        <v>21</v>
      </c>
      <c r="U100" s="33">
        <v>15</v>
      </c>
    </row>
    <row r="101" spans="1:21" x14ac:dyDescent="0.2">
      <c r="A101" s="30" t="s">
        <v>50</v>
      </c>
      <c r="B101" s="33">
        <v>0</v>
      </c>
      <c r="C101" s="33">
        <v>0</v>
      </c>
      <c r="D101" s="33">
        <v>0</v>
      </c>
      <c r="E101" s="33">
        <v>0</v>
      </c>
      <c r="F101" s="33">
        <v>1</v>
      </c>
      <c r="G101" s="33">
        <v>1</v>
      </c>
      <c r="H101" s="33">
        <v>1</v>
      </c>
      <c r="I101" s="33">
        <v>1</v>
      </c>
      <c r="J101" s="33">
        <v>1</v>
      </c>
      <c r="K101" s="33">
        <v>1</v>
      </c>
      <c r="L101" s="33">
        <v>2</v>
      </c>
      <c r="M101" s="33">
        <v>2</v>
      </c>
      <c r="N101" s="33">
        <v>2</v>
      </c>
      <c r="O101" s="33">
        <v>2</v>
      </c>
      <c r="P101" s="33">
        <v>2</v>
      </c>
      <c r="Q101" s="33">
        <v>3</v>
      </c>
      <c r="R101" s="33">
        <v>3</v>
      </c>
      <c r="S101" s="33">
        <v>2</v>
      </c>
      <c r="T101" s="33">
        <v>2</v>
      </c>
      <c r="U101" s="33">
        <v>1</v>
      </c>
    </row>
    <row r="102" spans="1:21" x14ac:dyDescent="0.2">
      <c r="A102" s="30" t="s">
        <v>51</v>
      </c>
      <c r="B102" s="33">
        <v>0</v>
      </c>
      <c r="C102" s="33">
        <v>0</v>
      </c>
      <c r="D102" s="33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</row>
    <row r="103" spans="1:21" x14ac:dyDescent="0.2">
      <c r="A103" s="30" t="s">
        <v>52</v>
      </c>
      <c r="B103" s="33">
        <v>208</v>
      </c>
      <c r="C103" s="33">
        <v>213</v>
      </c>
      <c r="D103" s="33">
        <v>214</v>
      </c>
      <c r="E103" s="33">
        <v>215</v>
      </c>
      <c r="F103" s="33">
        <v>227</v>
      </c>
      <c r="G103" s="33">
        <v>243</v>
      </c>
      <c r="H103" s="33">
        <v>263</v>
      </c>
      <c r="I103" s="33">
        <v>278</v>
      </c>
      <c r="J103" s="33">
        <v>286</v>
      </c>
      <c r="K103" s="33">
        <v>288</v>
      </c>
      <c r="L103" s="33">
        <v>327</v>
      </c>
      <c r="M103" s="33">
        <v>368</v>
      </c>
      <c r="N103" s="33">
        <v>362</v>
      </c>
      <c r="O103" s="33">
        <v>364</v>
      </c>
      <c r="P103" s="33">
        <v>356</v>
      </c>
      <c r="Q103" s="33">
        <v>380</v>
      </c>
      <c r="R103" s="33">
        <v>436</v>
      </c>
      <c r="S103" s="33">
        <v>484</v>
      </c>
      <c r="T103" s="33">
        <v>550</v>
      </c>
      <c r="U103" s="33">
        <v>601</v>
      </c>
    </row>
    <row r="104" spans="1:21" x14ac:dyDescent="0.2">
      <c r="A104" s="30" t="s">
        <v>54</v>
      </c>
      <c r="B104" s="33">
        <v>0</v>
      </c>
      <c r="C104" s="33">
        <v>0</v>
      </c>
      <c r="D104" s="33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8</v>
      </c>
      <c r="N104" s="33">
        <v>9</v>
      </c>
      <c r="O104" s="33">
        <v>8</v>
      </c>
      <c r="P104" s="33">
        <v>8</v>
      </c>
      <c r="Q104" s="33">
        <v>15</v>
      </c>
      <c r="R104" s="33">
        <v>26</v>
      </c>
      <c r="S104" s="33">
        <v>27</v>
      </c>
      <c r="T104" s="33">
        <v>24</v>
      </c>
      <c r="U104" s="33">
        <v>24</v>
      </c>
    </row>
    <row r="105" spans="1:21" x14ac:dyDescent="0.2">
      <c r="A105" s="30" t="s">
        <v>55</v>
      </c>
      <c r="B105" s="33">
        <v>0</v>
      </c>
      <c r="C105" s="33">
        <v>0</v>
      </c>
      <c r="D105" s="33">
        <v>0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</row>
    <row r="106" spans="1:21" x14ac:dyDescent="0.2">
      <c r="A106" s="30" t="s">
        <v>53</v>
      </c>
      <c r="B106" s="33">
        <v>33</v>
      </c>
      <c r="C106" s="33">
        <v>30</v>
      </c>
      <c r="D106" s="33">
        <v>17</v>
      </c>
      <c r="E106" s="33">
        <v>25</v>
      </c>
      <c r="F106" s="33">
        <v>2</v>
      </c>
      <c r="G106" s="33">
        <v>1</v>
      </c>
      <c r="H106" s="33">
        <v>1</v>
      </c>
      <c r="I106" s="33">
        <v>1</v>
      </c>
      <c r="J106" s="33">
        <v>1</v>
      </c>
      <c r="K106" s="33">
        <v>1</v>
      </c>
      <c r="L106" s="33">
        <v>2</v>
      </c>
      <c r="M106" s="33">
        <v>2</v>
      </c>
      <c r="N106" s="33">
        <v>2</v>
      </c>
      <c r="O106" s="33">
        <v>2</v>
      </c>
      <c r="P106" s="33">
        <v>2</v>
      </c>
      <c r="Q106" s="33">
        <v>2</v>
      </c>
      <c r="R106" s="33">
        <v>2</v>
      </c>
      <c r="S106" s="33">
        <v>2</v>
      </c>
      <c r="T106" s="33">
        <v>1</v>
      </c>
      <c r="U106" s="33">
        <v>0</v>
      </c>
    </row>
    <row r="107" spans="1:21" x14ac:dyDescent="0.2">
      <c r="A107" s="30" t="s">
        <v>57</v>
      </c>
      <c r="B107" s="33">
        <v>0</v>
      </c>
      <c r="C107" s="33">
        <v>0</v>
      </c>
      <c r="D107" s="33">
        <v>0</v>
      </c>
      <c r="E107" s="33">
        <v>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1</v>
      </c>
      <c r="S107" s="33">
        <v>1</v>
      </c>
      <c r="T107" s="33">
        <v>1</v>
      </c>
      <c r="U107" s="33">
        <v>1</v>
      </c>
    </row>
    <row r="108" spans="1:21" x14ac:dyDescent="0.2">
      <c r="A108" s="30" t="s">
        <v>58</v>
      </c>
      <c r="B108" s="33">
        <v>0</v>
      </c>
      <c r="C108" s="33">
        <v>0</v>
      </c>
      <c r="D108" s="33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2</v>
      </c>
      <c r="M108" s="33">
        <v>2</v>
      </c>
      <c r="N108" s="33">
        <v>3</v>
      </c>
      <c r="O108" s="33">
        <v>7</v>
      </c>
      <c r="P108" s="33">
        <v>9</v>
      </c>
      <c r="Q108" s="33">
        <v>10</v>
      </c>
      <c r="R108" s="33">
        <v>10</v>
      </c>
      <c r="S108" s="33">
        <v>40</v>
      </c>
      <c r="T108" s="33">
        <v>48</v>
      </c>
      <c r="U108" s="33">
        <v>51</v>
      </c>
    </row>
    <row r="109" spans="1:21" x14ac:dyDescent="0.2">
      <c r="A109" s="30" t="s">
        <v>59</v>
      </c>
      <c r="B109" s="33">
        <v>0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1</v>
      </c>
      <c r="I109" s="33">
        <v>1</v>
      </c>
      <c r="J109" s="33">
        <v>1</v>
      </c>
      <c r="K109" s="33">
        <v>0</v>
      </c>
      <c r="L109" s="33">
        <v>60</v>
      </c>
      <c r="M109" s="33">
        <v>78</v>
      </c>
      <c r="N109" s="33">
        <v>84</v>
      </c>
      <c r="O109" s="33">
        <v>126</v>
      </c>
      <c r="P109" s="33">
        <v>176</v>
      </c>
      <c r="Q109" s="33">
        <v>236</v>
      </c>
      <c r="R109" s="33">
        <v>324</v>
      </c>
      <c r="S109" s="33">
        <v>298</v>
      </c>
      <c r="T109" s="33">
        <v>335</v>
      </c>
      <c r="U109" s="33">
        <v>277</v>
      </c>
    </row>
    <row r="110" spans="1:21" x14ac:dyDescent="0.2">
      <c r="A110" s="30" t="s">
        <v>60</v>
      </c>
      <c r="B110" s="33">
        <v>0</v>
      </c>
      <c r="C110" s="33">
        <v>0</v>
      </c>
      <c r="D110" s="33">
        <v>0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1</v>
      </c>
      <c r="M110" s="33">
        <v>5</v>
      </c>
      <c r="N110" s="33">
        <v>7</v>
      </c>
      <c r="O110" s="33">
        <v>9</v>
      </c>
      <c r="P110" s="33">
        <v>9</v>
      </c>
      <c r="Q110" s="33">
        <v>11</v>
      </c>
      <c r="R110" s="33">
        <v>10</v>
      </c>
      <c r="S110" s="33">
        <v>12</v>
      </c>
      <c r="T110" s="33">
        <v>12</v>
      </c>
      <c r="U110" s="33">
        <v>12</v>
      </c>
    </row>
    <row r="111" spans="1:21" x14ac:dyDescent="0.2">
      <c r="A111" s="30" t="s">
        <v>61</v>
      </c>
      <c r="B111" s="33">
        <v>0</v>
      </c>
      <c r="C111" s="33">
        <v>0</v>
      </c>
      <c r="D111" s="33">
        <v>10</v>
      </c>
      <c r="E111" s="33">
        <v>4</v>
      </c>
      <c r="F111" s="33">
        <v>3</v>
      </c>
      <c r="G111" s="33">
        <v>3</v>
      </c>
      <c r="H111" s="33">
        <v>4</v>
      </c>
      <c r="I111" s="33">
        <v>2</v>
      </c>
      <c r="J111" s="33">
        <v>32</v>
      </c>
      <c r="K111" s="33">
        <v>22</v>
      </c>
      <c r="L111" s="33">
        <v>27</v>
      </c>
      <c r="M111" s="33">
        <v>90</v>
      </c>
      <c r="N111" s="33">
        <v>54</v>
      </c>
      <c r="O111" s="33">
        <v>22</v>
      </c>
      <c r="P111" s="33">
        <v>25</v>
      </c>
      <c r="Q111" s="33">
        <v>33</v>
      </c>
      <c r="R111" s="33">
        <v>31</v>
      </c>
      <c r="S111" s="33">
        <v>38</v>
      </c>
      <c r="T111" s="33">
        <v>50</v>
      </c>
      <c r="U111" s="33">
        <v>54</v>
      </c>
    </row>
    <row r="112" spans="1:21" x14ac:dyDescent="0.2">
      <c r="A112" s="30" t="s">
        <v>65</v>
      </c>
      <c r="B112" s="33">
        <v>0</v>
      </c>
      <c r="C112" s="33">
        <v>0</v>
      </c>
      <c r="D112" s="33">
        <v>0</v>
      </c>
      <c r="E112" s="33">
        <v>3</v>
      </c>
      <c r="F112" s="33">
        <v>3</v>
      </c>
      <c r="G112" s="33">
        <v>2</v>
      </c>
      <c r="H112" s="33">
        <v>3</v>
      </c>
      <c r="I112" s="33">
        <v>8</v>
      </c>
      <c r="J112" s="33">
        <v>4</v>
      </c>
      <c r="K112" s="33">
        <v>3</v>
      </c>
      <c r="L112" s="33">
        <v>10</v>
      </c>
      <c r="M112" s="33">
        <v>10</v>
      </c>
      <c r="N112" s="33">
        <v>12</v>
      </c>
      <c r="O112" s="33">
        <v>17</v>
      </c>
      <c r="P112" s="33">
        <v>15</v>
      </c>
      <c r="Q112" s="33">
        <v>15</v>
      </c>
      <c r="R112" s="33">
        <v>23</v>
      </c>
      <c r="S112" s="33">
        <v>23</v>
      </c>
      <c r="T112" s="33">
        <v>24</v>
      </c>
      <c r="U112" s="33">
        <v>21</v>
      </c>
    </row>
    <row r="113" spans="1:26" x14ac:dyDescent="0.2">
      <c r="A113" s="30" t="s">
        <v>63</v>
      </c>
      <c r="B113" s="33">
        <v>0</v>
      </c>
      <c r="C113" s="33">
        <v>0</v>
      </c>
      <c r="D113" s="33">
        <v>0</v>
      </c>
      <c r="E113" s="33">
        <v>0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>
        <v>0</v>
      </c>
    </row>
    <row r="114" spans="1:26" x14ac:dyDescent="0.2">
      <c r="A114" s="30" t="s">
        <v>62</v>
      </c>
      <c r="B114" s="33">
        <v>0</v>
      </c>
      <c r="C114" s="33">
        <v>0</v>
      </c>
      <c r="D114" s="33">
        <v>0</v>
      </c>
      <c r="E114" s="33">
        <v>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554</v>
      </c>
      <c r="N114" s="33">
        <v>455</v>
      </c>
      <c r="O114" s="33">
        <v>467</v>
      </c>
      <c r="P114" s="33">
        <v>601</v>
      </c>
      <c r="Q114" s="33">
        <v>600</v>
      </c>
      <c r="R114" s="33">
        <v>415</v>
      </c>
      <c r="S114" s="33">
        <v>459</v>
      </c>
      <c r="T114" s="33">
        <v>546</v>
      </c>
      <c r="U114" s="33">
        <v>415</v>
      </c>
    </row>
    <row r="115" spans="1:26" x14ac:dyDescent="0.2">
      <c r="A115" s="30" t="s">
        <v>67</v>
      </c>
      <c r="B115" s="33">
        <v>0</v>
      </c>
      <c r="C115" s="33">
        <v>0</v>
      </c>
      <c r="D115" s="33">
        <v>20</v>
      </c>
      <c r="E115" s="33">
        <v>31</v>
      </c>
      <c r="F115" s="33">
        <v>33</v>
      </c>
      <c r="G115" s="33">
        <v>31</v>
      </c>
      <c r="H115" s="33">
        <v>32</v>
      </c>
      <c r="I115" s="33">
        <v>35</v>
      </c>
      <c r="J115" s="33">
        <v>37</v>
      </c>
      <c r="K115" s="33">
        <v>36</v>
      </c>
      <c r="L115" s="33">
        <v>40</v>
      </c>
      <c r="M115" s="33">
        <v>44</v>
      </c>
      <c r="N115" s="33">
        <v>49</v>
      </c>
      <c r="O115" s="33">
        <v>54</v>
      </c>
      <c r="P115" s="33">
        <v>105</v>
      </c>
      <c r="Q115" s="33">
        <v>106</v>
      </c>
      <c r="R115" s="33">
        <v>116</v>
      </c>
      <c r="S115" s="33">
        <v>167</v>
      </c>
      <c r="T115" s="33">
        <v>183</v>
      </c>
      <c r="U115" s="33">
        <v>188</v>
      </c>
    </row>
    <row r="116" spans="1:26" x14ac:dyDescent="0.2">
      <c r="A116" s="30" t="s">
        <v>68</v>
      </c>
      <c r="B116" s="33">
        <v>0</v>
      </c>
      <c r="C116" s="33">
        <v>0</v>
      </c>
      <c r="D116" s="33">
        <v>0</v>
      </c>
      <c r="E116" s="33">
        <v>0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>
        <v>0</v>
      </c>
    </row>
    <row r="117" spans="1:26" x14ac:dyDescent="0.2">
      <c r="A117" s="30" t="s">
        <v>69</v>
      </c>
      <c r="B117" s="38">
        <v>338</v>
      </c>
      <c r="C117" s="38">
        <v>339</v>
      </c>
      <c r="D117" s="38">
        <v>417</v>
      </c>
      <c r="E117" s="38">
        <v>399</v>
      </c>
      <c r="F117" s="38">
        <v>346</v>
      </c>
      <c r="G117" s="38">
        <v>374</v>
      </c>
      <c r="H117" s="38">
        <v>424</v>
      </c>
      <c r="I117" s="38">
        <v>457</v>
      </c>
      <c r="J117" s="38">
        <v>615</v>
      </c>
      <c r="K117" s="38">
        <v>638</v>
      </c>
      <c r="L117" s="38">
        <v>878</v>
      </c>
      <c r="M117" s="38">
        <v>1544</v>
      </c>
      <c r="N117" s="38">
        <v>1337</v>
      </c>
      <c r="O117" s="38">
        <v>1372</v>
      </c>
      <c r="P117" s="38">
        <v>1602</v>
      </c>
      <c r="Q117" s="38">
        <v>1867</v>
      </c>
      <c r="R117" s="38">
        <v>2041</v>
      </c>
      <c r="S117" s="38">
        <v>2146</v>
      </c>
      <c r="T117" s="38">
        <v>2443</v>
      </c>
      <c r="U117" s="38">
        <v>2190</v>
      </c>
    </row>
    <row r="118" spans="1:26" x14ac:dyDescent="0.2">
      <c r="A118" s="37" t="s">
        <v>70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Z118"/>
    </row>
    <row r="119" spans="1:26" x14ac:dyDescent="0.2">
      <c r="A119" s="39" t="s">
        <v>71</v>
      </c>
      <c r="B119" s="40">
        <f>SUM(B88:B116)</f>
        <v>337</v>
      </c>
      <c r="C119" s="40">
        <f>SUM(C88:C116)</f>
        <v>339</v>
      </c>
      <c r="D119" s="40">
        <f t="shared" ref="D119:R119" si="3">SUM(D88:D116)</f>
        <v>436</v>
      </c>
      <c r="E119" s="40">
        <f t="shared" si="3"/>
        <v>429</v>
      </c>
      <c r="F119" s="40">
        <f t="shared" si="3"/>
        <v>379</v>
      </c>
      <c r="G119" s="40">
        <f t="shared" si="3"/>
        <v>405</v>
      </c>
      <c r="H119" s="40">
        <f t="shared" si="3"/>
        <v>457</v>
      </c>
      <c r="I119" s="40">
        <f t="shared" si="3"/>
        <v>493</v>
      </c>
      <c r="J119" s="40">
        <f t="shared" si="3"/>
        <v>654</v>
      </c>
      <c r="K119" s="40">
        <f t="shared" si="3"/>
        <v>675</v>
      </c>
      <c r="L119" s="40">
        <f t="shared" si="3"/>
        <v>920</v>
      </c>
      <c r="M119" s="40">
        <f t="shared" si="3"/>
        <v>1590</v>
      </c>
      <c r="N119" s="40">
        <f t="shared" si="3"/>
        <v>1390</v>
      </c>
      <c r="O119" s="40">
        <f t="shared" si="3"/>
        <v>1434</v>
      </c>
      <c r="P119" s="40">
        <f t="shared" si="3"/>
        <v>1718</v>
      </c>
      <c r="Q119" s="40">
        <f t="shared" si="3"/>
        <v>1986</v>
      </c>
      <c r="R119" s="40">
        <f t="shared" si="3"/>
        <v>2171</v>
      </c>
      <c r="S119" s="40">
        <f>SUM(S88:S116)</f>
        <v>2359</v>
      </c>
      <c r="T119" s="40">
        <f>SUM(T88:T116)</f>
        <v>2685</v>
      </c>
      <c r="U119" s="40">
        <f>SUM(U88:U116)</f>
        <v>2442</v>
      </c>
    </row>
    <row r="120" spans="1:26" ht="13.5" thickBot="1" x14ac:dyDescent="0.25">
      <c r="Z120"/>
    </row>
    <row r="121" spans="1:26" ht="16.5" thickTop="1" thickBot="1" x14ac:dyDescent="0.25">
      <c r="A121" s="24"/>
      <c r="B121" s="173" t="s">
        <v>6</v>
      </c>
      <c r="C121" s="182" t="s">
        <v>7</v>
      </c>
      <c r="D121" s="180"/>
      <c r="E121" s="180"/>
      <c r="F121" s="180"/>
      <c r="G121" s="181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</row>
    <row r="122" spans="1:26" ht="15.75" thickTop="1" x14ac:dyDescent="0.2">
      <c r="A122" s="45"/>
      <c r="B122" s="173" t="s">
        <v>10</v>
      </c>
      <c r="C122" s="174" t="s">
        <v>162</v>
      </c>
      <c r="D122" s="178"/>
      <c r="E122" s="178"/>
      <c r="F122" s="178"/>
      <c r="G122" s="179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</row>
    <row r="123" spans="1:26" ht="15" x14ac:dyDescent="0.2">
      <c r="A123" s="45"/>
      <c r="B123" s="173" t="s">
        <v>13</v>
      </c>
      <c r="C123" s="174" t="s">
        <v>152</v>
      </c>
      <c r="D123" s="178"/>
      <c r="E123" s="178"/>
      <c r="F123" s="178"/>
      <c r="G123" s="179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</row>
    <row r="124" spans="1:26" x14ac:dyDescent="0.2">
      <c r="A124" s="21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5"/>
      <c r="U124" s="25"/>
    </row>
    <row r="125" spans="1:26" x14ac:dyDescent="0.2">
      <c r="Z125"/>
    </row>
    <row r="126" spans="1:26" x14ac:dyDescent="0.2">
      <c r="A126" s="30" t="s">
        <v>15</v>
      </c>
      <c r="B126" s="30" t="s">
        <v>16</v>
      </c>
      <c r="C126" s="30" t="s">
        <v>17</v>
      </c>
      <c r="D126" s="30" t="s">
        <v>18</v>
      </c>
      <c r="E126" s="30" t="s">
        <v>19</v>
      </c>
      <c r="F126" s="30" t="s">
        <v>20</v>
      </c>
      <c r="G126" s="30" t="s">
        <v>21</v>
      </c>
      <c r="H126" s="30" t="s">
        <v>22</v>
      </c>
      <c r="I126" s="30" t="s">
        <v>23</v>
      </c>
      <c r="J126" s="30" t="s">
        <v>24</v>
      </c>
      <c r="K126" s="30" t="s">
        <v>25</v>
      </c>
      <c r="L126" s="30" t="s">
        <v>26</v>
      </c>
      <c r="M126" s="30" t="s">
        <v>27</v>
      </c>
      <c r="N126" s="30" t="s">
        <v>28</v>
      </c>
      <c r="O126" s="30" t="s">
        <v>29</v>
      </c>
      <c r="P126" s="30" t="s">
        <v>30</v>
      </c>
      <c r="Q126" s="30" t="s">
        <v>31</v>
      </c>
      <c r="R126" s="30" t="s">
        <v>32</v>
      </c>
      <c r="S126" s="30" t="s">
        <v>33</v>
      </c>
      <c r="T126" s="30" t="s">
        <v>34</v>
      </c>
      <c r="U126" s="30" t="s">
        <v>35</v>
      </c>
    </row>
    <row r="127" spans="1:26" x14ac:dyDescent="0.2">
      <c r="A127" s="30" t="s">
        <v>36</v>
      </c>
      <c r="B127" s="33">
        <v>764</v>
      </c>
      <c r="C127" s="33">
        <v>917</v>
      </c>
      <c r="D127" s="33">
        <v>902</v>
      </c>
      <c r="E127" s="33">
        <v>992</v>
      </c>
      <c r="F127" s="33">
        <v>945</v>
      </c>
      <c r="G127" s="33">
        <v>1021</v>
      </c>
      <c r="H127" s="33">
        <v>1150</v>
      </c>
      <c r="I127" s="33">
        <v>1180</v>
      </c>
      <c r="J127" s="33">
        <v>1276</v>
      </c>
      <c r="K127" s="33">
        <v>1204</v>
      </c>
      <c r="L127" s="33">
        <v>1123</v>
      </c>
      <c r="M127" s="33">
        <v>1192</v>
      </c>
      <c r="N127" s="33">
        <v>1186</v>
      </c>
      <c r="O127" s="33">
        <v>1207</v>
      </c>
      <c r="P127" s="33">
        <v>1169</v>
      </c>
      <c r="Q127" s="33">
        <v>1265</v>
      </c>
      <c r="R127" s="33">
        <v>1213</v>
      </c>
      <c r="S127" s="33">
        <v>1135</v>
      </c>
      <c r="T127" s="33">
        <v>1153</v>
      </c>
      <c r="U127" s="33">
        <v>1173</v>
      </c>
    </row>
    <row r="128" spans="1:26" x14ac:dyDescent="0.2">
      <c r="A128" s="30" t="s">
        <v>38</v>
      </c>
      <c r="B128" s="33">
        <v>2483</v>
      </c>
      <c r="C128" s="33">
        <v>2920</v>
      </c>
      <c r="D128" s="33">
        <v>2878</v>
      </c>
      <c r="E128" s="33">
        <v>3035</v>
      </c>
      <c r="F128" s="33">
        <v>2930</v>
      </c>
      <c r="G128" s="33">
        <v>3127</v>
      </c>
      <c r="H128" s="33">
        <v>3665</v>
      </c>
      <c r="I128" s="33">
        <v>3196</v>
      </c>
      <c r="J128" s="33">
        <v>3377</v>
      </c>
      <c r="K128" s="33">
        <v>3274</v>
      </c>
      <c r="L128" s="33">
        <v>3293</v>
      </c>
      <c r="M128" s="33">
        <v>3622</v>
      </c>
      <c r="N128" s="33">
        <v>3456</v>
      </c>
      <c r="O128" s="33">
        <v>3599</v>
      </c>
      <c r="P128" s="33">
        <v>3765</v>
      </c>
      <c r="Q128" s="33">
        <v>3726</v>
      </c>
      <c r="R128" s="33">
        <v>3457</v>
      </c>
      <c r="S128" s="33">
        <v>3279</v>
      </c>
      <c r="T128" s="33">
        <v>3299</v>
      </c>
      <c r="U128" s="33">
        <v>3313</v>
      </c>
    </row>
    <row r="129" spans="1:21" x14ac:dyDescent="0.2">
      <c r="A129" s="30" t="s">
        <v>40</v>
      </c>
      <c r="B129" s="33">
        <v>0</v>
      </c>
      <c r="C129" s="33">
        <v>0</v>
      </c>
      <c r="D129" s="33">
        <v>0</v>
      </c>
      <c r="E129" s="33">
        <v>0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1</v>
      </c>
      <c r="N129" s="33">
        <v>1</v>
      </c>
      <c r="O129" s="33">
        <v>3</v>
      </c>
      <c r="P129" s="33">
        <v>6</v>
      </c>
      <c r="Q129" s="33">
        <v>14</v>
      </c>
      <c r="R129" s="33">
        <v>24</v>
      </c>
      <c r="S129" s="33">
        <v>33</v>
      </c>
      <c r="T129" s="33">
        <v>39</v>
      </c>
      <c r="U129" s="33">
        <v>51</v>
      </c>
    </row>
    <row r="130" spans="1:21" x14ac:dyDescent="0.2">
      <c r="A130" s="30" t="s">
        <v>66</v>
      </c>
      <c r="B130" s="33">
        <v>599</v>
      </c>
      <c r="C130" s="33">
        <v>675</v>
      </c>
      <c r="D130" s="33">
        <v>709</v>
      </c>
      <c r="E130" s="33">
        <v>722</v>
      </c>
      <c r="F130" s="33">
        <v>682</v>
      </c>
      <c r="G130" s="33">
        <v>782</v>
      </c>
      <c r="H130" s="33">
        <v>874</v>
      </c>
      <c r="I130" s="33">
        <v>796</v>
      </c>
      <c r="J130" s="33">
        <v>828</v>
      </c>
      <c r="K130" s="33">
        <v>872</v>
      </c>
      <c r="L130" s="33">
        <v>831</v>
      </c>
      <c r="M130" s="33">
        <v>871</v>
      </c>
      <c r="N130" s="33">
        <v>865</v>
      </c>
      <c r="O130" s="33">
        <v>925</v>
      </c>
      <c r="P130" s="33">
        <v>954</v>
      </c>
      <c r="Q130" s="33">
        <v>987</v>
      </c>
      <c r="R130" s="33">
        <v>945</v>
      </c>
      <c r="S130" s="33">
        <v>911</v>
      </c>
      <c r="T130" s="33">
        <v>989</v>
      </c>
      <c r="U130" s="33">
        <v>991</v>
      </c>
    </row>
    <row r="131" spans="1:21" x14ac:dyDescent="0.2">
      <c r="A131" s="30" t="s">
        <v>42</v>
      </c>
      <c r="B131" s="33" t="s">
        <v>161</v>
      </c>
      <c r="C131" s="33" t="s">
        <v>161</v>
      </c>
      <c r="D131" s="33" t="s">
        <v>161</v>
      </c>
      <c r="E131" s="33" t="s">
        <v>161</v>
      </c>
      <c r="F131" s="33" t="s">
        <v>161</v>
      </c>
      <c r="G131" s="33" t="s">
        <v>161</v>
      </c>
      <c r="H131" s="33" t="s">
        <v>161</v>
      </c>
      <c r="I131" s="33" t="s">
        <v>161</v>
      </c>
      <c r="J131" s="33" t="s">
        <v>161</v>
      </c>
      <c r="K131" s="33" t="s">
        <v>161</v>
      </c>
      <c r="L131" s="33" t="s">
        <v>161</v>
      </c>
      <c r="M131" s="33" t="s">
        <v>161</v>
      </c>
      <c r="N131" s="33" t="s">
        <v>161</v>
      </c>
      <c r="O131" s="33" t="s">
        <v>161</v>
      </c>
      <c r="P131" s="33" t="s">
        <v>161</v>
      </c>
      <c r="Q131" s="33" t="s">
        <v>161</v>
      </c>
      <c r="R131" s="33" t="s">
        <v>161</v>
      </c>
      <c r="S131" s="33" t="s">
        <v>161</v>
      </c>
      <c r="T131" s="33" t="s">
        <v>161</v>
      </c>
      <c r="U131" s="33" t="s">
        <v>161</v>
      </c>
    </row>
    <row r="132" spans="1:21" x14ac:dyDescent="0.2">
      <c r="A132" s="30" t="s">
        <v>43</v>
      </c>
      <c r="B132" s="33">
        <v>918</v>
      </c>
      <c r="C132" s="33">
        <v>983</v>
      </c>
      <c r="D132" s="33">
        <v>1001</v>
      </c>
      <c r="E132" s="33">
        <v>1190</v>
      </c>
      <c r="F132" s="33">
        <v>1370</v>
      </c>
      <c r="G132" s="33">
        <v>1566</v>
      </c>
      <c r="H132" s="33">
        <v>2115</v>
      </c>
      <c r="I132" s="33">
        <v>2022</v>
      </c>
      <c r="J132" s="33">
        <v>2077</v>
      </c>
      <c r="K132" s="33">
        <v>2069</v>
      </c>
      <c r="L132" s="33">
        <v>2049</v>
      </c>
      <c r="M132" s="33">
        <v>2377</v>
      </c>
      <c r="N132" s="33">
        <v>2230</v>
      </c>
      <c r="O132" s="33">
        <v>2402</v>
      </c>
      <c r="P132" s="33">
        <v>2351</v>
      </c>
      <c r="Q132" s="33">
        <v>2311</v>
      </c>
      <c r="R132" s="33">
        <v>2275</v>
      </c>
      <c r="S132" s="33">
        <v>2036</v>
      </c>
      <c r="T132" s="33">
        <v>2047</v>
      </c>
      <c r="U132" s="33">
        <v>2059</v>
      </c>
    </row>
    <row r="133" spans="1:21" x14ac:dyDescent="0.2">
      <c r="A133" s="30" t="s">
        <v>48</v>
      </c>
      <c r="B133" s="33">
        <v>13410</v>
      </c>
      <c r="C133" s="33">
        <v>15919</v>
      </c>
      <c r="D133" s="33">
        <v>16387</v>
      </c>
      <c r="E133" s="33">
        <v>18535</v>
      </c>
      <c r="F133" s="33">
        <v>18612</v>
      </c>
      <c r="G133" s="33">
        <v>20951</v>
      </c>
      <c r="H133" s="33">
        <v>24756</v>
      </c>
      <c r="I133" s="33">
        <v>22798</v>
      </c>
      <c r="J133" s="33">
        <v>23049</v>
      </c>
      <c r="K133" s="33">
        <v>22700</v>
      </c>
      <c r="L133" s="33">
        <v>23431</v>
      </c>
      <c r="M133" s="33">
        <v>24721</v>
      </c>
      <c r="N133" s="33">
        <v>24721</v>
      </c>
      <c r="O133" s="33">
        <v>26896</v>
      </c>
      <c r="P133" s="33">
        <v>28375</v>
      </c>
      <c r="Q133" s="33">
        <v>29020</v>
      </c>
      <c r="R133" s="33">
        <v>28805</v>
      </c>
      <c r="S133" s="33">
        <v>28160</v>
      </c>
      <c r="T133" s="33">
        <v>29020</v>
      </c>
      <c r="U133" s="33">
        <v>28805</v>
      </c>
    </row>
    <row r="134" spans="1:21" x14ac:dyDescent="0.2">
      <c r="A134" s="30" t="s">
        <v>44</v>
      </c>
      <c r="B134" s="33">
        <v>384</v>
      </c>
      <c r="C134" s="33">
        <v>456</v>
      </c>
      <c r="D134" s="33">
        <v>483</v>
      </c>
      <c r="E134" s="33">
        <v>566</v>
      </c>
      <c r="F134" s="33">
        <v>566</v>
      </c>
      <c r="G134" s="33">
        <v>620</v>
      </c>
      <c r="H134" s="33">
        <v>704</v>
      </c>
      <c r="I134" s="33">
        <v>658</v>
      </c>
      <c r="J134" s="33">
        <v>680</v>
      </c>
      <c r="K134" s="33">
        <v>678</v>
      </c>
      <c r="L134" s="33">
        <v>645</v>
      </c>
      <c r="M134" s="33">
        <v>685</v>
      </c>
      <c r="N134" s="33">
        <v>659</v>
      </c>
      <c r="O134" s="33">
        <v>705</v>
      </c>
      <c r="P134" s="33">
        <v>701</v>
      </c>
      <c r="Q134" s="33">
        <v>694</v>
      </c>
      <c r="R134" s="33">
        <v>673</v>
      </c>
      <c r="S134" s="33">
        <v>626</v>
      </c>
      <c r="T134" s="33">
        <v>625</v>
      </c>
      <c r="U134" s="33">
        <v>631</v>
      </c>
    </row>
    <row r="135" spans="1:21" x14ac:dyDescent="0.2">
      <c r="A135" s="30" t="s">
        <v>45</v>
      </c>
      <c r="B135" s="33">
        <v>57</v>
      </c>
      <c r="C135" s="33">
        <v>68</v>
      </c>
      <c r="D135" s="33">
        <v>56</v>
      </c>
      <c r="E135" s="33">
        <v>62</v>
      </c>
      <c r="F135" s="33">
        <v>66</v>
      </c>
      <c r="G135" s="33">
        <v>48</v>
      </c>
      <c r="H135" s="33">
        <v>37</v>
      </c>
      <c r="I135" s="33">
        <v>37</v>
      </c>
      <c r="J135" s="33">
        <v>43</v>
      </c>
      <c r="K135" s="33">
        <v>41</v>
      </c>
      <c r="L135" s="33">
        <v>42</v>
      </c>
      <c r="M135" s="33">
        <v>42</v>
      </c>
      <c r="N135" s="33">
        <v>37</v>
      </c>
      <c r="O135" s="33">
        <v>37</v>
      </c>
      <c r="P135" s="33">
        <v>39</v>
      </c>
      <c r="Q135" s="33">
        <v>45</v>
      </c>
      <c r="R135" s="33">
        <v>46</v>
      </c>
      <c r="S135" s="33">
        <v>49</v>
      </c>
      <c r="T135" s="33">
        <v>49</v>
      </c>
      <c r="U135" s="33">
        <v>51</v>
      </c>
    </row>
    <row r="136" spans="1:21" x14ac:dyDescent="0.2">
      <c r="A136" s="30" t="s">
        <v>64</v>
      </c>
      <c r="B136" s="33">
        <v>388</v>
      </c>
      <c r="C136" s="33">
        <v>580</v>
      </c>
      <c r="D136" s="33">
        <v>725</v>
      </c>
      <c r="E136" s="33">
        <v>822</v>
      </c>
      <c r="F136" s="33">
        <v>884</v>
      </c>
      <c r="G136" s="33">
        <v>953</v>
      </c>
      <c r="H136" s="33">
        <v>1116</v>
      </c>
      <c r="I136" s="33">
        <v>1218</v>
      </c>
      <c r="J136" s="33">
        <v>1433</v>
      </c>
      <c r="K136" s="33">
        <v>1752</v>
      </c>
      <c r="L136" s="33">
        <v>1972</v>
      </c>
      <c r="M136" s="33">
        <v>2239</v>
      </c>
      <c r="N136" s="33">
        <v>2512</v>
      </c>
      <c r="O136" s="33">
        <v>2940</v>
      </c>
      <c r="P136" s="33">
        <v>3011</v>
      </c>
      <c r="Q136" s="33">
        <v>3161</v>
      </c>
      <c r="R136" s="33">
        <v>3637</v>
      </c>
      <c r="S136" s="33">
        <v>3755</v>
      </c>
      <c r="T136" s="33">
        <v>3615</v>
      </c>
      <c r="U136" s="33">
        <v>3133</v>
      </c>
    </row>
    <row r="137" spans="1:21" x14ac:dyDescent="0.2">
      <c r="A137" s="30" t="s">
        <v>46</v>
      </c>
      <c r="B137" s="33">
        <v>27</v>
      </c>
      <c r="C137" s="33">
        <v>36</v>
      </c>
      <c r="D137" s="33">
        <v>34</v>
      </c>
      <c r="E137" s="33">
        <v>36</v>
      </c>
      <c r="F137" s="33">
        <v>40</v>
      </c>
      <c r="G137" s="33">
        <v>17</v>
      </c>
      <c r="H137" s="33">
        <v>18</v>
      </c>
      <c r="I137" s="33">
        <v>19</v>
      </c>
      <c r="J137" s="33">
        <v>19</v>
      </c>
      <c r="K137" s="33">
        <v>22</v>
      </c>
      <c r="L137" s="33">
        <v>21</v>
      </c>
      <c r="M137" s="33">
        <v>22</v>
      </c>
      <c r="N137" s="33">
        <v>26</v>
      </c>
      <c r="O137" s="33">
        <v>26</v>
      </c>
      <c r="P137" s="33">
        <v>27</v>
      </c>
      <c r="Q137" s="33">
        <v>29</v>
      </c>
      <c r="R137" s="33">
        <v>34</v>
      </c>
      <c r="S137" s="33">
        <v>37</v>
      </c>
      <c r="T137" s="33">
        <v>38</v>
      </c>
      <c r="U137" s="33">
        <v>42</v>
      </c>
    </row>
    <row r="138" spans="1:21" x14ac:dyDescent="0.2">
      <c r="A138" s="30" t="s">
        <v>47</v>
      </c>
      <c r="B138" s="33">
        <v>6589</v>
      </c>
      <c r="C138" s="33">
        <v>7997</v>
      </c>
      <c r="D138" s="33">
        <v>8156</v>
      </c>
      <c r="E138" s="33">
        <v>8065</v>
      </c>
      <c r="F138" s="33">
        <v>8273</v>
      </c>
      <c r="G138" s="33">
        <v>7847</v>
      </c>
      <c r="H138" s="33">
        <v>9089</v>
      </c>
      <c r="I138" s="33">
        <v>8844</v>
      </c>
      <c r="J138" s="33">
        <v>8748</v>
      </c>
      <c r="K138" s="33">
        <v>9492</v>
      </c>
      <c r="L138" s="33">
        <v>17180</v>
      </c>
      <c r="M138" s="33">
        <v>12908</v>
      </c>
      <c r="N138" s="33">
        <v>13226</v>
      </c>
      <c r="O138" s="33">
        <v>13154</v>
      </c>
      <c r="P138" s="33">
        <v>14764</v>
      </c>
      <c r="Q138" s="33">
        <v>14452</v>
      </c>
      <c r="R138" s="33">
        <v>14614</v>
      </c>
      <c r="S138" s="33">
        <v>12941</v>
      </c>
      <c r="T138" s="33">
        <v>14003</v>
      </c>
      <c r="U138" s="33">
        <v>14598</v>
      </c>
    </row>
    <row r="139" spans="1:21" x14ac:dyDescent="0.2">
      <c r="A139" s="30" t="s">
        <v>49</v>
      </c>
      <c r="B139" s="33">
        <v>0</v>
      </c>
      <c r="C139" s="33">
        <v>0</v>
      </c>
      <c r="D139" s="33">
        <v>0</v>
      </c>
      <c r="E139" s="33">
        <v>0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4</v>
      </c>
      <c r="L139" s="33">
        <v>5</v>
      </c>
      <c r="M139" s="33">
        <v>5</v>
      </c>
      <c r="N139" s="33">
        <v>9</v>
      </c>
      <c r="O139" s="33">
        <v>19</v>
      </c>
      <c r="P139" s="33">
        <v>35</v>
      </c>
      <c r="Q139" s="33">
        <v>73</v>
      </c>
      <c r="R139" s="33">
        <v>139</v>
      </c>
      <c r="S139" s="33">
        <v>177</v>
      </c>
      <c r="T139" s="33">
        <v>208</v>
      </c>
      <c r="U139" s="33">
        <v>256</v>
      </c>
    </row>
    <row r="140" spans="1:21" x14ac:dyDescent="0.2">
      <c r="A140" s="30" t="s">
        <v>50</v>
      </c>
      <c r="B140" s="33">
        <v>1643</v>
      </c>
      <c r="C140" s="33">
        <v>2042</v>
      </c>
      <c r="D140" s="33">
        <v>2053</v>
      </c>
      <c r="E140" s="33">
        <v>2449</v>
      </c>
      <c r="F140" s="33">
        <v>2569</v>
      </c>
      <c r="G140" s="33">
        <v>2890</v>
      </c>
      <c r="H140" s="33">
        <v>3169</v>
      </c>
      <c r="I140" s="33">
        <v>3040</v>
      </c>
      <c r="J140" s="33">
        <v>2904</v>
      </c>
      <c r="K140" s="33">
        <v>3098</v>
      </c>
      <c r="L140" s="33">
        <v>3025</v>
      </c>
      <c r="M140" s="33">
        <v>3304</v>
      </c>
      <c r="N140" s="33">
        <v>3413</v>
      </c>
      <c r="O140" s="33">
        <v>3947</v>
      </c>
      <c r="P140" s="33">
        <v>3568</v>
      </c>
      <c r="Q140" s="33">
        <v>3928</v>
      </c>
      <c r="R140" s="33">
        <v>3644</v>
      </c>
      <c r="S140" s="33">
        <v>3174</v>
      </c>
      <c r="T140" s="33">
        <v>3294</v>
      </c>
      <c r="U140" s="33">
        <v>3182</v>
      </c>
    </row>
    <row r="141" spans="1:21" x14ac:dyDescent="0.2">
      <c r="A141" s="30" t="s">
        <v>51</v>
      </c>
      <c r="B141" s="33">
        <v>117</v>
      </c>
      <c r="C141" s="33">
        <v>161</v>
      </c>
      <c r="D141" s="33">
        <v>186</v>
      </c>
      <c r="E141" s="33">
        <v>216</v>
      </c>
      <c r="F141" s="33">
        <v>238</v>
      </c>
      <c r="G141" s="33">
        <v>251</v>
      </c>
      <c r="H141" s="33">
        <v>302</v>
      </c>
      <c r="I141" s="33">
        <v>285</v>
      </c>
      <c r="J141" s="33">
        <v>338</v>
      </c>
      <c r="K141" s="33">
        <v>386</v>
      </c>
      <c r="L141" s="33">
        <v>438</v>
      </c>
      <c r="M141" s="33">
        <v>481</v>
      </c>
      <c r="N141" s="33">
        <v>475</v>
      </c>
      <c r="O141" s="33">
        <v>538</v>
      </c>
      <c r="P141" s="33">
        <v>600</v>
      </c>
      <c r="Q141" s="33">
        <v>606</v>
      </c>
      <c r="R141" s="33">
        <v>631</v>
      </c>
      <c r="S141" s="33">
        <v>592</v>
      </c>
      <c r="T141" s="33">
        <v>667</v>
      </c>
      <c r="U141" s="33">
        <v>623</v>
      </c>
    </row>
    <row r="142" spans="1:21" x14ac:dyDescent="0.2">
      <c r="A142" s="30" t="s">
        <v>52</v>
      </c>
      <c r="B142" s="33">
        <v>11313</v>
      </c>
      <c r="C142" s="33">
        <v>13131</v>
      </c>
      <c r="D142" s="33">
        <v>12639</v>
      </c>
      <c r="E142" s="33">
        <v>13226</v>
      </c>
      <c r="F142" s="33">
        <v>12219</v>
      </c>
      <c r="G142" s="33">
        <v>13485</v>
      </c>
      <c r="H142" s="33">
        <v>14136</v>
      </c>
      <c r="I142" s="33">
        <v>13850</v>
      </c>
      <c r="J142" s="33">
        <v>14920</v>
      </c>
      <c r="K142" s="33">
        <v>15591</v>
      </c>
      <c r="L142" s="33">
        <v>14971</v>
      </c>
      <c r="M142" s="33">
        <v>15746</v>
      </c>
      <c r="N142" s="33">
        <v>15301</v>
      </c>
      <c r="O142" s="33">
        <v>17273</v>
      </c>
      <c r="P142" s="33">
        <v>17937</v>
      </c>
      <c r="Q142" s="33">
        <v>18746</v>
      </c>
      <c r="R142" s="33">
        <v>17017</v>
      </c>
      <c r="S142" s="33">
        <v>15942</v>
      </c>
      <c r="T142" s="33">
        <v>16015</v>
      </c>
      <c r="U142" s="33">
        <v>16821</v>
      </c>
    </row>
    <row r="143" spans="1:21" x14ac:dyDescent="0.2">
      <c r="A143" s="30" t="s">
        <v>54</v>
      </c>
      <c r="B143" s="33">
        <v>221</v>
      </c>
      <c r="C143" s="33">
        <v>339</v>
      </c>
      <c r="D143" s="33">
        <v>274</v>
      </c>
      <c r="E143" s="33">
        <v>269</v>
      </c>
      <c r="F143" s="33">
        <v>207</v>
      </c>
      <c r="G143" s="33">
        <v>184</v>
      </c>
      <c r="H143" s="33">
        <v>182</v>
      </c>
      <c r="I143" s="33">
        <v>148</v>
      </c>
      <c r="J143" s="33">
        <v>124</v>
      </c>
      <c r="K143" s="33">
        <v>109</v>
      </c>
      <c r="L143" s="33">
        <v>104</v>
      </c>
      <c r="M143" s="33">
        <v>107</v>
      </c>
      <c r="N143" s="33">
        <v>110</v>
      </c>
      <c r="O143" s="33">
        <v>117</v>
      </c>
      <c r="P143" s="33">
        <v>127</v>
      </c>
      <c r="Q143" s="33">
        <v>134</v>
      </c>
      <c r="R143" s="33">
        <v>140</v>
      </c>
      <c r="S143" s="33">
        <v>147</v>
      </c>
      <c r="T143" s="33">
        <v>146</v>
      </c>
      <c r="U143" s="33">
        <v>145</v>
      </c>
    </row>
    <row r="144" spans="1:21" x14ac:dyDescent="0.2">
      <c r="A144" s="30" t="s">
        <v>55</v>
      </c>
      <c r="B144" s="33">
        <v>141</v>
      </c>
      <c r="C144" s="33">
        <v>158</v>
      </c>
      <c r="D144" s="33">
        <v>160</v>
      </c>
      <c r="E144" s="33">
        <v>170</v>
      </c>
      <c r="F144" s="33">
        <v>168</v>
      </c>
      <c r="G144" s="33">
        <v>183</v>
      </c>
      <c r="H144" s="33">
        <v>215</v>
      </c>
      <c r="I144" s="33">
        <v>201</v>
      </c>
      <c r="J144" s="33">
        <v>216</v>
      </c>
      <c r="K144" s="33">
        <v>213</v>
      </c>
      <c r="L144" s="33">
        <v>157</v>
      </c>
      <c r="M144" s="33">
        <v>173</v>
      </c>
      <c r="N144" s="33">
        <v>175</v>
      </c>
      <c r="O144" s="33">
        <v>188</v>
      </c>
      <c r="P144" s="33">
        <v>204</v>
      </c>
      <c r="Q144" s="33">
        <v>204</v>
      </c>
      <c r="R144" s="33">
        <v>189</v>
      </c>
      <c r="S144" s="33">
        <v>163</v>
      </c>
      <c r="T144" s="33">
        <v>172</v>
      </c>
      <c r="U144" s="33">
        <v>202</v>
      </c>
    </row>
    <row r="145" spans="1:26" x14ac:dyDescent="0.2">
      <c r="A145" s="30" t="s">
        <v>53</v>
      </c>
      <c r="B145" s="33">
        <v>96</v>
      </c>
      <c r="C145" s="33">
        <v>102</v>
      </c>
      <c r="D145" s="33">
        <v>117</v>
      </c>
      <c r="E145" s="33">
        <v>122</v>
      </c>
      <c r="F145" s="33">
        <v>104</v>
      </c>
      <c r="G145" s="33">
        <v>100</v>
      </c>
      <c r="H145" s="33">
        <v>90</v>
      </c>
      <c r="I145" s="33">
        <v>73</v>
      </c>
      <c r="J145" s="33">
        <v>69</v>
      </c>
      <c r="K145" s="33">
        <v>68</v>
      </c>
      <c r="L145" s="33">
        <v>63</v>
      </c>
      <c r="M145" s="33">
        <v>72</v>
      </c>
      <c r="N145" s="33">
        <v>79</v>
      </c>
      <c r="O145" s="33">
        <v>88</v>
      </c>
      <c r="P145" s="33">
        <v>95</v>
      </c>
      <c r="Q145" s="33">
        <v>100</v>
      </c>
      <c r="R145" s="33">
        <v>103</v>
      </c>
      <c r="S145" s="33">
        <v>110</v>
      </c>
      <c r="T145" s="33">
        <v>112</v>
      </c>
      <c r="U145" s="33">
        <v>103</v>
      </c>
    </row>
    <row r="146" spans="1:26" x14ac:dyDescent="0.2">
      <c r="A146" s="30" t="s">
        <v>57</v>
      </c>
      <c r="B146" s="33">
        <v>7863</v>
      </c>
      <c r="C146" s="33">
        <v>8921</v>
      </c>
      <c r="D146" s="33">
        <v>8014</v>
      </c>
      <c r="E146" s="33">
        <v>8505</v>
      </c>
      <c r="F146" s="33">
        <v>8089</v>
      </c>
      <c r="G146" s="33">
        <v>8619</v>
      </c>
      <c r="H146" s="33">
        <v>10093</v>
      </c>
      <c r="I146" s="33">
        <v>8467</v>
      </c>
      <c r="J146" s="33">
        <v>8052</v>
      </c>
      <c r="K146" s="33">
        <v>7976</v>
      </c>
      <c r="L146" s="33">
        <v>7968</v>
      </c>
      <c r="M146" s="33">
        <v>8278</v>
      </c>
      <c r="N146" s="33">
        <v>7825</v>
      </c>
      <c r="O146" s="33">
        <v>8014</v>
      </c>
      <c r="P146" s="33">
        <v>7900</v>
      </c>
      <c r="Q146" s="33">
        <v>7522</v>
      </c>
      <c r="R146" s="33">
        <v>7371</v>
      </c>
      <c r="S146" s="33">
        <v>6634</v>
      </c>
      <c r="T146" s="33">
        <v>7107</v>
      </c>
      <c r="U146" s="33">
        <v>7462</v>
      </c>
    </row>
    <row r="147" spans="1:26" x14ac:dyDescent="0.2">
      <c r="A147" s="30" t="s">
        <v>58</v>
      </c>
      <c r="B147" s="33">
        <v>0</v>
      </c>
      <c r="C147" s="33">
        <v>0</v>
      </c>
      <c r="D147" s="33">
        <v>0</v>
      </c>
      <c r="E147" s="33">
        <v>0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2</v>
      </c>
      <c r="N147" s="33">
        <v>2</v>
      </c>
      <c r="O147" s="33">
        <v>2</v>
      </c>
      <c r="P147" s="33">
        <v>3</v>
      </c>
      <c r="Q147" s="33">
        <v>5</v>
      </c>
      <c r="R147" s="33">
        <v>3</v>
      </c>
      <c r="S147" s="33">
        <v>4</v>
      </c>
      <c r="T147" s="33">
        <v>3</v>
      </c>
      <c r="U147" s="33">
        <v>3</v>
      </c>
    </row>
    <row r="148" spans="1:26" x14ac:dyDescent="0.2">
      <c r="A148" s="30" t="s">
        <v>59</v>
      </c>
      <c r="B148" s="33">
        <v>2919</v>
      </c>
      <c r="C148" s="33">
        <v>3193</v>
      </c>
      <c r="D148" s="33">
        <v>3373</v>
      </c>
      <c r="E148" s="33">
        <v>3382</v>
      </c>
      <c r="F148" s="33">
        <v>3623</v>
      </c>
      <c r="G148" s="33">
        <v>3811</v>
      </c>
      <c r="H148" s="33">
        <v>3417</v>
      </c>
      <c r="I148" s="33">
        <v>3583</v>
      </c>
      <c r="J148" s="33">
        <v>3302</v>
      </c>
      <c r="K148" s="33">
        <v>3248</v>
      </c>
      <c r="L148" s="33">
        <v>3048</v>
      </c>
      <c r="M148" s="33">
        <v>3194</v>
      </c>
      <c r="N148" s="33">
        <v>3036</v>
      </c>
      <c r="O148" s="33">
        <v>3048</v>
      </c>
      <c r="P148" s="33">
        <v>3018</v>
      </c>
      <c r="Q148" s="33">
        <v>3227</v>
      </c>
      <c r="R148" s="33">
        <v>3312</v>
      </c>
      <c r="S148" s="33">
        <v>3168</v>
      </c>
      <c r="T148" s="33">
        <v>3140</v>
      </c>
      <c r="U148" s="33">
        <v>3221</v>
      </c>
    </row>
    <row r="149" spans="1:26" x14ac:dyDescent="0.2">
      <c r="A149" s="30" t="s">
        <v>60</v>
      </c>
      <c r="B149" s="33">
        <v>0</v>
      </c>
      <c r="C149" s="33">
        <v>0</v>
      </c>
      <c r="D149" s="33">
        <v>0</v>
      </c>
      <c r="E149" s="33">
        <v>0</v>
      </c>
      <c r="F149" s="33">
        <v>0</v>
      </c>
      <c r="G149" s="33">
        <v>0</v>
      </c>
      <c r="H149" s="33">
        <v>0</v>
      </c>
      <c r="I149" s="33">
        <v>1</v>
      </c>
      <c r="J149" s="33">
        <v>8</v>
      </c>
      <c r="K149" s="33">
        <v>36</v>
      </c>
      <c r="L149" s="33">
        <v>73</v>
      </c>
      <c r="M149" s="33">
        <v>117</v>
      </c>
      <c r="N149" s="33">
        <v>147</v>
      </c>
      <c r="O149" s="33">
        <v>158</v>
      </c>
      <c r="P149" s="33">
        <v>181</v>
      </c>
      <c r="Q149" s="33">
        <v>200</v>
      </c>
      <c r="R149" s="33">
        <v>203</v>
      </c>
      <c r="S149" s="33">
        <v>220</v>
      </c>
      <c r="T149" s="33">
        <v>230</v>
      </c>
      <c r="U149" s="33">
        <v>264</v>
      </c>
    </row>
    <row r="150" spans="1:26" x14ac:dyDescent="0.2">
      <c r="A150" s="30" t="s">
        <v>61</v>
      </c>
      <c r="B150" s="33">
        <v>2258</v>
      </c>
      <c r="C150" s="33">
        <v>2736</v>
      </c>
      <c r="D150" s="33">
        <v>1546</v>
      </c>
      <c r="E150" s="33">
        <v>1648</v>
      </c>
      <c r="F150" s="33">
        <v>1694</v>
      </c>
      <c r="G150" s="33">
        <v>1790</v>
      </c>
      <c r="H150" s="33">
        <v>1712</v>
      </c>
      <c r="I150" s="33">
        <v>2058</v>
      </c>
      <c r="J150" s="33">
        <v>2230</v>
      </c>
      <c r="K150" s="33">
        <v>2032</v>
      </c>
      <c r="L150" s="33">
        <v>2217</v>
      </c>
      <c r="M150" s="33">
        <v>1995</v>
      </c>
      <c r="N150" s="33">
        <v>2352</v>
      </c>
      <c r="O150" s="33">
        <v>2561</v>
      </c>
      <c r="P150" s="33">
        <v>2544</v>
      </c>
      <c r="Q150" s="33">
        <v>2301</v>
      </c>
      <c r="R150" s="33">
        <v>2548</v>
      </c>
      <c r="S150" s="33">
        <v>2067</v>
      </c>
      <c r="T150" s="33">
        <v>2189</v>
      </c>
      <c r="U150" s="33">
        <v>2147</v>
      </c>
    </row>
    <row r="151" spans="1:26" x14ac:dyDescent="0.2">
      <c r="A151" s="30" t="s">
        <v>65</v>
      </c>
      <c r="B151" s="33">
        <v>34</v>
      </c>
      <c r="C151" s="33">
        <v>46</v>
      </c>
      <c r="D151" s="33">
        <v>49</v>
      </c>
      <c r="E151" s="33">
        <v>55</v>
      </c>
      <c r="F151" s="33">
        <v>63</v>
      </c>
      <c r="G151" s="33">
        <v>63</v>
      </c>
      <c r="H151" s="33">
        <v>60</v>
      </c>
      <c r="I151" s="33">
        <v>56</v>
      </c>
      <c r="J151" s="33">
        <v>78</v>
      </c>
      <c r="K151" s="33">
        <v>87</v>
      </c>
      <c r="L151" s="33">
        <v>76</v>
      </c>
      <c r="M151" s="33">
        <v>91</v>
      </c>
      <c r="N151" s="33">
        <v>47</v>
      </c>
      <c r="O151" s="33">
        <v>39</v>
      </c>
      <c r="P151" s="33">
        <v>43</v>
      </c>
      <c r="Q151" s="33">
        <v>46</v>
      </c>
      <c r="R151" s="33">
        <v>33</v>
      </c>
      <c r="S151" s="33">
        <v>41</v>
      </c>
      <c r="T151" s="33">
        <v>42</v>
      </c>
      <c r="U151" s="33">
        <v>66</v>
      </c>
    </row>
    <row r="152" spans="1:26" x14ac:dyDescent="0.2">
      <c r="A152" s="30" t="s">
        <v>63</v>
      </c>
      <c r="B152" s="33">
        <v>27</v>
      </c>
      <c r="C152" s="33">
        <v>35</v>
      </c>
      <c r="D152" s="33">
        <v>39</v>
      </c>
      <c r="E152" s="33">
        <v>41</v>
      </c>
      <c r="F152" s="33">
        <v>37</v>
      </c>
      <c r="G152" s="33">
        <v>55</v>
      </c>
      <c r="H152" s="33">
        <v>46</v>
      </c>
      <c r="I152" s="33">
        <v>46</v>
      </c>
      <c r="J152" s="33">
        <v>50</v>
      </c>
      <c r="K152" s="33">
        <v>68</v>
      </c>
      <c r="L152" s="33">
        <v>59</v>
      </c>
      <c r="M152" s="33">
        <v>62</v>
      </c>
      <c r="N152" s="33">
        <v>68</v>
      </c>
      <c r="O152" s="33">
        <v>86</v>
      </c>
      <c r="P152" s="33">
        <v>98</v>
      </c>
      <c r="Q152" s="33">
        <v>98</v>
      </c>
      <c r="R152" s="33">
        <v>93</v>
      </c>
      <c r="S152" s="33">
        <v>85</v>
      </c>
      <c r="T152" s="33">
        <v>102</v>
      </c>
      <c r="U152" s="33">
        <v>106</v>
      </c>
    </row>
    <row r="153" spans="1:26" x14ac:dyDescent="0.2">
      <c r="A153" s="30" t="s">
        <v>62</v>
      </c>
      <c r="B153" s="33">
        <v>1091</v>
      </c>
      <c r="C153" s="33">
        <v>855</v>
      </c>
      <c r="D153" s="33">
        <v>854</v>
      </c>
      <c r="E153" s="33">
        <v>838</v>
      </c>
      <c r="F153" s="33">
        <v>899</v>
      </c>
      <c r="G153" s="33">
        <v>1021</v>
      </c>
      <c r="H153" s="33">
        <v>1225</v>
      </c>
      <c r="I153" s="33">
        <v>1360</v>
      </c>
      <c r="J153" s="33">
        <v>1451</v>
      </c>
      <c r="K153" s="33">
        <v>1561</v>
      </c>
      <c r="L153" s="33">
        <v>1642</v>
      </c>
      <c r="M153" s="33">
        <v>1657</v>
      </c>
      <c r="N153" s="33">
        <v>1603</v>
      </c>
      <c r="O153" s="33">
        <v>1609</v>
      </c>
      <c r="P153" s="33">
        <v>1487</v>
      </c>
      <c r="Q153" s="33">
        <v>1418</v>
      </c>
      <c r="R153" s="33">
        <v>1283</v>
      </c>
      <c r="S153" s="33">
        <v>1110</v>
      </c>
      <c r="T153" s="33">
        <v>1182</v>
      </c>
      <c r="U153" s="33">
        <v>1206</v>
      </c>
    </row>
    <row r="154" spans="1:26" x14ac:dyDescent="0.2">
      <c r="A154" s="30" t="s">
        <v>67</v>
      </c>
      <c r="B154" s="33">
        <v>41</v>
      </c>
      <c r="C154" s="33">
        <v>151</v>
      </c>
      <c r="D154" s="33">
        <v>307</v>
      </c>
      <c r="E154" s="33">
        <v>445</v>
      </c>
      <c r="F154" s="33">
        <v>523</v>
      </c>
      <c r="G154" s="33">
        <v>1123</v>
      </c>
      <c r="H154" s="33">
        <v>1410</v>
      </c>
      <c r="I154" s="33">
        <v>1836</v>
      </c>
      <c r="J154" s="33">
        <v>2159</v>
      </c>
      <c r="K154" s="33">
        <v>2369</v>
      </c>
      <c r="L154" s="33">
        <v>2695</v>
      </c>
      <c r="M154" s="33">
        <v>3000</v>
      </c>
      <c r="N154" s="33">
        <v>3118</v>
      </c>
      <c r="O154" s="33">
        <v>3727</v>
      </c>
      <c r="P154" s="33">
        <v>3897</v>
      </c>
      <c r="Q154" s="33">
        <v>4785</v>
      </c>
      <c r="R154" s="33">
        <v>6183</v>
      </c>
      <c r="S154" s="33">
        <v>6903</v>
      </c>
      <c r="T154" s="33">
        <v>6526</v>
      </c>
      <c r="U154" s="33">
        <v>4398</v>
      </c>
    </row>
    <row r="155" spans="1:26" x14ac:dyDescent="0.2">
      <c r="A155" s="30" t="s">
        <v>68</v>
      </c>
      <c r="B155" s="33">
        <v>23247</v>
      </c>
      <c r="C155" s="33">
        <v>25844</v>
      </c>
      <c r="D155" s="33">
        <v>25545</v>
      </c>
      <c r="E155" s="33">
        <v>26324</v>
      </c>
      <c r="F155" s="33">
        <v>25515</v>
      </c>
      <c r="G155" s="33">
        <v>25229</v>
      </c>
      <c r="H155" s="33">
        <v>29085</v>
      </c>
      <c r="I155" s="33">
        <v>26739</v>
      </c>
      <c r="J155" s="33">
        <v>27541</v>
      </c>
      <c r="K155" s="33">
        <v>27709</v>
      </c>
      <c r="L155" s="33">
        <v>28626</v>
      </c>
      <c r="M155" s="33">
        <v>29362</v>
      </c>
      <c r="N155" s="33">
        <v>29126</v>
      </c>
      <c r="O155" s="33">
        <v>29909</v>
      </c>
      <c r="P155" s="33">
        <v>30677</v>
      </c>
      <c r="Q155" s="33">
        <v>29552</v>
      </c>
      <c r="R155" s="33">
        <v>28395</v>
      </c>
      <c r="S155" s="33">
        <v>27307</v>
      </c>
      <c r="T155" s="33">
        <v>27824</v>
      </c>
      <c r="U155" s="33">
        <v>25911</v>
      </c>
    </row>
    <row r="156" spans="1:26" x14ac:dyDescent="0.2">
      <c r="A156" s="30" t="s">
        <v>69</v>
      </c>
      <c r="B156" s="38">
        <v>75989</v>
      </c>
      <c r="C156" s="38">
        <v>87440</v>
      </c>
      <c r="D156" s="38">
        <v>85471</v>
      </c>
      <c r="E156" s="38">
        <v>90549</v>
      </c>
      <c r="F156" s="38">
        <v>89111</v>
      </c>
      <c r="G156" s="38">
        <v>93828</v>
      </c>
      <c r="H156" s="38">
        <v>106380</v>
      </c>
      <c r="I156" s="38">
        <v>99877</v>
      </c>
      <c r="J156" s="38">
        <v>101986</v>
      </c>
      <c r="K156" s="38">
        <v>103418</v>
      </c>
      <c r="L156" s="38">
        <v>112227</v>
      </c>
      <c r="M156" s="38">
        <v>112453</v>
      </c>
      <c r="N156" s="38">
        <v>111818</v>
      </c>
      <c r="O156" s="38">
        <v>118564</v>
      </c>
      <c r="P156" s="38">
        <v>122721</v>
      </c>
      <c r="Q156" s="38">
        <v>122871</v>
      </c>
      <c r="R156" s="38">
        <v>119879</v>
      </c>
      <c r="S156" s="38">
        <v>112987</v>
      </c>
      <c r="T156" s="38">
        <v>116318</v>
      </c>
      <c r="U156" s="38">
        <v>115570</v>
      </c>
    </row>
    <row r="157" spans="1:26" x14ac:dyDescent="0.2">
      <c r="A157" s="37" t="s">
        <v>70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Z157"/>
    </row>
    <row r="158" spans="1:26" x14ac:dyDescent="0.2">
      <c r="A158" s="39" t="s">
        <v>71</v>
      </c>
      <c r="B158" s="40">
        <f>SUM(B127:B155)</f>
        <v>76630</v>
      </c>
      <c r="C158" s="40">
        <f t="shared" ref="C158:U158" si="4">SUM(C127:C155)</f>
        <v>88265</v>
      </c>
      <c r="D158" s="40">
        <f t="shared" si="4"/>
        <v>86487</v>
      </c>
      <c r="E158" s="40">
        <f t="shared" si="4"/>
        <v>91715</v>
      </c>
      <c r="F158" s="40">
        <f t="shared" si="4"/>
        <v>90316</v>
      </c>
      <c r="G158" s="40">
        <f t="shared" si="4"/>
        <v>95736</v>
      </c>
      <c r="H158" s="40">
        <f t="shared" si="4"/>
        <v>108666</v>
      </c>
      <c r="I158" s="40">
        <f t="shared" si="4"/>
        <v>102511</v>
      </c>
      <c r="J158" s="40">
        <f t="shared" si="4"/>
        <v>104972</v>
      </c>
      <c r="K158" s="40">
        <f t="shared" si="4"/>
        <v>106659</v>
      </c>
      <c r="L158" s="40">
        <f t="shared" si="4"/>
        <v>115754</v>
      </c>
      <c r="M158" s="40">
        <f t="shared" si="4"/>
        <v>116326</v>
      </c>
      <c r="N158" s="40">
        <f t="shared" si="4"/>
        <v>115805</v>
      </c>
      <c r="O158" s="40">
        <f t="shared" si="4"/>
        <v>123217</v>
      </c>
      <c r="P158" s="40">
        <f t="shared" si="4"/>
        <v>127576</v>
      </c>
      <c r="Q158" s="40">
        <f t="shared" si="4"/>
        <v>128649</v>
      </c>
      <c r="R158" s="40">
        <f t="shared" si="4"/>
        <v>127010</v>
      </c>
      <c r="S158" s="40">
        <f t="shared" si="4"/>
        <v>120806</v>
      </c>
      <c r="T158" s="40">
        <f t="shared" si="4"/>
        <v>123836</v>
      </c>
      <c r="U158" s="40">
        <f t="shared" si="4"/>
        <v>120963</v>
      </c>
      <c r="Z158"/>
    </row>
    <row r="159" spans="1:26" ht="13.5" thickBot="1" x14ac:dyDescent="0.25">
      <c r="Z159"/>
    </row>
    <row r="160" spans="1:26" ht="16.5" thickTop="1" thickBot="1" x14ac:dyDescent="0.25">
      <c r="A160" s="24"/>
      <c r="B160" s="173" t="s">
        <v>6</v>
      </c>
      <c r="C160" s="182" t="s">
        <v>7</v>
      </c>
      <c r="D160" s="180"/>
      <c r="E160" s="180"/>
      <c r="F160" s="180"/>
      <c r="G160" s="181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</row>
    <row r="161" spans="1:21" ht="15.75" thickTop="1" x14ac:dyDescent="0.2">
      <c r="A161" s="45"/>
      <c r="B161" s="173" t="s">
        <v>10</v>
      </c>
      <c r="C161" s="174" t="s">
        <v>162</v>
      </c>
      <c r="D161" s="178"/>
      <c r="E161" s="178"/>
      <c r="F161" s="178"/>
      <c r="G161" s="179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</row>
    <row r="162" spans="1:21" ht="15" x14ac:dyDescent="0.2">
      <c r="A162" s="45"/>
      <c r="B162" s="173" t="s">
        <v>13</v>
      </c>
      <c r="C162" s="174" t="s">
        <v>153</v>
      </c>
      <c r="D162" s="178"/>
      <c r="E162" s="178"/>
      <c r="F162" s="178"/>
      <c r="G162" s="179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</row>
    <row r="163" spans="1:21" x14ac:dyDescent="0.2">
      <c r="A163" s="21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5"/>
      <c r="U163" s="25"/>
    </row>
    <row r="164" spans="1:21" x14ac:dyDescent="0.2">
      <c r="A164" s="30" t="s">
        <v>15</v>
      </c>
      <c r="B164" s="30" t="s">
        <v>16</v>
      </c>
      <c r="C164" s="30" t="s">
        <v>17</v>
      </c>
      <c r="D164" s="30" t="s">
        <v>18</v>
      </c>
      <c r="E164" s="30" t="s">
        <v>19</v>
      </c>
      <c r="F164" s="30" t="s">
        <v>20</v>
      </c>
      <c r="G164" s="30" t="s">
        <v>21</v>
      </c>
      <c r="H164" s="30" t="s">
        <v>22</v>
      </c>
      <c r="I164" s="30" t="s">
        <v>23</v>
      </c>
      <c r="J164" s="30" t="s">
        <v>24</v>
      </c>
      <c r="K164" s="30" t="s">
        <v>25</v>
      </c>
      <c r="L164" s="30" t="s">
        <v>26</v>
      </c>
      <c r="M164" s="30" t="s">
        <v>27</v>
      </c>
      <c r="N164" s="30" t="s">
        <v>28</v>
      </c>
      <c r="O164" s="30" t="s">
        <v>29</v>
      </c>
      <c r="P164" s="30" t="s">
        <v>30</v>
      </c>
      <c r="Q164" s="30" t="s">
        <v>31</v>
      </c>
      <c r="R164" s="30" t="s">
        <v>32</v>
      </c>
      <c r="S164" s="30" t="s">
        <v>33</v>
      </c>
      <c r="T164" s="30" t="s">
        <v>34</v>
      </c>
      <c r="U164" s="30" t="s">
        <v>35</v>
      </c>
    </row>
    <row r="165" spans="1:21" x14ac:dyDescent="0.2">
      <c r="A165" s="30" t="s">
        <v>36</v>
      </c>
      <c r="B165" s="33">
        <v>0</v>
      </c>
      <c r="C165" s="33">
        <v>0</v>
      </c>
      <c r="D165" s="33">
        <v>0</v>
      </c>
      <c r="E165" s="33">
        <v>0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3">
        <v>0</v>
      </c>
    </row>
    <row r="166" spans="1:21" x14ac:dyDescent="0.2">
      <c r="A166" s="30" t="s">
        <v>38</v>
      </c>
      <c r="B166" s="33">
        <v>0</v>
      </c>
      <c r="C166" s="33">
        <v>0</v>
      </c>
      <c r="D166" s="33">
        <v>0</v>
      </c>
      <c r="E166" s="33">
        <v>0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>
        <v>0</v>
      </c>
    </row>
    <row r="167" spans="1:21" x14ac:dyDescent="0.2">
      <c r="A167" s="30" t="s">
        <v>40</v>
      </c>
      <c r="B167" s="33">
        <v>0</v>
      </c>
      <c r="C167" s="33">
        <v>0</v>
      </c>
      <c r="D167" s="33">
        <v>0</v>
      </c>
      <c r="E167" s="33">
        <v>0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>
        <v>0</v>
      </c>
    </row>
    <row r="168" spans="1:21" x14ac:dyDescent="0.2">
      <c r="A168" s="30" t="s">
        <v>66</v>
      </c>
      <c r="B168" s="33">
        <v>0</v>
      </c>
      <c r="C168" s="33">
        <v>0</v>
      </c>
      <c r="D168" s="33">
        <v>0</v>
      </c>
      <c r="E168" s="33">
        <v>0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>
        <v>0</v>
      </c>
    </row>
    <row r="169" spans="1:21" x14ac:dyDescent="0.2">
      <c r="A169" s="30" t="s">
        <v>42</v>
      </c>
      <c r="B169" s="33" t="s">
        <v>161</v>
      </c>
      <c r="C169" s="33" t="s">
        <v>161</v>
      </c>
      <c r="D169" s="33" t="s">
        <v>161</v>
      </c>
      <c r="E169" s="33" t="s">
        <v>161</v>
      </c>
      <c r="F169" s="33" t="s">
        <v>161</v>
      </c>
      <c r="G169" s="33" t="s">
        <v>161</v>
      </c>
      <c r="H169" s="33" t="s">
        <v>161</v>
      </c>
      <c r="I169" s="33" t="s">
        <v>161</v>
      </c>
      <c r="J169" s="33" t="s">
        <v>161</v>
      </c>
      <c r="K169" s="33" t="s">
        <v>161</v>
      </c>
      <c r="L169" s="33" t="s">
        <v>161</v>
      </c>
      <c r="M169" s="33" t="s">
        <v>161</v>
      </c>
      <c r="N169" s="33" t="s">
        <v>161</v>
      </c>
      <c r="O169" s="33" t="s">
        <v>161</v>
      </c>
      <c r="P169" s="33" t="s">
        <v>161</v>
      </c>
      <c r="Q169" s="33" t="s">
        <v>161</v>
      </c>
      <c r="R169" s="33" t="s">
        <v>161</v>
      </c>
      <c r="S169" s="33" t="s">
        <v>161</v>
      </c>
      <c r="T169" s="33" t="s">
        <v>161</v>
      </c>
      <c r="U169" s="33" t="s">
        <v>161</v>
      </c>
    </row>
    <row r="170" spans="1:21" x14ac:dyDescent="0.2">
      <c r="A170" s="30" t="s">
        <v>43</v>
      </c>
      <c r="B170" s="33">
        <v>0</v>
      </c>
      <c r="C170" s="33">
        <v>0</v>
      </c>
      <c r="D170" s="33">
        <v>0</v>
      </c>
      <c r="E170" s="33">
        <v>0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>
        <v>0</v>
      </c>
    </row>
    <row r="171" spans="1:21" x14ac:dyDescent="0.2">
      <c r="A171" s="30" t="s">
        <v>48</v>
      </c>
      <c r="B171" s="33">
        <v>0</v>
      </c>
      <c r="C171" s="33">
        <v>0</v>
      </c>
      <c r="D171" s="33">
        <v>0</v>
      </c>
      <c r="E171" s="33">
        <v>0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>
        <v>0</v>
      </c>
    </row>
    <row r="172" spans="1:21" x14ac:dyDescent="0.2">
      <c r="A172" s="30" t="s">
        <v>44</v>
      </c>
      <c r="B172" s="33">
        <v>0</v>
      </c>
      <c r="C172" s="33">
        <v>0</v>
      </c>
      <c r="D172" s="33">
        <v>0</v>
      </c>
      <c r="E172" s="33">
        <v>0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>
        <v>0</v>
      </c>
    </row>
    <row r="173" spans="1:21" x14ac:dyDescent="0.2">
      <c r="A173" s="30" t="s">
        <v>45</v>
      </c>
      <c r="B173" s="33">
        <v>0</v>
      </c>
      <c r="C173" s="33">
        <v>0</v>
      </c>
      <c r="D173" s="33">
        <v>0</v>
      </c>
      <c r="E173" s="33">
        <v>0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>
        <v>0</v>
      </c>
    </row>
    <row r="174" spans="1:21" x14ac:dyDescent="0.2">
      <c r="A174" s="30" t="s">
        <v>64</v>
      </c>
      <c r="B174" s="33">
        <v>0</v>
      </c>
      <c r="C174" s="33">
        <v>0</v>
      </c>
      <c r="D174" s="33">
        <v>0</v>
      </c>
      <c r="E174" s="33">
        <v>0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>
        <v>0</v>
      </c>
    </row>
    <row r="175" spans="1:21" x14ac:dyDescent="0.2">
      <c r="A175" s="30" t="s">
        <v>46</v>
      </c>
      <c r="B175" s="33">
        <v>0</v>
      </c>
      <c r="C175" s="33">
        <v>0</v>
      </c>
      <c r="D175" s="33">
        <v>0</v>
      </c>
      <c r="E175" s="33">
        <v>0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>
        <v>0</v>
      </c>
    </row>
    <row r="176" spans="1:21" x14ac:dyDescent="0.2">
      <c r="A176" s="30" t="s">
        <v>47</v>
      </c>
      <c r="B176" s="33">
        <v>0</v>
      </c>
      <c r="C176" s="33">
        <v>0</v>
      </c>
      <c r="D176" s="33">
        <v>0</v>
      </c>
      <c r="E176" s="33">
        <v>0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>
        <v>0</v>
      </c>
    </row>
    <row r="177" spans="1:21" x14ac:dyDescent="0.2">
      <c r="A177" s="30" t="s">
        <v>49</v>
      </c>
      <c r="B177" s="33">
        <v>0</v>
      </c>
      <c r="C177" s="33">
        <v>0</v>
      </c>
      <c r="D177" s="33">
        <v>0</v>
      </c>
      <c r="E177" s="33">
        <v>0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>
        <v>0</v>
      </c>
    </row>
    <row r="178" spans="1:21" x14ac:dyDescent="0.2">
      <c r="A178" s="30" t="s">
        <v>50</v>
      </c>
      <c r="B178" s="33">
        <v>0</v>
      </c>
      <c r="C178" s="33">
        <v>0</v>
      </c>
      <c r="D178" s="33">
        <v>0</v>
      </c>
      <c r="E178" s="33">
        <v>0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3">
        <v>0</v>
      </c>
    </row>
    <row r="179" spans="1:21" x14ac:dyDescent="0.2">
      <c r="A179" s="30" t="s">
        <v>51</v>
      </c>
      <c r="B179" s="33">
        <v>0</v>
      </c>
      <c r="C179" s="33">
        <v>0</v>
      </c>
      <c r="D179" s="33">
        <v>0</v>
      </c>
      <c r="E179" s="33">
        <v>0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</row>
    <row r="180" spans="1:21" x14ac:dyDescent="0.2">
      <c r="A180" s="30" t="s">
        <v>52</v>
      </c>
      <c r="B180" s="33">
        <v>0</v>
      </c>
      <c r="C180" s="33">
        <v>0</v>
      </c>
      <c r="D180" s="33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>
        <v>0</v>
      </c>
    </row>
    <row r="181" spans="1:21" x14ac:dyDescent="0.2">
      <c r="A181" s="30" t="s">
        <v>54</v>
      </c>
      <c r="B181" s="33">
        <v>0</v>
      </c>
      <c r="C181" s="33">
        <v>0</v>
      </c>
      <c r="D181" s="33">
        <v>0</v>
      </c>
      <c r="E181" s="33">
        <v>0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>
        <v>0</v>
      </c>
    </row>
    <row r="182" spans="1:21" x14ac:dyDescent="0.2">
      <c r="A182" s="30" t="s">
        <v>55</v>
      </c>
      <c r="B182" s="33">
        <v>0</v>
      </c>
      <c r="C182" s="33">
        <v>0</v>
      </c>
      <c r="D182" s="33">
        <v>0</v>
      </c>
      <c r="E182" s="33">
        <v>0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>
        <v>0</v>
      </c>
    </row>
    <row r="183" spans="1:21" x14ac:dyDescent="0.2">
      <c r="A183" s="30" t="s">
        <v>53</v>
      </c>
      <c r="B183" s="33">
        <v>0</v>
      </c>
      <c r="C183" s="33">
        <v>0</v>
      </c>
      <c r="D183" s="33">
        <v>0</v>
      </c>
      <c r="E183" s="33">
        <v>0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</row>
    <row r="184" spans="1:21" x14ac:dyDescent="0.2">
      <c r="A184" s="30" t="s">
        <v>57</v>
      </c>
      <c r="B184" s="33">
        <v>0</v>
      </c>
      <c r="C184" s="33">
        <v>0</v>
      </c>
      <c r="D184" s="33">
        <v>0</v>
      </c>
      <c r="E184" s="33">
        <v>0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</row>
    <row r="185" spans="1:21" x14ac:dyDescent="0.2">
      <c r="A185" s="30" t="s">
        <v>58</v>
      </c>
      <c r="B185" s="33">
        <v>0</v>
      </c>
      <c r="C185" s="33">
        <v>0</v>
      </c>
      <c r="D185" s="33">
        <v>0</v>
      </c>
      <c r="E185" s="33">
        <v>0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1</v>
      </c>
      <c r="U185" s="33">
        <v>1</v>
      </c>
    </row>
    <row r="186" spans="1:21" x14ac:dyDescent="0.2">
      <c r="A186" s="30" t="s">
        <v>59</v>
      </c>
      <c r="B186" s="33">
        <v>0</v>
      </c>
      <c r="C186" s="33">
        <v>0</v>
      </c>
      <c r="D186" s="33">
        <v>0</v>
      </c>
      <c r="E186" s="33">
        <v>0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>
        <v>0</v>
      </c>
    </row>
    <row r="187" spans="1:21" x14ac:dyDescent="0.2">
      <c r="A187" s="30" t="s">
        <v>60</v>
      </c>
      <c r="B187" s="33">
        <v>0</v>
      </c>
      <c r="C187" s="33">
        <v>0</v>
      </c>
      <c r="D187" s="33">
        <v>0</v>
      </c>
      <c r="E187" s="33">
        <v>0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3">
        <v>0</v>
      </c>
    </row>
    <row r="188" spans="1:21" x14ac:dyDescent="0.2">
      <c r="A188" s="30" t="s">
        <v>61</v>
      </c>
      <c r="B188" s="33">
        <v>0</v>
      </c>
      <c r="C188" s="33">
        <v>0</v>
      </c>
      <c r="D188" s="33">
        <v>0</v>
      </c>
      <c r="E188" s="33">
        <v>0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>
        <v>0</v>
      </c>
    </row>
    <row r="189" spans="1:21" x14ac:dyDescent="0.2">
      <c r="A189" s="30" t="s">
        <v>65</v>
      </c>
      <c r="B189" s="33">
        <v>0</v>
      </c>
      <c r="C189" s="33">
        <v>0</v>
      </c>
      <c r="D189" s="33">
        <v>0</v>
      </c>
      <c r="E189" s="33">
        <v>0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>
        <v>0</v>
      </c>
    </row>
    <row r="190" spans="1:21" x14ac:dyDescent="0.2">
      <c r="A190" s="30" t="s">
        <v>63</v>
      </c>
      <c r="B190" s="33">
        <v>0</v>
      </c>
      <c r="C190" s="33">
        <v>0</v>
      </c>
      <c r="D190" s="33">
        <v>0</v>
      </c>
      <c r="E190" s="33">
        <v>0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0</v>
      </c>
      <c r="U190" s="33">
        <v>0</v>
      </c>
    </row>
    <row r="191" spans="1:21" x14ac:dyDescent="0.2">
      <c r="A191" s="30" t="s">
        <v>62</v>
      </c>
      <c r="B191" s="33">
        <v>0</v>
      </c>
      <c r="C191" s="33">
        <v>0</v>
      </c>
      <c r="D191" s="33">
        <v>0</v>
      </c>
      <c r="E191" s="33">
        <v>0</v>
      </c>
      <c r="F191" s="33">
        <v>0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0</v>
      </c>
      <c r="U191" s="33">
        <v>0</v>
      </c>
    </row>
    <row r="192" spans="1:21" x14ac:dyDescent="0.2">
      <c r="A192" s="30" t="s">
        <v>67</v>
      </c>
      <c r="B192" s="33">
        <v>0</v>
      </c>
      <c r="C192" s="33">
        <v>0</v>
      </c>
      <c r="D192" s="33">
        <v>0</v>
      </c>
      <c r="E192" s="33">
        <v>0</v>
      </c>
      <c r="F192" s="33">
        <v>0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3">
        <v>1</v>
      </c>
    </row>
    <row r="193" spans="1:26" x14ac:dyDescent="0.2">
      <c r="A193" s="30" t="s">
        <v>68</v>
      </c>
      <c r="B193" s="33">
        <v>0</v>
      </c>
      <c r="C193" s="33">
        <v>0</v>
      </c>
      <c r="D193" s="33">
        <v>0</v>
      </c>
      <c r="E193" s="33">
        <v>0</v>
      </c>
      <c r="F193" s="33">
        <v>0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33">
        <v>0</v>
      </c>
    </row>
    <row r="194" spans="1:26" x14ac:dyDescent="0.2">
      <c r="A194" s="30" t="s">
        <v>69</v>
      </c>
      <c r="B194" s="38">
        <v>0</v>
      </c>
      <c r="C194" s="38">
        <v>0</v>
      </c>
      <c r="D194" s="38">
        <v>0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8">
        <v>0</v>
      </c>
      <c r="T194" s="38">
        <v>0</v>
      </c>
      <c r="U194" s="38">
        <v>0</v>
      </c>
    </row>
    <row r="195" spans="1:26" x14ac:dyDescent="0.2">
      <c r="A195" s="37" t="s">
        <v>70</v>
      </c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Z195"/>
    </row>
    <row r="196" spans="1:26" x14ac:dyDescent="0.2">
      <c r="A196" s="39" t="s">
        <v>71</v>
      </c>
      <c r="B196" s="40">
        <f>SUM(B165:B193)</f>
        <v>0</v>
      </c>
      <c r="C196" s="40">
        <f t="shared" ref="C196:U196" si="5">SUM(C165:C193)</f>
        <v>0</v>
      </c>
      <c r="D196" s="40">
        <f t="shared" si="5"/>
        <v>0</v>
      </c>
      <c r="E196" s="40">
        <f t="shared" si="5"/>
        <v>0</v>
      </c>
      <c r="F196" s="40">
        <f t="shared" si="5"/>
        <v>0</v>
      </c>
      <c r="G196" s="40">
        <f t="shared" si="5"/>
        <v>0</v>
      </c>
      <c r="H196" s="40">
        <f t="shared" si="5"/>
        <v>0</v>
      </c>
      <c r="I196" s="40">
        <f t="shared" si="5"/>
        <v>0</v>
      </c>
      <c r="J196" s="40">
        <f t="shared" si="5"/>
        <v>0</v>
      </c>
      <c r="K196" s="40">
        <f t="shared" si="5"/>
        <v>0</v>
      </c>
      <c r="L196" s="40">
        <f t="shared" si="5"/>
        <v>0</v>
      </c>
      <c r="M196" s="40">
        <f t="shared" si="5"/>
        <v>0</v>
      </c>
      <c r="N196" s="40">
        <f t="shared" si="5"/>
        <v>0</v>
      </c>
      <c r="O196" s="40">
        <f t="shared" si="5"/>
        <v>0</v>
      </c>
      <c r="P196" s="40">
        <f t="shared" si="5"/>
        <v>0</v>
      </c>
      <c r="Q196" s="40">
        <f t="shared" si="5"/>
        <v>0</v>
      </c>
      <c r="R196" s="40">
        <f t="shared" si="5"/>
        <v>0</v>
      </c>
      <c r="S196" s="40">
        <f t="shared" si="5"/>
        <v>0</v>
      </c>
      <c r="T196" s="40">
        <f t="shared" si="5"/>
        <v>1</v>
      </c>
      <c r="U196" s="40">
        <f t="shared" si="5"/>
        <v>2</v>
      </c>
      <c r="Z196"/>
    </row>
    <row r="197" spans="1:26" x14ac:dyDescent="0.2">
      <c r="Z197"/>
    </row>
    <row r="198" spans="1:26" ht="13.5" thickBot="1" x14ac:dyDescent="0.25">
      <c r="A198" s="24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</row>
    <row r="199" spans="1:26" ht="16.5" thickTop="1" thickBot="1" x14ac:dyDescent="0.25">
      <c r="A199" s="24"/>
      <c r="B199" s="173" t="s">
        <v>6</v>
      </c>
      <c r="C199" s="182" t="s">
        <v>7</v>
      </c>
      <c r="D199" s="180"/>
      <c r="E199" s="180"/>
      <c r="F199" s="180"/>
      <c r="G199" s="181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</row>
    <row r="200" spans="1:26" ht="15.75" thickTop="1" x14ac:dyDescent="0.2">
      <c r="A200" s="45"/>
      <c r="B200" s="173" t="s">
        <v>10</v>
      </c>
      <c r="C200" s="174" t="s">
        <v>162</v>
      </c>
      <c r="D200" s="178"/>
      <c r="E200" s="178"/>
      <c r="F200" s="178"/>
      <c r="G200" s="179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</row>
    <row r="201" spans="1:26" ht="15" x14ac:dyDescent="0.2">
      <c r="A201" s="45"/>
      <c r="B201" s="173" t="s">
        <v>13</v>
      </c>
      <c r="C201" s="174" t="s">
        <v>154</v>
      </c>
      <c r="D201" s="178"/>
      <c r="E201" s="178"/>
      <c r="F201" s="178"/>
      <c r="G201" s="179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</row>
    <row r="202" spans="1:26" x14ac:dyDescent="0.2">
      <c r="A202" s="21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5"/>
      <c r="U202" s="25"/>
    </row>
    <row r="203" spans="1:26" x14ac:dyDescent="0.2">
      <c r="A203" s="30" t="s">
        <v>15</v>
      </c>
      <c r="B203" s="30" t="s">
        <v>16</v>
      </c>
      <c r="C203" s="30" t="s">
        <v>17</v>
      </c>
      <c r="D203" s="30" t="s">
        <v>18</v>
      </c>
      <c r="E203" s="30" t="s">
        <v>19</v>
      </c>
      <c r="F203" s="30" t="s">
        <v>20</v>
      </c>
      <c r="G203" s="30" t="s">
        <v>21</v>
      </c>
      <c r="H203" s="30" t="s">
        <v>22</v>
      </c>
      <c r="I203" s="30" t="s">
        <v>23</v>
      </c>
      <c r="J203" s="30" t="s">
        <v>24</v>
      </c>
      <c r="K203" s="30" t="s">
        <v>25</v>
      </c>
      <c r="L203" s="30" t="s">
        <v>26</v>
      </c>
      <c r="M203" s="30" t="s">
        <v>27</v>
      </c>
      <c r="N203" s="30" t="s">
        <v>28</v>
      </c>
      <c r="O203" s="30" t="s">
        <v>29</v>
      </c>
      <c r="P203" s="30" t="s">
        <v>30</v>
      </c>
      <c r="Q203" s="30" t="s">
        <v>31</v>
      </c>
      <c r="R203" s="30" t="s">
        <v>32</v>
      </c>
      <c r="S203" s="30" t="s">
        <v>33</v>
      </c>
      <c r="T203" s="30" t="s">
        <v>34</v>
      </c>
      <c r="U203" s="30" t="s">
        <v>35</v>
      </c>
    </row>
    <row r="204" spans="1:26" x14ac:dyDescent="0.2">
      <c r="A204" s="30" t="s">
        <v>36</v>
      </c>
      <c r="B204" s="33">
        <v>9</v>
      </c>
      <c r="C204" s="33">
        <v>10</v>
      </c>
      <c r="D204" s="33">
        <v>10</v>
      </c>
      <c r="E204" s="33">
        <v>11</v>
      </c>
      <c r="F204" s="33">
        <v>11</v>
      </c>
      <c r="G204" s="33">
        <v>12</v>
      </c>
      <c r="H204" s="33">
        <v>13</v>
      </c>
      <c r="I204" s="33">
        <v>13</v>
      </c>
      <c r="J204" s="33">
        <v>14</v>
      </c>
      <c r="K204" s="33">
        <v>14</v>
      </c>
      <c r="L204" s="33">
        <v>13</v>
      </c>
      <c r="M204" s="33">
        <v>14</v>
      </c>
      <c r="N204" s="33">
        <v>13</v>
      </c>
      <c r="O204" s="33">
        <v>14</v>
      </c>
      <c r="P204" s="33">
        <v>13</v>
      </c>
      <c r="Q204" s="33">
        <v>14</v>
      </c>
      <c r="R204" s="33">
        <v>14</v>
      </c>
      <c r="S204" s="33">
        <v>13</v>
      </c>
      <c r="T204" s="33">
        <v>13</v>
      </c>
      <c r="U204" s="33">
        <v>13</v>
      </c>
    </row>
    <row r="205" spans="1:26" x14ac:dyDescent="0.2">
      <c r="A205" s="30" t="s">
        <v>38</v>
      </c>
      <c r="B205" s="33">
        <v>0</v>
      </c>
      <c r="C205" s="33">
        <v>0</v>
      </c>
      <c r="D205" s="33">
        <v>0</v>
      </c>
      <c r="E205" s="33">
        <v>0</v>
      </c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33">
        <v>18</v>
      </c>
      <c r="R205" s="33">
        <v>146</v>
      </c>
      <c r="S205" s="33">
        <v>166</v>
      </c>
      <c r="T205" s="33">
        <v>169</v>
      </c>
      <c r="U205" s="33">
        <v>235</v>
      </c>
    </row>
    <row r="206" spans="1:26" x14ac:dyDescent="0.2">
      <c r="A206" s="30" t="s">
        <v>40</v>
      </c>
      <c r="B206" s="33">
        <v>0</v>
      </c>
      <c r="C206" s="33">
        <v>0</v>
      </c>
      <c r="D206" s="33">
        <v>0</v>
      </c>
      <c r="E206" s="33">
        <v>0</v>
      </c>
      <c r="F206" s="33">
        <v>0</v>
      </c>
      <c r="G206" s="33">
        <v>0</v>
      </c>
      <c r="H206" s="33">
        <v>0</v>
      </c>
      <c r="I206" s="33">
        <v>0</v>
      </c>
      <c r="J206" s="33">
        <v>1</v>
      </c>
      <c r="K206" s="33">
        <v>6</v>
      </c>
      <c r="L206" s="33">
        <v>13</v>
      </c>
      <c r="M206" s="33">
        <v>14</v>
      </c>
      <c r="N206" s="33">
        <v>15</v>
      </c>
      <c r="O206" s="33">
        <v>17</v>
      </c>
      <c r="P206" s="33">
        <v>21</v>
      </c>
      <c r="Q206" s="33">
        <v>27</v>
      </c>
      <c r="R206" s="33">
        <v>32</v>
      </c>
      <c r="S206" s="33">
        <v>32</v>
      </c>
      <c r="T206" s="33">
        <v>35</v>
      </c>
      <c r="U206" s="33">
        <v>26</v>
      </c>
    </row>
    <row r="207" spans="1:26" x14ac:dyDescent="0.2">
      <c r="A207" s="30" t="s">
        <v>66</v>
      </c>
      <c r="B207" s="33">
        <v>0</v>
      </c>
      <c r="C207" s="33">
        <v>0</v>
      </c>
      <c r="D207" s="33">
        <v>0</v>
      </c>
      <c r="E207" s="33">
        <v>0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123</v>
      </c>
      <c r="L207" s="33">
        <v>133</v>
      </c>
      <c r="M207" s="33">
        <v>144</v>
      </c>
      <c r="N207" s="33">
        <v>143</v>
      </c>
      <c r="O207" s="33">
        <v>157</v>
      </c>
      <c r="P207" s="33">
        <v>161</v>
      </c>
      <c r="Q207" s="33">
        <v>165</v>
      </c>
      <c r="R207" s="33">
        <v>164</v>
      </c>
      <c r="S207" s="33">
        <v>156</v>
      </c>
      <c r="T207" s="33">
        <v>158</v>
      </c>
      <c r="U207" s="33">
        <v>154</v>
      </c>
    </row>
    <row r="208" spans="1:26" x14ac:dyDescent="0.2">
      <c r="A208" s="30" t="s">
        <v>42</v>
      </c>
      <c r="B208" s="33" t="s">
        <v>161</v>
      </c>
      <c r="C208" s="33" t="s">
        <v>161</v>
      </c>
      <c r="D208" s="33" t="s">
        <v>161</v>
      </c>
      <c r="E208" s="33" t="s">
        <v>161</v>
      </c>
      <c r="F208" s="33" t="s">
        <v>161</v>
      </c>
      <c r="G208" s="33" t="s">
        <v>161</v>
      </c>
      <c r="H208" s="33" t="s">
        <v>161</v>
      </c>
      <c r="I208" s="33" t="s">
        <v>161</v>
      </c>
      <c r="J208" s="33" t="s">
        <v>161</v>
      </c>
      <c r="K208" s="33" t="s">
        <v>161</v>
      </c>
      <c r="L208" s="33" t="s">
        <v>161</v>
      </c>
      <c r="M208" s="33" t="s">
        <v>161</v>
      </c>
      <c r="N208" s="33" t="s">
        <v>161</v>
      </c>
      <c r="O208" s="33" t="s">
        <v>161</v>
      </c>
      <c r="P208" s="33" t="s">
        <v>161</v>
      </c>
      <c r="Q208" s="33" t="s">
        <v>161</v>
      </c>
      <c r="R208" s="33" t="s">
        <v>161</v>
      </c>
      <c r="S208" s="33" t="s">
        <v>161</v>
      </c>
      <c r="T208" s="33" t="s">
        <v>161</v>
      </c>
      <c r="U208" s="33" t="s">
        <v>161</v>
      </c>
    </row>
    <row r="209" spans="1:21" x14ac:dyDescent="0.2">
      <c r="A209" s="30" t="s">
        <v>43</v>
      </c>
      <c r="B209" s="33">
        <v>177</v>
      </c>
      <c r="C209" s="33">
        <v>164</v>
      </c>
      <c r="D209" s="33">
        <v>106</v>
      </c>
      <c r="E209" s="33">
        <v>108</v>
      </c>
      <c r="F209" s="33">
        <v>131</v>
      </c>
      <c r="G209" s="33">
        <v>111</v>
      </c>
      <c r="H209" s="33">
        <v>89</v>
      </c>
      <c r="I209" s="33">
        <v>92</v>
      </c>
      <c r="J209" s="33">
        <v>76</v>
      </c>
      <c r="K209" s="33">
        <v>67</v>
      </c>
      <c r="L209" s="33">
        <v>68</v>
      </c>
      <c r="M209" s="33">
        <v>67</v>
      </c>
      <c r="N209" s="33">
        <v>71</v>
      </c>
      <c r="O209" s="33">
        <v>68</v>
      </c>
      <c r="P209" s="33">
        <v>67</v>
      </c>
      <c r="Q209" s="33">
        <v>68</v>
      </c>
      <c r="R209" s="33">
        <v>65</v>
      </c>
      <c r="S209" s="33">
        <v>66</v>
      </c>
      <c r="T209" s="33">
        <v>53</v>
      </c>
      <c r="U209" s="33">
        <v>52</v>
      </c>
    </row>
    <row r="210" spans="1:21" x14ac:dyDescent="0.2">
      <c r="A210" s="30" t="s">
        <v>48</v>
      </c>
      <c r="B210" s="33">
        <v>157</v>
      </c>
      <c r="C210" s="33">
        <v>190</v>
      </c>
      <c r="D210" s="33">
        <v>196</v>
      </c>
      <c r="E210" s="33">
        <v>222</v>
      </c>
      <c r="F210" s="33">
        <v>228</v>
      </c>
      <c r="G210" s="33">
        <v>215</v>
      </c>
      <c r="H210" s="33">
        <v>268</v>
      </c>
      <c r="I210" s="33">
        <v>246</v>
      </c>
      <c r="J210" s="33">
        <v>247</v>
      </c>
      <c r="K210" s="33">
        <v>236</v>
      </c>
      <c r="L210" s="33">
        <v>258</v>
      </c>
      <c r="M210" s="33">
        <v>236</v>
      </c>
      <c r="N210" s="33">
        <v>236</v>
      </c>
      <c r="O210" s="33">
        <v>279</v>
      </c>
      <c r="P210" s="33">
        <v>258</v>
      </c>
      <c r="Q210" s="33">
        <v>215</v>
      </c>
      <c r="R210" s="33">
        <v>258</v>
      </c>
      <c r="S210" s="33">
        <v>258</v>
      </c>
      <c r="T210" s="33">
        <v>258</v>
      </c>
      <c r="U210" s="33">
        <v>258</v>
      </c>
    </row>
    <row r="211" spans="1:21" x14ac:dyDescent="0.2">
      <c r="A211" s="30" t="s">
        <v>44</v>
      </c>
      <c r="B211" s="33">
        <v>53</v>
      </c>
      <c r="C211" s="33">
        <v>64</v>
      </c>
      <c r="D211" s="33">
        <v>57</v>
      </c>
      <c r="E211" s="33">
        <v>59</v>
      </c>
      <c r="F211" s="33">
        <v>59</v>
      </c>
      <c r="G211" s="33">
        <v>61</v>
      </c>
      <c r="H211" s="33">
        <v>64</v>
      </c>
      <c r="I211" s="33">
        <v>63</v>
      </c>
      <c r="J211" s="33">
        <v>59</v>
      </c>
      <c r="K211" s="33">
        <v>54</v>
      </c>
      <c r="L211" s="33">
        <v>57</v>
      </c>
      <c r="M211" s="33">
        <v>64</v>
      </c>
      <c r="N211" s="33">
        <v>61</v>
      </c>
      <c r="O211" s="33">
        <v>55</v>
      </c>
      <c r="P211" s="33">
        <v>54</v>
      </c>
      <c r="Q211" s="33">
        <v>54</v>
      </c>
      <c r="R211" s="33">
        <v>53</v>
      </c>
      <c r="S211" s="33">
        <v>45</v>
      </c>
      <c r="T211" s="33">
        <v>40</v>
      </c>
      <c r="U211" s="33">
        <v>41</v>
      </c>
    </row>
    <row r="212" spans="1:21" x14ac:dyDescent="0.2">
      <c r="A212" s="30" t="s">
        <v>45</v>
      </c>
      <c r="B212" s="33">
        <v>2</v>
      </c>
      <c r="C212" s="33">
        <v>2</v>
      </c>
      <c r="D212" s="33">
        <v>5</v>
      </c>
      <c r="E212" s="33">
        <v>3</v>
      </c>
      <c r="F212" s="33">
        <v>1</v>
      </c>
      <c r="G212" s="33">
        <v>0</v>
      </c>
      <c r="H212" s="33">
        <v>3</v>
      </c>
      <c r="I212" s="33">
        <v>3</v>
      </c>
      <c r="J212" s="33">
        <v>5</v>
      </c>
      <c r="K212" s="33">
        <v>3</v>
      </c>
      <c r="L212" s="33">
        <v>3</v>
      </c>
      <c r="M212" s="33">
        <v>4</v>
      </c>
      <c r="N212" s="33">
        <v>4</v>
      </c>
      <c r="O212" s="33">
        <v>5</v>
      </c>
      <c r="P212" s="33">
        <v>6</v>
      </c>
      <c r="Q212" s="33">
        <v>6</v>
      </c>
      <c r="R212" s="33">
        <v>7</v>
      </c>
      <c r="S212" s="33">
        <v>7</v>
      </c>
      <c r="T212" s="33">
        <v>6</v>
      </c>
      <c r="U212" s="33">
        <v>8</v>
      </c>
    </row>
    <row r="213" spans="1:21" x14ac:dyDescent="0.2">
      <c r="A213" s="30" t="s">
        <v>64</v>
      </c>
      <c r="B213" s="33">
        <v>3</v>
      </c>
      <c r="C213" s="33">
        <v>2</v>
      </c>
      <c r="D213" s="33">
        <v>4</v>
      </c>
      <c r="E213" s="33">
        <v>4</v>
      </c>
      <c r="F213" s="33">
        <v>3</v>
      </c>
      <c r="G213" s="33">
        <v>9</v>
      </c>
      <c r="H213" s="33">
        <v>14</v>
      </c>
      <c r="I213" s="33">
        <v>27</v>
      </c>
      <c r="J213" s="33">
        <v>38</v>
      </c>
      <c r="K213" s="33">
        <v>81</v>
      </c>
      <c r="L213" s="33">
        <v>91</v>
      </c>
      <c r="M213" s="33">
        <v>39</v>
      </c>
      <c r="N213" s="33">
        <v>51</v>
      </c>
      <c r="O213" s="33">
        <v>428</v>
      </c>
      <c r="P213" s="33">
        <v>558</v>
      </c>
      <c r="Q213" s="33">
        <v>379</v>
      </c>
      <c r="R213" s="33">
        <v>344</v>
      </c>
      <c r="S213" s="33">
        <v>343</v>
      </c>
      <c r="T213" s="33">
        <v>320</v>
      </c>
      <c r="U213" s="33">
        <v>281</v>
      </c>
    </row>
    <row r="214" spans="1:21" x14ac:dyDescent="0.2">
      <c r="A214" s="30" t="s">
        <v>46</v>
      </c>
      <c r="B214" s="33">
        <v>13</v>
      </c>
      <c r="C214" s="33">
        <v>16</v>
      </c>
      <c r="D214" s="33">
        <v>16</v>
      </c>
      <c r="E214" s="33">
        <v>17</v>
      </c>
      <c r="F214" s="33">
        <v>17</v>
      </c>
      <c r="G214" s="33">
        <v>16</v>
      </c>
      <c r="H214" s="33">
        <v>17</v>
      </c>
      <c r="I214" s="33">
        <v>15</v>
      </c>
      <c r="J214" s="33">
        <v>15</v>
      </c>
      <c r="K214" s="33">
        <v>15</v>
      </c>
      <c r="L214" s="33">
        <v>14</v>
      </c>
      <c r="M214" s="33">
        <v>14</v>
      </c>
      <c r="N214" s="33">
        <v>14</v>
      </c>
      <c r="O214" s="33">
        <v>13</v>
      </c>
      <c r="P214" s="33">
        <v>12</v>
      </c>
      <c r="Q214" s="33">
        <v>13</v>
      </c>
      <c r="R214" s="33">
        <v>13</v>
      </c>
      <c r="S214" s="33">
        <v>11</v>
      </c>
      <c r="T214" s="33">
        <v>9</v>
      </c>
      <c r="U214" s="33">
        <v>10</v>
      </c>
    </row>
    <row r="215" spans="1:21" x14ac:dyDescent="0.2">
      <c r="A215" s="30" t="s">
        <v>47</v>
      </c>
      <c r="B215" s="33">
        <v>136</v>
      </c>
      <c r="C215" s="33">
        <v>198</v>
      </c>
      <c r="D215" s="33">
        <v>231</v>
      </c>
      <c r="E215" s="33">
        <v>207</v>
      </c>
      <c r="F215" s="33">
        <v>188</v>
      </c>
      <c r="G215" s="33">
        <v>197</v>
      </c>
      <c r="H215" s="33">
        <v>207</v>
      </c>
      <c r="I215" s="33">
        <v>211</v>
      </c>
      <c r="J215" s="33">
        <v>252</v>
      </c>
      <c r="K215" s="33">
        <v>252</v>
      </c>
      <c r="L215" s="33">
        <v>296</v>
      </c>
      <c r="M215" s="33">
        <v>341</v>
      </c>
      <c r="N215" s="33">
        <v>320</v>
      </c>
      <c r="O215" s="33">
        <v>299</v>
      </c>
      <c r="P215" s="33">
        <v>327</v>
      </c>
      <c r="Q215" s="33">
        <v>293</v>
      </c>
      <c r="R215" s="33">
        <v>266</v>
      </c>
      <c r="S215" s="33">
        <v>243</v>
      </c>
      <c r="T215" s="33">
        <v>230</v>
      </c>
      <c r="U215" s="33">
        <v>205</v>
      </c>
    </row>
    <row r="216" spans="1:21" x14ac:dyDescent="0.2">
      <c r="A216" s="30" t="s">
        <v>49</v>
      </c>
      <c r="B216" s="33">
        <v>0</v>
      </c>
      <c r="C216" s="33">
        <v>0</v>
      </c>
      <c r="D216" s="33">
        <v>0</v>
      </c>
      <c r="E216" s="33">
        <v>0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0</v>
      </c>
      <c r="U216" s="33">
        <v>0</v>
      </c>
    </row>
    <row r="217" spans="1:21" x14ac:dyDescent="0.2">
      <c r="A217" s="30" t="s">
        <v>50</v>
      </c>
      <c r="B217" s="33">
        <v>186</v>
      </c>
      <c r="C217" s="33">
        <v>194</v>
      </c>
      <c r="D217" s="33">
        <v>136</v>
      </c>
      <c r="E217" s="33">
        <v>120</v>
      </c>
      <c r="F217" s="33">
        <v>138</v>
      </c>
      <c r="G217" s="33">
        <v>148</v>
      </c>
      <c r="H217" s="33">
        <v>211</v>
      </c>
      <c r="I217" s="33">
        <v>210</v>
      </c>
      <c r="J217" s="33">
        <v>210</v>
      </c>
      <c r="K217" s="33">
        <v>223</v>
      </c>
      <c r="L217" s="33">
        <v>195</v>
      </c>
      <c r="M217" s="33">
        <v>217</v>
      </c>
      <c r="N217" s="33">
        <v>220</v>
      </c>
      <c r="O217" s="33">
        <v>202</v>
      </c>
      <c r="P217" s="33">
        <v>214</v>
      </c>
      <c r="Q217" s="33">
        <v>220</v>
      </c>
      <c r="R217" s="33">
        <v>194</v>
      </c>
      <c r="S217" s="33">
        <v>152</v>
      </c>
      <c r="T217" s="33">
        <v>166</v>
      </c>
      <c r="U217" s="33">
        <v>124</v>
      </c>
    </row>
    <row r="218" spans="1:21" x14ac:dyDescent="0.2">
      <c r="A218" s="30" t="s">
        <v>51</v>
      </c>
      <c r="B218" s="33">
        <v>0</v>
      </c>
      <c r="C218" s="33">
        <v>0</v>
      </c>
      <c r="D218" s="33">
        <v>0</v>
      </c>
      <c r="E218" s="33">
        <v>0</v>
      </c>
      <c r="F218" s="33">
        <v>0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0</v>
      </c>
      <c r="U218" s="33">
        <v>0</v>
      </c>
    </row>
    <row r="219" spans="1:21" x14ac:dyDescent="0.2">
      <c r="A219" s="30" t="s">
        <v>52</v>
      </c>
      <c r="B219" s="33">
        <v>22</v>
      </c>
      <c r="C219" s="33">
        <v>86</v>
      </c>
      <c r="D219" s="33">
        <v>90</v>
      </c>
      <c r="E219" s="33">
        <v>99</v>
      </c>
      <c r="F219" s="33">
        <v>96</v>
      </c>
      <c r="G219" s="33">
        <v>117</v>
      </c>
      <c r="H219" s="33">
        <v>121</v>
      </c>
      <c r="I219" s="33">
        <v>118</v>
      </c>
      <c r="J219" s="33">
        <v>117</v>
      </c>
      <c r="K219" s="33">
        <v>119</v>
      </c>
      <c r="L219" s="33">
        <v>117</v>
      </c>
      <c r="M219" s="33">
        <v>122</v>
      </c>
      <c r="N219" s="33">
        <v>120</v>
      </c>
      <c r="O219" s="33">
        <v>133</v>
      </c>
      <c r="P219" s="33">
        <v>138</v>
      </c>
      <c r="Q219" s="33">
        <v>169</v>
      </c>
      <c r="R219" s="33">
        <v>148</v>
      </c>
      <c r="S219" s="33">
        <v>156</v>
      </c>
      <c r="T219" s="33">
        <v>137</v>
      </c>
      <c r="U219" s="33">
        <v>142</v>
      </c>
    </row>
    <row r="220" spans="1:21" x14ac:dyDescent="0.2">
      <c r="A220" s="30" t="s">
        <v>54</v>
      </c>
      <c r="B220" s="33">
        <v>70</v>
      </c>
      <c r="C220" s="33">
        <v>84</v>
      </c>
      <c r="D220" s="33">
        <v>44</v>
      </c>
      <c r="E220" s="33">
        <v>27</v>
      </c>
      <c r="F220" s="33">
        <v>29</v>
      </c>
      <c r="G220" s="33">
        <v>29</v>
      </c>
      <c r="H220" s="33">
        <v>22</v>
      </c>
      <c r="I220" s="33">
        <v>27</v>
      </c>
      <c r="J220" s="33">
        <v>23</v>
      </c>
      <c r="K220" s="33">
        <v>18</v>
      </c>
      <c r="L220" s="33">
        <v>24</v>
      </c>
      <c r="M220" s="33">
        <v>28</v>
      </c>
      <c r="N220" s="33">
        <v>28</v>
      </c>
      <c r="O220" s="33">
        <v>26</v>
      </c>
      <c r="P220" s="33">
        <v>30</v>
      </c>
      <c r="Q220" s="33">
        <v>28</v>
      </c>
      <c r="R220" s="33">
        <v>38</v>
      </c>
      <c r="S220" s="33">
        <v>40</v>
      </c>
      <c r="T220" s="33">
        <v>34</v>
      </c>
      <c r="U220" s="33">
        <v>27</v>
      </c>
    </row>
    <row r="221" spans="1:21" x14ac:dyDescent="0.2">
      <c r="A221" s="30" t="s">
        <v>55</v>
      </c>
      <c r="B221" s="33">
        <v>0</v>
      </c>
      <c r="C221" s="33">
        <v>0</v>
      </c>
      <c r="D221" s="33">
        <v>0</v>
      </c>
      <c r="E221" s="33">
        <v>0</v>
      </c>
      <c r="F221" s="33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0</v>
      </c>
      <c r="U221" s="33">
        <v>0</v>
      </c>
    </row>
    <row r="222" spans="1:21" x14ac:dyDescent="0.2">
      <c r="A222" s="30" t="s">
        <v>53</v>
      </c>
      <c r="B222" s="33">
        <v>38</v>
      </c>
      <c r="C222" s="33">
        <v>37</v>
      </c>
      <c r="D222" s="33">
        <v>32</v>
      </c>
      <c r="E222" s="33">
        <v>15</v>
      </c>
      <c r="F222" s="33">
        <v>17</v>
      </c>
      <c r="G222" s="33">
        <v>15</v>
      </c>
      <c r="H222" s="33">
        <v>17</v>
      </c>
      <c r="I222" s="33">
        <v>14</v>
      </c>
      <c r="J222" s="33">
        <v>14</v>
      </c>
      <c r="K222" s="33">
        <v>12</v>
      </c>
      <c r="L222" s="33">
        <v>12</v>
      </c>
      <c r="M222" s="33">
        <v>14</v>
      </c>
      <c r="N222" s="33">
        <v>15</v>
      </c>
      <c r="O222" s="33">
        <v>18</v>
      </c>
      <c r="P222" s="33">
        <v>22</v>
      </c>
      <c r="Q222" s="33">
        <v>18</v>
      </c>
      <c r="R222" s="33">
        <v>17</v>
      </c>
      <c r="S222" s="33">
        <v>15</v>
      </c>
      <c r="T222" s="33">
        <v>11</v>
      </c>
      <c r="U222" s="33">
        <v>6</v>
      </c>
    </row>
    <row r="223" spans="1:21" x14ac:dyDescent="0.2">
      <c r="A223" s="30" t="s">
        <v>57</v>
      </c>
      <c r="B223" s="33">
        <v>2774</v>
      </c>
      <c r="C223" s="33">
        <v>3152</v>
      </c>
      <c r="D223" s="33">
        <v>3077</v>
      </c>
      <c r="E223" s="33">
        <v>3224</v>
      </c>
      <c r="F223" s="33">
        <v>3004</v>
      </c>
      <c r="G223" s="33">
        <v>2915</v>
      </c>
      <c r="H223" s="33">
        <v>3243</v>
      </c>
      <c r="I223" s="33">
        <v>2739</v>
      </c>
      <c r="J223" s="33">
        <v>2692</v>
      </c>
      <c r="K223" s="33">
        <v>2608</v>
      </c>
      <c r="L223" s="33">
        <v>2658</v>
      </c>
      <c r="M223" s="33">
        <v>2580</v>
      </c>
      <c r="N223" s="33">
        <v>2449</v>
      </c>
      <c r="O223" s="33">
        <v>2422</v>
      </c>
      <c r="P223" s="33">
        <v>2355</v>
      </c>
      <c r="Q223" s="33">
        <v>2209</v>
      </c>
      <c r="R223" s="33">
        <v>1981</v>
      </c>
      <c r="S223" s="33">
        <v>2048</v>
      </c>
      <c r="T223" s="33">
        <v>1778</v>
      </c>
      <c r="U223" s="33">
        <v>1861</v>
      </c>
    </row>
    <row r="224" spans="1:21" x14ac:dyDescent="0.2">
      <c r="A224" s="30" t="s">
        <v>58</v>
      </c>
      <c r="B224" s="33">
        <v>0</v>
      </c>
      <c r="C224" s="33">
        <v>0</v>
      </c>
      <c r="D224" s="33">
        <v>0</v>
      </c>
      <c r="E224" s="33">
        <v>0</v>
      </c>
      <c r="F224" s="33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6</v>
      </c>
      <c r="Q224" s="33">
        <v>16</v>
      </c>
      <c r="R224" s="33">
        <v>16</v>
      </c>
      <c r="S224" s="33">
        <v>15</v>
      </c>
      <c r="T224" s="33">
        <v>15</v>
      </c>
      <c r="U224" s="33">
        <v>15</v>
      </c>
    </row>
    <row r="225" spans="1:26" x14ac:dyDescent="0.2">
      <c r="A225" s="30" t="s">
        <v>59</v>
      </c>
      <c r="B225" s="33">
        <v>11</v>
      </c>
      <c r="C225" s="33">
        <v>7</v>
      </c>
      <c r="D225" s="33">
        <v>1</v>
      </c>
      <c r="E225" s="33">
        <v>3</v>
      </c>
      <c r="F225" s="33">
        <v>5</v>
      </c>
      <c r="G225" s="33">
        <v>6</v>
      </c>
      <c r="H225" s="33">
        <v>10</v>
      </c>
      <c r="I225" s="33">
        <v>14</v>
      </c>
      <c r="J225" s="33">
        <v>21</v>
      </c>
      <c r="K225" s="33">
        <v>11</v>
      </c>
      <c r="L225" s="33">
        <v>13</v>
      </c>
      <c r="M225" s="33">
        <v>19</v>
      </c>
      <c r="N225" s="33">
        <v>22</v>
      </c>
      <c r="O225" s="33">
        <v>29</v>
      </c>
      <c r="P225" s="33">
        <v>28</v>
      </c>
      <c r="Q225" s="33">
        <v>26</v>
      </c>
      <c r="R225" s="33">
        <v>36</v>
      </c>
      <c r="S225" s="33">
        <v>44</v>
      </c>
      <c r="T225" s="33">
        <v>45</v>
      </c>
      <c r="U225" s="33">
        <v>38</v>
      </c>
    </row>
    <row r="226" spans="1:26" x14ac:dyDescent="0.2">
      <c r="A226" s="30" t="s">
        <v>60</v>
      </c>
      <c r="B226" s="33">
        <v>0</v>
      </c>
      <c r="C226" s="33">
        <v>0</v>
      </c>
      <c r="D226" s="33">
        <v>0</v>
      </c>
      <c r="E226" s="33">
        <v>0</v>
      </c>
      <c r="F226" s="33">
        <v>0</v>
      </c>
      <c r="G226" s="33">
        <v>0</v>
      </c>
      <c r="H226" s="33">
        <v>0</v>
      </c>
      <c r="I226" s="33">
        <v>0</v>
      </c>
      <c r="J226" s="33">
        <v>1</v>
      </c>
      <c r="K226" s="33">
        <v>6</v>
      </c>
      <c r="L226" s="33">
        <v>0</v>
      </c>
      <c r="M226" s="33">
        <v>2</v>
      </c>
      <c r="N226" s="33">
        <v>3</v>
      </c>
      <c r="O226" s="33">
        <v>3</v>
      </c>
      <c r="P226" s="33">
        <v>3</v>
      </c>
      <c r="Q226" s="33">
        <v>4</v>
      </c>
      <c r="R226" s="33">
        <v>4</v>
      </c>
      <c r="S226" s="33">
        <v>5</v>
      </c>
      <c r="T226" s="33">
        <v>6</v>
      </c>
      <c r="U226" s="33">
        <v>5</v>
      </c>
    </row>
    <row r="227" spans="1:26" x14ac:dyDescent="0.2">
      <c r="A227" s="30" t="s">
        <v>61</v>
      </c>
      <c r="B227" s="33">
        <v>829</v>
      </c>
      <c r="C227" s="33">
        <v>800</v>
      </c>
      <c r="D227" s="33">
        <v>41</v>
      </c>
      <c r="E227" s="33">
        <v>53</v>
      </c>
      <c r="F227" s="33">
        <v>30</v>
      </c>
      <c r="G227" s="33">
        <v>113</v>
      </c>
      <c r="H227" s="33">
        <v>52</v>
      </c>
      <c r="I227" s="33">
        <v>71</v>
      </c>
      <c r="J227" s="33">
        <v>46</v>
      </c>
      <c r="K227" s="33">
        <v>51</v>
      </c>
      <c r="L227" s="33">
        <v>21</v>
      </c>
      <c r="M227" s="33">
        <v>15</v>
      </c>
      <c r="N227" s="33">
        <v>33</v>
      </c>
      <c r="O227" s="33">
        <v>23</v>
      </c>
      <c r="P227" s="33">
        <v>34</v>
      </c>
      <c r="Q227" s="33">
        <v>36</v>
      </c>
      <c r="R227" s="33">
        <v>30</v>
      </c>
      <c r="S227" s="33">
        <v>25</v>
      </c>
      <c r="T227" s="33">
        <v>48</v>
      </c>
      <c r="U227" s="33">
        <v>62</v>
      </c>
    </row>
    <row r="228" spans="1:26" x14ac:dyDescent="0.2">
      <c r="A228" s="30" t="s">
        <v>65</v>
      </c>
      <c r="B228" s="33">
        <v>14</v>
      </c>
      <c r="C228" s="33">
        <v>15</v>
      </c>
      <c r="D228" s="33">
        <v>15</v>
      </c>
      <c r="E228" s="33">
        <v>15</v>
      </c>
      <c r="F228" s="33">
        <v>17</v>
      </c>
      <c r="G228" s="33">
        <v>22</v>
      </c>
      <c r="H228" s="33">
        <v>23</v>
      </c>
      <c r="I228" s="33">
        <v>19</v>
      </c>
      <c r="J228" s="33">
        <v>21</v>
      </c>
      <c r="K228" s="33">
        <v>21</v>
      </c>
      <c r="L228" s="33">
        <v>22</v>
      </c>
      <c r="M228" s="33">
        <v>21</v>
      </c>
      <c r="N228" s="33">
        <v>21</v>
      </c>
      <c r="O228" s="33">
        <v>22</v>
      </c>
      <c r="P228" s="33">
        <v>22</v>
      </c>
      <c r="Q228" s="33">
        <v>22</v>
      </c>
      <c r="R228" s="33">
        <v>23</v>
      </c>
      <c r="S228" s="33">
        <v>23</v>
      </c>
      <c r="T228" s="33">
        <v>24</v>
      </c>
      <c r="U228" s="33">
        <v>24</v>
      </c>
    </row>
    <row r="229" spans="1:26" x14ac:dyDescent="0.2">
      <c r="A229" s="30" t="s">
        <v>63</v>
      </c>
      <c r="B229" s="33">
        <v>0</v>
      </c>
      <c r="C229" s="33">
        <v>0</v>
      </c>
      <c r="D229" s="33">
        <v>0</v>
      </c>
      <c r="E229" s="33">
        <v>0</v>
      </c>
      <c r="F229" s="33">
        <v>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0</v>
      </c>
      <c r="S229" s="33">
        <v>0</v>
      </c>
      <c r="T229" s="33">
        <v>0</v>
      </c>
      <c r="U229" s="33">
        <v>0</v>
      </c>
    </row>
    <row r="230" spans="1:26" x14ac:dyDescent="0.2">
      <c r="A230" s="30" t="s">
        <v>62</v>
      </c>
      <c r="B230" s="33">
        <v>163</v>
      </c>
      <c r="C230" s="33">
        <v>145</v>
      </c>
      <c r="D230" s="33">
        <v>154</v>
      </c>
      <c r="E230" s="33">
        <v>136</v>
      </c>
      <c r="F230" s="33">
        <v>57</v>
      </c>
      <c r="G230" s="33">
        <v>52</v>
      </c>
      <c r="H230" s="33">
        <v>49</v>
      </c>
      <c r="I230" s="33">
        <v>50</v>
      </c>
      <c r="J230" s="33">
        <v>58</v>
      </c>
      <c r="K230" s="33">
        <v>46</v>
      </c>
      <c r="L230" s="33">
        <v>48</v>
      </c>
      <c r="M230" s="33">
        <v>43</v>
      </c>
      <c r="N230" s="33">
        <v>29</v>
      </c>
      <c r="O230" s="33">
        <v>31</v>
      </c>
      <c r="P230" s="33">
        <v>34</v>
      </c>
      <c r="Q230" s="33">
        <v>40</v>
      </c>
      <c r="R230" s="33">
        <v>30</v>
      </c>
      <c r="S230" s="33">
        <v>27</v>
      </c>
      <c r="T230" s="33">
        <v>30</v>
      </c>
      <c r="U230" s="33">
        <v>27</v>
      </c>
    </row>
    <row r="231" spans="1:26" x14ac:dyDescent="0.2">
      <c r="A231" s="30" t="s">
        <v>67</v>
      </c>
      <c r="B231" s="33">
        <v>0</v>
      </c>
      <c r="C231" s="33">
        <v>0</v>
      </c>
      <c r="D231" s="33">
        <v>0</v>
      </c>
      <c r="E231" s="33">
        <v>0</v>
      </c>
      <c r="F231" s="33">
        <v>0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33">
        <v>28</v>
      </c>
    </row>
    <row r="232" spans="1:26" x14ac:dyDescent="0.2">
      <c r="A232" s="30" t="s">
        <v>68</v>
      </c>
      <c r="B232" s="33">
        <v>77</v>
      </c>
      <c r="C232" s="33">
        <v>79</v>
      </c>
      <c r="D232" s="33">
        <v>100</v>
      </c>
      <c r="E232" s="33">
        <v>99</v>
      </c>
      <c r="F232" s="33">
        <v>95</v>
      </c>
      <c r="G232" s="33">
        <v>94</v>
      </c>
      <c r="H232" s="33">
        <v>110</v>
      </c>
      <c r="I232" s="33">
        <v>111</v>
      </c>
      <c r="J232" s="33">
        <v>74</v>
      </c>
      <c r="K232" s="33">
        <v>89</v>
      </c>
      <c r="L232" s="33">
        <v>118</v>
      </c>
      <c r="M232" s="33">
        <v>180</v>
      </c>
      <c r="N232" s="33">
        <v>182</v>
      </c>
      <c r="O232" s="33">
        <v>180</v>
      </c>
      <c r="P232" s="33">
        <v>182</v>
      </c>
      <c r="Q232" s="33">
        <v>175</v>
      </c>
      <c r="R232" s="33">
        <v>156</v>
      </c>
      <c r="S232" s="33">
        <v>155</v>
      </c>
      <c r="T232" s="33">
        <v>167</v>
      </c>
      <c r="U232" s="33">
        <v>142</v>
      </c>
    </row>
    <row r="233" spans="1:26" x14ac:dyDescent="0.2">
      <c r="A233" s="30" t="s">
        <v>69</v>
      </c>
      <c r="B233" s="38">
        <v>4734</v>
      </c>
      <c r="C233" s="38">
        <v>5244</v>
      </c>
      <c r="D233" s="38">
        <v>4315</v>
      </c>
      <c r="E233" s="38">
        <v>4423</v>
      </c>
      <c r="F233" s="38">
        <v>4127</v>
      </c>
      <c r="G233" s="38">
        <v>4129</v>
      </c>
      <c r="H233" s="38">
        <v>4534</v>
      </c>
      <c r="I233" s="38">
        <v>4041</v>
      </c>
      <c r="J233" s="38">
        <v>3984</v>
      </c>
      <c r="K233" s="38">
        <v>3933</v>
      </c>
      <c r="L233" s="38">
        <v>4040</v>
      </c>
      <c r="M233" s="38">
        <v>4035</v>
      </c>
      <c r="N233" s="38">
        <v>3907</v>
      </c>
      <c r="O233" s="38">
        <v>4268</v>
      </c>
      <c r="P233" s="38">
        <v>4381</v>
      </c>
      <c r="Q233" s="38">
        <v>4034</v>
      </c>
      <c r="R233" s="38">
        <v>3853</v>
      </c>
      <c r="S233" s="38">
        <v>3874</v>
      </c>
      <c r="T233" s="38">
        <v>3579</v>
      </c>
      <c r="U233" s="38">
        <v>3588</v>
      </c>
    </row>
    <row r="234" spans="1:26" x14ac:dyDescent="0.2">
      <c r="A234" s="37" t="s">
        <v>70</v>
      </c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Z234"/>
    </row>
    <row r="235" spans="1:26" x14ac:dyDescent="0.2">
      <c r="A235" s="39" t="s">
        <v>71</v>
      </c>
      <c r="B235" s="40">
        <f>SUM(B204:B232)</f>
        <v>4734</v>
      </c>
      <c r="C235" s="40">
        <f t="shared" ref="C235:U235" si="6">SUM(C204:C232)</f>
        <v>5245</v>
      </c>
      <c r="D235" s="40">
        <f t="shared" si="6"/>
        <v>4315</v>
      </c>
      <c r="E235" s="40">
        <f t="shared" si="6"/>
        <v>4422</v>
      </c>
      <c r="F235" s="40">
        <f t="shared" si="6"/>
        <v>4126</v>
      </c>
      <c r="G235" s="40">
        <f t="shared" si="6"/>
        <v>4132</v>
      </c>
      <c r="H235" s="40">
        <f t="shared" si="6"/>
        <v>4533</v>
      </c>
      <c r="I235" s="40">
        <f t="shared" si="6"/>
        <v>4043</v>
      </c>
      <c r="J235" s="40">
        <f t="shared" si="6"/>
        <v>3984</v>
      </c>
      <c r="K235" s="40">
        <f t="shared" si="6"/>
        <v>4055</v>
      </c>
      <c r="L235" s="40">
        <f t="shared" si="6"/>
        <v>4174</v>
      </c>
      <c r="M235" s="40">
        <f t="shared" si="6"/>
        <v>4178</v>
      </c>
      <c r="N235" s="40">
        <f t="shared" si="6"/>
        <v>4050</v>
      </c>
      <c r="O235" s="40">
        <f t="shared" si="6"/>
        <v>4424</v>
      </c>
      <c r="P235" s="40">
        <f t="shared" si="6"/>
        <v>4545</v>
      </c>
      <c r="Q235" s="40">
        <f t="shared" si="6"/>
        <v>4215</v>
      </c>
      <c r="R235" s="40">
        <f t="shared" si="6"/>
        <v>4035</v>
      </c>
      <c r="S235" s="40">
        <f t="shared" si="6"/>
        <v>4045</v>
      </c>
      <c r="T235" s="40">
        <f t="shared" si="6"/>
        <v>3752</v>
      </c>
      <c r="U235" s="40">
        <f t="shared" si="6"/>
        <v>3784</v>
      </c>
      <c r="Z235"/>
    </row>
    <row r="236" spans="1:26" x14ac:dyDescent="0.2">
      <c r="Z236"/>
    </row>
    <row r="237" spans="1:26" ht="13.5" thickBot="1" x14ac:dyDescent="0.25">
      <c r="A237" s="24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</row>
    <row r="238" spans="1:26" ht="16.5" thickTop="1" thickBot="1" x14ac:dyDescent="0.25">
      <c r="A238" s="24"/>
      <c r="B238" s="173" t="s">
        <v>6</v>
      </c>
      <c r="C238" s="182" t="s">
        <v>7</v>
      </c>
      <c r="D238" s="180"/>
      <c r="E238" s="180"/>
      <c r="F238" s="180"/>
      <c r="G238" s="180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</row>
    <row r="239" spans="1:26" ht="15.75" thickTop="1" x14ac:dyDescent="0.2">
      <c r="A239" s="45"/>
      <c r="B239" s="173" t="s">
        <v>10</v>
      </c>
      <c r="C239" s="174" t="s">
        <v>162</v>
      </c>
      <c r="D239" s="178"/>
      <c r="E239" s="178"/>
      <c r="F239" s="178"/>
      <c r="G239" s="17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</row>
    <row r="240" spans="1:26" ht="15" x14ac:dyDescent="0.2">
      <c r="A240" s="45"/>
      <c r="B240" s="173" t="s">
        <v>13</v>
      </c>
      <c r="C240" s="174" t="s">
        <v>106</v>
      </c>
      <c r="D240" s="178"/>
      <c r="E240" s="178"/>
      <c r="F240" s="178"/>
      <c r="G240" s="17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</row>
    <row r="241" spans="1:21" x14ac:dyDescent="0.2">
      <c r="A241" s="21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5"/>
      <c r="U241" s="25"/>
    </row>
    <row r="242" spans="1:21" x14ac:dyDescent="0.2">
      <c r="A242" s="30" t="s">
        <v>15</v>
      </c>
      <c r="B242" s="30" t="s">
        <v>16</v>
      </c>
      <c r="C242" s="30" t="s">
        <v>17</v>
      </c>
      <c r="D242" s="30" t="s">
        <v>18</v>
      </c>
      <c r="E242" s="30" t="s">
        <v>19</v>
      </c>
      <c r="F242" s="30" t="s">
        <v>20</v>
      </c>
      <c r="G242" s="30" t="s">
        <v>21</v>
      </c>
      <c r="H242" s="30" t="s">
        <v>22</v>
      </c>
      <c r="I242" s="30" t="s">
        <v>23</v>
      </c>
      <c r="J242" s="30" t="s">
        <v>24</v>
      </c>
      <c r="K242" s="30" t="s">
        <v>25</v>
      </c>
      <c r="L242" s="30" t="s">
        <v>26</v>
      </c>
      <c r="M242" s="30" t="s">
        <v>27</v>
      </c>
      <c r="N242" s="30" t="s">
        <v>28</v>
      </c>
      <c r="O242" s="30" t="s">
        <v>29</v>
      </c>
      <c r="P242" s="30" t="s">
        <v>30</v>
      </c>
      <c r="Q242" s="30" t="s">
        <v>31</v>
      </c>
      <c r="R242" s="30" t="s">
        <v>32</v>
      </c>
      <c r="S242" s="30" t="s">
        <v>33</v>
      </c>
      <c r="T242" s="30" t="s">
        <v>34</v>
      </c>
      <c r="U242" s="30" t="s">
        <v>35</v>
      </c>
    </row>
    <row r="243" spans="1:21" x14ac:dyDescent="0.2">
      <c r="A243" s="30" t="s">
        <v>36</v>
      </c>
      <c r="B243" s="33">
        <v>182</v>
      </c>
      <c r="C243" s="33">
        <v>285</v>
      </c>
      <c r="D243" s="33">
        <v>430</v>
      </c>
      <c r="E243" s="33">
        <v>428</v>
      </c>
      <c r="F243" s="33">
        <v>376</v>
      </c>
      <c r="G243" s="33">
        <v>552</v>
      </c>
      <c r="H243" s="33">
        <v>582</v>
      </c>
      <c r="I243" s="33">
        <v>453</v>
      </c>
      <c r="J243" s="33">
        <v>441</v>
      </c>
      <c r="K243" s="33">
        <v>549</v>
      </c>
      <c r="L243" s="33">
        <v>562</v>
      </c>
      <c r="M243" s="33">
        <v>901</v>
      </c>
      <c r="N243" s="33">
        <v>731</v>
      </c>
      <c r="O243" s="33">
        <v>964</v>
      </c>
      <c r="P243" s="33">
        <v>1050</v>
      </c>
      <c r="Q243" s="33">
        <v>916</v>
      </c>
      <c r="R243" s="33">
        <v>676</v>
      </c>
      <c r="S243" s="33">
        <v>518</v>
      </c>
      <c r="T243" s="33">
        <v>604</v>
      </c>
      <c r="U243" s="33">
        <v>535</v>
      </c>
    </row>
    <row r="244" spans="1:21" x14ac:dyDescent="0.2">
      <c r="A244" s="30" t="s">
        <v>38</v>
      </c>
      <c r="B244" s="33">
        <v>1035</v>
      </c>
      <c r="C244" s="33">
        <v>1223</v>
      </c>
      <c r="D244" s="33">
        <v>1201</v>
      </c>
      <c r="E244" s="33">
        <v>1298</v>
      </c>
      <c r="F244" s="33">
        <v>1280</v>
      </c>
      <c r="G244" s="33">
        <v>1357</v>
      </c>
      <c r="H244" s="33">
        <v>1597</v>
      </c>
      <c r="I244" s="33">
        <v>1463</v>
      </c>
      <c r="J244" s="33">
        <v>1517</v>
      </c>
      <c r="K244" s="33">
        <v>1493</v>
      </c>
      <c r="L244" s="33">
        <v>1545</v>
      </c>
      <c r="M244" s="33">
        <v>1648</v>
      </c>
      <c r="N244" s="33">
        <v>1614</v>
      </c>
      <c r="O244" s="33">
        <v>1668</v>
      </c>
      <c r="P244" s="33">
        <v>1768</v>
      </c>
      <c r="Q244" s="33">
        <v>1771</v>
      </c>
      <c r="R244" s="33">
        <v>1690</v>
      </c>
      <c r="S244" s="33">
        <v>1365</v>
      </c>
      <c r="T244" s="33">
        <v>1696</v>
      </c>
      <c r="U244" s="33">
        <v>1723</v>
      </c>
    </row>
    <row r="245" spans="1:21" x14ac:dyDescent="0.2">
      <c r="A245" s="30" t="s">
        <v>40</v>
      </c>
      <c r="B245" s="33">
        <v>17</v>
      </c>
      <c r="C245" s="33">
        <v>2</v>
      </c>
      <c r="D245" s="33">
        <v>3</v>
      </c>
      <c r="E245" s="33">
        <v>3</v>
      </c>
      <c r="F245" s="33">
        <v>4</v>
      </c>
      <c r="G245" s="33">
        <v>16</v>
      </c>
      <c r="H245" s="33">
        <v>32</v>
      </c>
      <c r="I245" s="33">
        <v>19</v>
      </c>
      <c r="J245" s="33">
        <v>20</v>
      </c>
      <c r="K245" s="33">
        <v>16</v>
      </c>
      <c r="L245" s="33">
        <v>12</v>
      </c>
      <c r="M245" s="33">
        <v>18</v>
      </c>
      <c r="N245" s="33">
        <v>20</v>
      </c>
      <c r="O245" s="33">
        <v>28</v>
      </c>
      <c r="P245" s="33">
        <v>31</v>
      </c>
      <c r="Q245" s="33">
        <v>44</v>
      </c>
      <c r="R245" s="33">
        <v>65</v>
      </c>
      <c r="S245" s="33">
        <v>70</v>
      </c>
      <c r="T245" s="33">
        <v>81</v>
      </c>
      <c r="U245" s="33">
        <v>66</v>
      </c>
    </row>
    <row r="246" spans="1:21" x14ac:dyDescent="0.2">
      <c r="A246" s="30" t="s">
        <v>66</v>
      </c>
      <c r="B246" s="33">
        <v>304</v>
      </c>
      <c r="C246" s="33">
        <v>329</v>
      </c>
      <c r="D246" s="33">
        <v>344</v>
      </c>
      <c r="E246" s="33">
        <v>351</v>
      </c>
      <c r="F246" s="33">
        <v>335</v>
      </c>
      <c r="G246" s="33">
        <v>361</v>
      </c>
      <c r="H246" s="33">
        <v>392</v>
      </c>
      <c r="I246" s="33">
        <v>366</v>
      </c>
      <c r="J246" s="33">
        <v>377</v>
      </c>
      <c r="K246" s="33">
        <v>472</v>
      </c>
      <c r="L246" s="33">
        <v>486</v>
      </c>
      <c r="M246" s="33">
        <v>504</v>
      </c>
      <c r="N246" s="33">
        <v>493</v>
      </c>
      <c r="O246" s="33">
        <v>513</v>
      </c>
      <c r="P246" s="33">
        <v>529</v>
      </c>
      <c r="Q246" s="33">
        <v>547</v>
      </c>
      <c r="R246" s="33">
        <v>508</v>
      </c>
      <c r="S246" s="33">
        <v>482</v>
      </c>
      <c r="T246" s="33">
        <v>521</v>
      </c>
      <c r="U246" s="33">
        <v>496</v>
      </c>
    </row>
    <row r="247" spans="1:21" x14ac:dyDescent="0.2">
      <c r="A247" s="30" t="s">
        <v>42</v>
      </c>
      <c r="B247" s="33" t="s">
        <v>161</v>
      </c>
      <c r="C247" s="33" t="s">
        <v>161</v>
      </c>
      <c r="D247" s="33" t="s">
        <v>161</v>
      </c>
      <c r="E247" s="33" t="s">
        <v>161</v>
      </c>
      <c r="F247" s="33" t="s">
        <v>161</v>
      </c>
      <c r="G247" s="33" t="s">
        <v>161</v>
      </c>
      <c r="H247" s="33" t="s">
        <v>161</v>
      </c>
      <c r="I247" s="33" t="s">
        <v>161</v>
      </c>
      <c r="J247" s="33" t="s">
        <v>161</v>
      </c>
      <c r="K247" s="33" t="s">
        <v>161</v>
      </c>
      <c r="L247" s="33" t="s">
        <v>161</v>
      </c>
      <c r="M247" s="33" t="s">
        <v>161</v>
      </c>
      <c r="N247" s="33" t="s">
        <v>161</v>
      </c>
      <c r="O247" s="33" t="s">
        <v>161</v>
      </c>
      <c r="P247" s="33" t="s">
        <v>161</v>
      </c>
      <c r="Q247" s="33" t="s">
        <v>161</v>
      </c>
      <c r="R247" s="33" t="s">
        <v>161</v>
      </c>
      <c r="S247" s="33" t="s">
        <v>161</v>
      </c>
      <c r="T247" s="33" t="s">
        <v>161</v>
      </c>
      <c r="U247" s="33" t="s">
        <v>161</v>
      </c>
    </row>
    <row r="248" spans="1:21" x14ac:dyDescent="0.2">
      <c r="A248" s="30" t="s">
        <v>43</v>
      </c>
      <c r="B248" s="33">
        <v>731</v>
      </c>
      <c r="C248" s="33">
        <v>758</v>
      </c>
      <c r="D248" s="33">
        <v>0</v>
      </c>
      <c r="E248" s="33">
        <v>0</v>
      </c>
      <c r="F248" s="33">
        <v>0</v>
      </c>
      <c r="G248" s="33">
        <v>751</v>
      </c>
      <c r="H248" s="33">
        <v>783</v>
      </c>
      <c r="I248" s="33">
        <v>833</v>
      </c>
      <c r="J248" s="33">
        <v>1083</v>
      </c>
      <c r="K248" s="33">
        <v>1168</v>
      </c>
      <c r="L248" s="33">
        <v>1104</v>
      </c>
      <c r="M248" s="33">
        <v>1297</v>
      </c>
      <c r="N248" s="33">
        <v>1206</v>
      </c>
      <c r="O248" s="33">
        <v>1264</v>
      </c>
      <c r="P248" s="33">
        <v>1242</v>
      </c>
      <c r="Q248" s="33">
        <v>1274</v>
      </c>
      <c r="R248" s="33">
        <v>1221</v>
      </c>
      <c r="S248" s="33">
        <v>1212</v>
      </c>
      <c r="T248" s="33">
        <v>1329</v>
      </c>
      <c r="U248" s="33">
        <v>1252</v>
      </c>
    </row>
    <row r="249" spans="1:21" x14ac:dyDescent="0.2">
      <c r="A249" s="30" t="s">
        <v>48</v>
      </c>
      <c r="B249" s="33">
        <v>4682</v>
      </c>
      <c r="C249" s="33">
        <v>5311</v>
      </c>
      <c r="D249" s="33">
        <v>5317</v>
      </c>
      <c r="E249" s="33">
        <v>5666</v>
      </c>
      <c r="F249" s="33">
        <v>5540</v>
      </c>
      <c r="G249" s="33">
        <v>5839</v>
      </c>
      <c r="H249" s="33">
        <v>6483</v>
      </c>
      <c r="I249" s="33">
        <v>5932</v>
      </c>
      <c r="J249" s="33">
        <v>5880</v>
      </c>
      <c r="K249" s="33">
        <v>5804</v>
      </c>
      <c r="L249" s="33">
        <v>5804</v>
      </c>
      <c r="M249" s="33">
        <v>6019</v>
      </c>
      <c r="N249" s="33">
        <v>6019</v>
      </c>
      <c r="O249" s="33">
        <v>7287</v>
      </c>
      <c r="P249" s="33">
        <v>7524</v>
      </c>
      <c r="Q249" s="33">
        <v>7309</v>
      </c>
      <c r="R249" s="33">
        <v>7309</v>
      </c>
      <c r="S249" s="33">
        <v>6664</v>
      </c>
      <c r="T249" s="33">
        <v>6664</v>
      </c>
      <c r="U249" s="33">
        <v>7524</v>
      </c>
    </row>
    <row r="250" spans="1:21" x14ac:dyDescent="0.2">
      <c r="A250" s="30" t="s">
        <v>44</v>
      </c>
      <c r="B250" s="33">
        <v>139</v>
      </c>
      <c r="C250" s="33">
        <v>149</v>
      </c>
      <c r="D250" s="33">
        <v>160</v>
      </c>
      <c r="E250" s="33">
        <v>194</v>
      </c>
      <c r="F250" s="33">
        <v>157</v>
      </c>
      <c r="G250" s="33">
        <v>184</v>
      </c>
      <c r="H250" s="33">
        <v>249</v>
      </c>
      <c r="I250" s="33">
        <v>200</v>
      </c>
      <c r="J250" s="33">
        <v>191</v>
      </c>
      <c r="K250" s="33">
        <v>164</v>
      </c>
      <c r="L250" s="33">
        <v>158</v>
      </c>
      <c r="M250" s="33">
        <v>159</v>
      </c>
      <c r="N250" s="33">
        <v>168</v>
      </c>
      <c r="O250" s="33">
        <v>206</v>
      </c>
      <c r="P250" s="33">
        <v>206</v>
      </c>
      <c r="Q250" s="33">
        <v>219</v>
      </c>
      <c r="R250" s="33">
        <v>243</v>
      </c>
      <c r="S250" s="33">
        <v>228</v>
      </c>
      <c r="T250" s="33">
        <v>219</v>
      </c>
      <c r="U250" s="33">
        <v>207</v>
      </c>
    </row>
    <row r="251" spans="1:21" x14ac:dyDescent="0.2">
      <c r="A251" s="30" t="s">
        <v>45</v>
      </c>
      <c r="B251" s="33">
        <v>8</v>
      </c>
      <c r="C251" s="33">
        <v>9</v>
      </c>
      <c r="D251" s="33">
        <v>3</v>
      </c>
      <c r="E251" s="33">
        <v>2</v>
      </c>
      <c r="F251" s="33">
        <v>3</v>
      </c>
      <c r="G251" s="33">
        <v>3</v>
      </c>
      <c r="H251" s="33">
        <v>7</v>
      </c>
      <c r="I251" s="33">
        <v>7</v>
      </c>
      <c r="J251" s="33">
        <v>6</v>
      </c>
      <c r="K251" s="33">
        <v>8</v>
      </c>
      <c r="L251" s="33">
        <v>11</v>
      </c>
      <c r="M251" s="33">
        <v>22</v>
      </c>
      <c r="N251" s="33">
        <v>28</v>
      </c>
      <c r="O251" s="33">
        <v>64</v>
      </c>
      <c r="P251" s="33">
        <v>59</v>
      </c>
      <c r="Q251" s="33">
        <v>46</v>
      </c>
      <c r="R251" s="33">
        <v>49</v>
      </c>
      <c r="S251" s="33">
        <v>44</v>
      </c>
      <c r="T251" s="33">
        <v>34</v>
      </c>
      <c r="U251" s="33">
        <v>27</v>
      </c>
    </row>
    <row r="252" spans="1:21" x14ac:dyDescent="0.2">
      <c r="A252" s="30" t="s">
        <v>64</v>
      </c>
      <c r="B252" s="33">
        <v>162</v>
      </c>
      <c r="C252" s="33">
        <v>237</v>
      </c>
      <c r="D252" s="33">
        <v>275</v>
      </c>
      <c r="E252" s="33">
        <v>306</v>
      </c>
      <c r="F252" s="33">
        <v>294</v>
      </c>
      <c r="G252" s="33">
        <v>277</v>
      </c>
      <c r="H252" s="33">
        <v>362</v>
      </c>
      <c r="I252" s="33">
        <v>418</v>
      </c>
      <c r="J252" s="33">
        <v>484</v>
      </c>
      <c r="K252" s="33">
        <v>528</v>
      </c>
      <c r="L252" s="33">
        <v>595</v>
      </c>
      <c r="M252" s="33">
        <v>727</v>
      </c>
      <c r="N252" s="33">
        <v>784</v>
      </c>
      <c r="O252" s="33">
        <v>165</v>
      </c>
      <c r="P252" s="33">
        <v>306</v>
      </c>
      <c r="Q252" s="33">
        <v>692</v>
      </c>
      <c r="R252" s="33">
        <v>854</v>
      </c>
      <c r="S252" s="33">
        <v>766</v>
      </c>
      <c r="T252" s="33">
        <v>833</v>
      </c>
      <c r="U252" s="33">
        <v>681</v>
      </c>
    </row>
    <row r="253" spans="1:21" x14ac:dyDescent="0.2">
      <c r="A253" s="30" t="s">
        <v>46</v>
      </c>
      <c r="B253" s="33">
        <v>0</v>
      </c>
      <c r="C253" s="33">
        <v>0</v>
      </c>
      <c r="D253" s="33">
        <v>0</v>
      </c>
      <c r="E253" s="33">
        <v>0</v>
      </c>
      <c r="F253" s="33">
        <v>0</v>
      </c>
      <c r="G253" s="33">
        <v>25</v>
      </c>
      <c r="H253" s="33">
        <v>26</v>
      </c>
      <c r="I253" s="33">
        <v>30</v>
      </c>
      <c r="J253" s="33">
        <v>25</v>
      </c>
      <c r="K253" s="33">
        <v>29</v>
      </c>
      <c r="L253" s="33">
        <v>27</v>
      </c>
      <c r="M253" s="33">
        <v>31</v>
      </c>
      <c r="N253" s="33">
        <v>32</v>
      </c>
      <c r="O253" s="33">
        <v>31</v>
      </c>
      <c r="P253" s="33">
        <v>33</v>
      </c>
      <c r="Q253" s="33">
        <v>31</v>
      </c>
      <c r="R253" s="33">
        <v>29</v>
      </c>
      <c r="S253" s="33">
        <v>28</v>
      </c>
      <c r="T253" s="33">
        <v>28</v>
      </c>
      <c r="U253" s="33">
        <v>24</v>
      </c>
    </row>
    <row r="254" spans="1:21" x14ac:dyDescent="0.2">
      <c r="A254" s="30" t="s">
        <v>47</v>
      </c>
      <c r="B254" s="33">
        <v>6104</v>
      </c>
      <c r="C254" s="33">
        <v>7223</v>
      </c>
      <c r="D254" s="33">
        <v>7252</v>
      </c>
      <c r="E254" s="33">
        <v>7594</v>
      </c>
      <c r="F254" s="33">
        <v>7265</v>
      </c>
      <c r="G254" s="33">
        <v>7512</v>
      </c>
      <c r="H254" s="33">
        <v>8600</v>
      </c>
      <c r="I254" s="33">
        <v>8084</v>
      </c>
      <c r="J254" s="33">
        <v>8290</v>
      </c>
      <c r="K254" s="33">
        <v>8584</v>
      </c>
      <c r="L254" s="33">
        <v>0</v>
      </c>
      <c r="M254" s="33">
        <v>4616</v>
      </c>
      <c r="N254" s="33">
        <v>4120</v>
      </c>
      <c r="O254" s="33">
        <v>5282</v>
      </c>
      <c r="P254" s="33">
        <v>5476</v>
      </c>
      <c r="Q254" s="33">
        <v>5579</v>
      </c>
      <c r="R254" s="33">
        <v>4943</v>
      </c>
      <c r="S254" s="33">
        <v>5176</v>
      </c>
      <c r="T254" s="33">
        <v>4765</v>
      </c>
      <c r="U254" s="33">
        <v>5545</v>
      </c>
    </row>
    <row r="255" spans="1:21" x14ac:dyDescent="0.2">
      <c r="A255" s="30" t="s">
        <v>49</v>
      </c>
      <c r="B255" s="33">
        <v>0</v>
      </c>
      <c r="C255" s="33">
        <v>0</v>
      </c>
      <c r="D255" s="33">
        <v>0</v>
      </c>
      <c r="E255" s="33">
        <v>0</v>
      </c>
      <c r="F255" s="33">
        <v>0</v>
      </c>
      <c r="G255" s="33">
        <v>0</v>
      </c>
      <c r="H255" s="33">
        <v>0</v>
      </c>
      <c r="I255" s="33">
        <v>0</v>
      </c>
      <c r="J255" s="33">
        <v>13</v>
      </c>
      <c r="K255" s="33">
        <v>7</v>
      </c>
      <c r="L255" s="33">
        <v>9</v>
      </c>
      <c r="M255" s="33">
        <v>12</v>
      </c>
      <c r="N255" s="33">
        <v>18</v>
      </c>
      <c r="O255" s="33">
        <v>28</v>
      </c>
      <c r="P255" s="33">
        <v>44</v>
      </c>
      <c r="Q255" s="33">
        <v>74</v>
      </c>
      <c r="R255" s="33">
        <v>90</v>
      </c>
      <c r="S255" s="33">
        <v>105</v>
      </c>
      <c r="T255" s="33">
        <v>129</v>
      </c>
      <c r="U255" s="33">
        <v>145</v>
      </c>
    </row>
    <row r="256" spans="1:21" x14ac:dyDescent="0.2">
      <c r="A256" s="30" t="s">
        <v>50</v>
      </c>
      <c r="B256" s="33">
        <v>614</v>
      </c>
      <c r="C256" s="33">
        <v>819</v>
      </c>
      <c r="D256" s="33">
        <v>583</v>
      </c>
      <c r="E256" s="33">
        <v>949</v>
      </c>
      <c r="F256" s="33">
        <v>1099</v>
      </c>
      <c r="G256" s="33">
        <v>1248</v>
      </c>
      <c r="H256" s="33">
        <v>1567</v>
      </c>
      <c r="I256" s="33">
        <v>1534</v>
      </c>
      <c r="J256" s="33">
        <v>1620</v>
      </c>
      <c r="K256" s="33">
        <v>1710</v>
      </c>
      <c r="L256" s="33">
        <v>1773</v>
      </c>
      <c r="M256" s="33">
        <v>1926</v>
      </c>
      <c r="N256" s="33">
        <v>1781</v>
      </c>
      <c r="O256" s="33">
        <v>1890</v>
      </c>
      <c r="P256" s="33">
        <v>2403</v>
      </c>
      <c r="Q256" s="33">
        <v>2281</v>
      </c>
      <c r="R256" s="33">
        <v>1965</v>
      </c>
      <c r="S256" s="33">
        <v>1528</v>
      </c>
      <c r="T256" s="33">
        <v>1442</v>
      </c>
      <c r="U256" s="33">
        <v>1572</v>
      </c>
    </row>
    <row r="257" spans="1:21" x14ac:dyDescent="0.2">
      <c r="A257" s="30" t="s">
        <v>51</v>
      </c>
      <c r="B257" s="33">
        <v>94</v>
      </c>
      <c r="C257" s="33">
        <v>113</v>
      </c>
      <c r="D257" s="33">
        <v>132</v>
      </c>
      <c r="E257" s="33">
        <v>157</v>
      </c>
      <c r="F257" s="33">
        <v>174</v>
      </c>
      <c r="G257" s="33">
        <v>177</v>
      </c>
      <c r="H257" s="33">
        <v>195</v>
      </c>
      <c r="I257" s="33">
        <v>206</v>
      </c>
      <c r="J257" s="33">
        <v>226</v>
      </c>
      <c r="K257" s="33">
        <v>245</v>
      </c>
      <c r="L257" s="33">
        <v>293</v>
      </c>
      <c r="M257" s="33">
        <v>313</v>
      </c>
      <c r="N257" s="33">
        <v>291</v>
      </c>
      <c r="O257" s="33">
        <v>303</v>
      </c>
      <c r="P257" s="33">
        <v>293</v>
      </c>
      <c r="Q257" s="33">
        <v>314</v>
      </c>
      <c r="R257" s="33">
        <v>305</v>
      </c>
      <c r="S257" s="33">
        <v>353</v>
      </c>
      <c r="T257" s="33">
        <v>393</v>
      </c>
      <c r="U257" s="33">
        <v>422</v>
      </c>
    </row>
    <row r="258" spans="1:21" x14ac:dyDescent="0.2">
      <c r="A258" s="30" t="s">
        <v>52</v>
      </c>
      <c r="B258" s="33">
        <v>4211</v>
      </c>
      <c r="C258" s="33">
        <v>4887</v>
      </c>
      <c r="D258" s="33">
        <v>4704</v>
      </c>
      <c r="E258" s="33">
        <v>4922</v>
      </c>
      <c r="F258" s="33">
        <v>4548</v>
      </c>
      <c r="G258" s="33">
        <v>5019</v>
      </c>
      <c r="H258" s="33">
        <v>5261</v>
      </c>
      <c r="I258" s="33">
        <v>5155</v>
      </c>
      <c r="J258" s="33">
        <v>5553</v>
      </c>
      <c r="K258" s="33">
        <v>5803</v>
      </c>
      <c r="L258" s="33">
        <v>5572</v>
      </c>
      <c r="M258" s="33">
        <v>5861</v>
      </c>
      <c r="N258" s="33">
        <v>5467</v>
      </c>
      <c r="O258" s="33">
        <v>6230</v>
      </c>
      <c r="P258" s="33">
        <v>6206</v>
      </c>
      <c r="Q258" s="33">
        <v>7434</v>
      </c>
      <c r="R258" s="33">
        <v>7563</v>
      </c>
      <c r="S258" s="33">
        <v>7071</v>
      </c>
      <c r="T258" s="33">
        <v>8623</v>
      </c>
      <c r="U258" s="33">
        <v>8610</v>
      </c>
    </row>
    <row r="259" spans="1:21" x14ac:dyDescent="0.2">
      <c r="A259" s="30" t="s">
        <v>54</v>
      </c>
      <c r="B259" s="33">
        <v>306</v>
      </c>
      <c r="C259" s="33">
        <v>319</v>
      </c>
      <c r="D259" s="33">
        <v>142</v>
      </c>
      <c r="E259" s="33">
        <v>51</v>
      </c>
      <c r="F259" s="33">
        <v>71</v>
      </c>
      <c r="G259" s="33">
        <v>79</v>
      </c>
      <c r="H259" s="33">
        <v>43</v>
      </c>
      <c r="I259" s="33">
        <v>47</v>
      </c>
      <c r="J259" s="33">
        <v>27</v>
      </c>
      <c r="K259" s="33">
        <v>43</v>
      </c>
      <c r="L259" s="33">
        <v>31</v>
      </c>
      <c r="M259" s="33">
        <v>34</v>
      </c>
      <c r="N259" s="33">
        <v>38</v>
      </c>
      <c r="O259" s="33">
        <v>40</v>
      </c>
      <c r="P259" s="33">
        <v>52</v>
      </c>
      <c r="Q259" s="33">
        <v>51</v>
      </c>
      <c r="R259" s="33">
        <v>54</v>
      </c>
      <c r="S259" s="33">
        <v>72</v>
      </c>
      <c r="T259" s="33">
        <v>69</v>
      </c>
      <c r="U259" s="33">
        <v>62</v>
      </c>
    </row>
    <row r="260" spans="1:21" x14ac:dyDescent="0.2">
      <c r="A260" s="30" t="s">
        <v>55</v>
      </c>
      <c r="B260" s="33">
        <v>0</v>
      </c>
      <c r="C260" s="33">
        <v>0</v>
      </c>
      <c r="D260" s="33">
        <v>0</v>
      </c>
      <c r="E260" s="33">
        <v>0</v>
      </c>
      <c r="F260" s="33"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144</v>
      </c>
      <c r="M260" s="33">
        <v>157</v>
      </c>
      <c r="N260" s="33">
        <v>170</v>
      </c>
      <c r="O260" s="33">
        <v>138</v>
      </c>
      <c r="P260" s="33">
        <v>108</v>
      </c>
      <c r="Q260" s="33">
        <v>122</v>
      </c>
      <c r="R260" s="33">
        <v>164</v>
      </c>
      <c r="S260" s="33">
        <v>166</v>
      </c>
      <c r="T260" s="33">
        <v>184</v>
      </c>
      <c r="U260" s="33">
        <v>200</v>
      </c>
    </row>
    <row r="261" spans="1:21" x14ac:dyDescent="0.2">
      <c r="A261" s="30" t="s">
        <v>53</v>
      </c>
      <c r="B261" s="33">
        <v>92</v>
      </c>
      <c r="C261" s="33">
        <v>97</v>
      </c>
      <c r="D261" s="33">
        <v>100</v>
      </c>
      <c r="E261" s="33">
        <v>44</v>
      </c>
      <c r="F261" s="33">
        <v>35</v>
      </c>
      <c r="G261" s="33">
        <v>44</v>
      </c>
      <c r="H261" s="33">
        <v>44</v>
      </c>
      <c r="I261" s="33">
        <v>37</v>
      </c>
      <c r="J261" s="33">
        <v>42</v>
      </c>
      <c r="K261" s="33">
        <v>45</v>
      </c>
      <c r="L261" s="33">
        <v>44</v>
      </c>
      <c r="M261" s="33">
        <v>48</v>
      </c>
      <c r="N261" s="33">
        <v>70</v>
      </c>
      <c r="O261" s="33">
        <v>75</v>
      </c>
      <c r="P261" s="33">
        <v>90</v>
      </c>
      <c r="Q261" s="33">
        <v>94</v>
      </c>
      <c r="R261" s="33">
        <v>102</v>
      </c>
      <c r="S261" s="33">
        <v>114</v>
      </c>
      <c r="T261" s="33">
        <v>115</v>
      </c>
      <c r="U261" s="33">
        <v>112</v>
      </c>
    </row>
    <row r="262" spans="1:21" x14ac:dyDescent="0.2">
      <c r="A262" s="30" t="s">
        <v>57</v>
      </c>
      <c r="B262" s="33">
        <v>3257</v>
      </c>
      <c r="C262" s="33">
        <v>4107</v>
      </c>
      <c r="D262" s="33">
        <v>3618</v>
      </c>
      <c r="E262" s="33">
        <v>3549</v>
      </c>
      <c r="F262" s="33">
        <v>3691</v>
      </c>
      <c r="G262" s="33">
        <v>4345</v>
      </c>
      <c r="H262" s="33">
        <v>4910</v>
      </c>
      <c r="I262" s="33">
        <v>4184</v>
      </c>
      <c r="J262" s="33">
        <v>4238</v>
      </c>
      <c r="K262" s="33">
        <v>3456</v>
      </c>
      <c r="L262" s="33">
        <v>3720</v>
      </c>
      <c r="M262" s="33">
        <v>4352</v>
      </c>
      <c r="N262" s="33">
        <v>4556</v>
      </c>
      <c r="O262" s="33">
        <v>4850</v>
      </c>
      <c r="P262" s="33">
        <v>4827</v>
      </c>
      <c r="Q262" s="33">
        <v>4372</v>
      </c>
      <c r="R262" s="33">
        <v>4845</v>
      </c>
      <c r="S262" s="33">
        <v>4348</v>
      </c>
      <c r="T262" s="33">
        <v>5421</v>
      </c>
      <c r="U262" s="33">
        <v>4954</v>
      </c>
    </row>
    <row r="263" spans="1:21" x14ac:dyDescent="0.2">
      <c r="A263" s="30" t="s">
        <v>58</v>
      </c>
      <c r="B263" s="33">
        <v>0</v>
      </c>
      <c r="C263" s="33">
        <v>0</v>
      </c>
      <c r="D263" s="33">
        <v>0</v>
      </c>
      <c r="E263" s="33">
        <v>0</v>
      </c>
      <c r="F263" s="33">
        <v>0</v>
      </c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3">
        <v>1</v>
      </c>
      <c r="M263" s="33">
        <v>4</v>
      </c>
      <c r="N263" s="33">
        <v>5</v>
      </c>
      <c r="O263" s="33">
        <v>4</v>
      </c>
      <c r="P263" s="33">
        <v>6</v>
      </c>
      <c r="Q263" s="33">
        <v>6</v>
      </c>
      <c r="R263" s="33">
        <v>11</v>
      </c>
      <c r="S263" s="33">
        <v>17</v>
      </c>
      <c r="T263" s="33">
        <v>20</v>
      </c>
      <c r="U263" s="33">
        <v>18</v>
      </c>
    </row>
    <row r="264" spans="1:21" x14ac:dyDescent="0.2">
      <c r="A264" s="30" t="s">
        <v>59</v>
      </c>
      <c r="B264" s="33">
        <v>329</v>
      </c>
      <c r="C264" s="33">
        <v>262</v>
      </c>
      <c r="D264" s="33">
        <v>267</v>
      </c>
      <c r="E264" s="33">
        <v>276</v>
      </c>
      <c r="F264" s="33">
        <v>229</v>
      </c>
      <c r="G264" s="33">
        <v>317</v>
      </c>
      <c r="H264" s="33">
        <v>448</v>
      </c>
      <c r="I264" s="33">
        <v>579</v>
      </c>
      <c r="J264" s="33">
        <v>783</v>
      </c>
      <c r="K264" s="33">
        <v>900</v>
      </c>
      <c r="L264" s="33">
        <v>921</v>
      </c>
      <c r="M264" s="33">
        <v>1194</v>
      </c>
      <c r="N264" s="33">
        <v>1457</v>
      </c>
      <c r="O264" s="33">
        <v>1602</v>
      </c>
      <c r="P264" s="33">
        <v>1662</v>
      </c>
      <c r="Q264" s="33">
        <v>1634</v>
      </c>
      <c r="R264" s="33">
        <v>1502</v>
      </c>
      <c r="S264" s="33">
        <v>1549</v>
      </c>
      <c r="T264" s="33">
        <v>1688</v>
      </c>
      <c r="U264" s="33">
        <v>1679</v>
      </c>
    </row>
    <row r="265" spans="1:21" x14ac:dyDescent="0.2">
      <c r="A265" s="30" t="s">
        <v>60</v>
      </c>
      <c r="B265" s="33">
        <v>0</v>
      </c>
      <c r="C265" s="33">
        <v>0</v>
      </c>
      <c r="D265" s="33">
        <v>0</v>
      </c>
      <c r="E265" s="33">
        <v>0</v>
      </c>
      <c r="F265" s="33">
        <v>0</v>
      </c>
      <c r="G265" s="33">
        <v>0</v>
      </c>
      <c r="H265" s="33">
        <v>0</v>
      </c>
      <c r="I265" s="33">
        <v>0</v>
      </c>
      <c r="J265" s="33">
        <v>6</v>
      </c>
      <c r="K265" s="33">
        <v>12</v>
      </c>
      <c r="L265" s="33">
        <v>57</v>
      </c>
      <c r="M265" s="33">
        <v>85</v>
      </c>
      <c r="N265" s="33">
        <v>110</v>
      </c>
      <c r="O265" s="33">
        <v>118</v>
      </c>
      <c r="P265" s="33">
        <v>140</v>
      </c>
      <c r="Q265" s="33">
        <v>136</v>
      </c>
      <c r="R265" s="33">
        <v>155</v>
      </c>
      <c r="S265" s="33">
        <v>168</v>
      </c>
      <c r="T265" s="33">
        <v>180</v>
      </c>
      <c r="U265" s="33">
        <v>201</v>
      </c>
    </row>
    <row r="266" spans="1:21" x14ac:dyDescent="0.2">
      <c r="A266" s="30" t="s">
        <v>61</v>
      </c>
      <c r="B266" s="33">
        <v>0</v>
      </c>
      <c r="C266" s="33">
        <v>0</v>
      </c>
      <c r="D266" s="33">
        <v>330</v>
      </c>
      <c r="E266" s="33">
        <v>229</v>
      </c>
      <c r="F266" s="33">
        <v>288</v>
      </c>
      <c r="G266" s="33">
        <v>338</v>
      </c>
      <c r="H266" s="33">
        <v>365</v>
      </c>
      <c r="I266" s="33">
        <v>272</v>
      </c>
      <c r="J266" s="33">
        <v>453</v>
      </c>
      <c r="K266" s="33">
        <v>376</v>
      </c>
      <c r="L266" s="33">
        <v>235</v>
      </c>
      <c r="M266" s="33">
        <v>518</v>
      </c>
      <c r="N266" s="33">
        <v>92</v>
      </c>
      <c r="O266" s="33">
        <v>462</v>
      </c>
      <c r="P266" s="33">
        <v>675</v>
      </c>
      <c r="Q266" s="33">
        <v>782</v>
      </c>
      <c r="R266" s="33">
        <v>1596</v>
      </c>
      <c r="S266" s="33">
        <v>1081</v>
      </c>
      <c r="T266" s="33">
        <v>808</v>
      </c>
      <c r="U266" s="33">
        <v>929</v>
      </c>
    </row>
    <row r="267" spans="1:21" x14ac:dyDescent="0.2">
      <c r="A267" s="30" t="s">
        <v>65</v>
      </c>
      <c r="B267" s="33">
        <v>34</v>
      </c>
      <c r="C267" s="33">
        <v>36</v>
      </c>
      <c r="D267" s="33">
        <v>37</v>
      </c>
      <c r="E267" s="33">
        <v>45</v>
      </c>
      <c r="F267" s="33">
        <v>29</v>
      </c>
      <c r="G267" s="33">
        <v>31</v>
      </c>
      <c r="H267" s="33">
        <v>50</v>
      </c>
      <c r="I267" s="33">
        <v>50</v>
      </c>
      <c r="J267" s="33">
        <v>37</v>
      </c>
      <c r="K267" s="33">
        <v>33</v>
      </c>
      <c r="L267" s="33">
        <v>33</v>
      </c>
      <c r="M267" s="33">
        <v>30</v>
      </c>
      <c r="N267" s="33">
        <v>63</v>
      </c>
      <c r="O267" s="33">
        <v>86</v>
      </c>
      <c r="P267" s="33">
        <v>86</v>
      </c>
      <c r="Q267" s="33">
        <v>88</v>
      </c>
      <c r="R267" s="33">
        <v>89</v>
      </c>
      <c r="S267" s="33">
        <v>94</v>
      </c>
      <c r="T267" s="33">
        <v>97</v>
      </c>
      <c r="U267" s="33">
        <v>51</v>
      </c>
    </row>
    <row r="268" spans="1:21" x14ac:dyDescent="0.2">
      <c r="A268" s="30" t="s">
        <v>63</v>
      </c>
      <c r="B268" s="33">
        <v>111</v>
      </c>
      <c r="C268" s="33">
        <v>125</v>
      </c>
      <c r="D268" s="33">
        <v>124</v>
      </c>
      <c r="E268" s="33">
        <v>121</v>
      </c>
      <c r="F268" s="33">
        <v>81</v>
      </c>
      <c r="G268" s="33">
        <v>107</v>
      </c>
      <c r="H268" s="33">
        <v>77</v>
      </c>
      <c r="I268" s="33">
        <v>60</v>
      </c>
      <c r="J268" s="33">
        <v>73</v>
      </c>
      <c r="K268" s="33">
        <v>96</v>
      </c>
      <c r="L268" s="33">
        <v>19</v>
      </c>
      <c r="M268" s="33">
        <v>80</v>
      </c>
      <c r="N268" s="33">
        <v>91</v>
      </c>
      <c r="O268" s="33">
        <v>48</v>
      </c>
      <c r="P268" s="33">
        <v>57</v>
      </c>
      <c r="Q268" s="33">
        <v>26</v>
      </c>
      <c r="R268" s="33">
        <v>14</v>
      </c>
      <c r="S268" s="33">
        <v>12</v>
      </c>
      <c r="T268" s="33">
        <v>12</v>
      </c>
      <c r="U268" s="33">
        <v>18</v>
      </c>
    </row>
    <row r="269" spans="1:21" x14ac:dyDescent="0.2">
      <c r="A269" s="30" t="s">
        <v>62</v>
      </c>
      <c r="B269" s="33">
        <v>1327</v>
      </c>
      <c r="C269" s="33">
        <v>1092</v>
      </c>
      <c r="D269" s="33">
        <v>1298</v>
      </c>
      <c r="E269" s="33">
        <v>1303</v>
      </c>
      <c r="F269" s="33">
        <v>1199</v>
      </c>
      <c r="G269" s="33">
        <v>1376</v>
      </c>
      <c r="H269" s="33">
        <v>1273</v>
      </c>
      <c r="I269" s="33">
        <v>1274</v>
      </c>
      <c r="J269" s="33">
        <v>1387</v>
      </c>
      <c r="K269" s="33">
        <v>1375</v>
      </c>
      <c r="L269" s="33">
        <v>1360</v>
      </c>
      <c r="M269" s="33">
        <v>679</v>
      </c>
      <c r="N269" s="33">
        <v>449</v>
      </c>
      <c r="O269" s="33">
        <v>470</v>
      </c>
      <c r="P269" s="33">
        <v>324</v>
      </c>
      <c r="Q269" s="33">
        <v>901</v>
      </c>
      <c r="R269" s="33">
        <v>996</v>
      </c>
      <c r="S269" s="33">
        <v>924</v>
      </c>
      <c r="T269" s="33">
        <v>908</v>
      </c>
      <c r="U269" s="33">
        <v>573</v>
      </c>
    </row>
    <row r="270" spans="1:21" x14ac:dyDescent="0.2">
      <c r="A270" s="30" t="s">
        <v>67</v>
      </c>
      <c r="B270" s="33">
        <v>0</v>
      </c>
      <c r="C270" s="33">
        <v>0</v>
      </c>
      <c r="D270" s="33">
        <v>0</v>
      </c>
      <c r="E270" s="33">
        <v>0</v>
      </c>
      <c r="F270" s="33">
        <v>0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418</v>
      </c>
      <c r="M270" s="33">
        <v>702</v>
      </c>
      <c r="N270" s="33">
        <v>743</v>
      </c>
      <c r="O270" s="33">
        <v>1236</v>
      </c>
      <c r="P270" s="33">
        <v>1574</v>
      </c>
      <c r="Q270" s="33">
        <v>1964</v>
      </c>
      <c r="R270" s="33">
        <v>2785</v>
      </c>
      <c r="S270" s="33">
        <v>3067</v>
      </c>
      <c r="T270" s="33">
        <v>3070</v>
      </c>
      <c r="U270" s="33">
        <v>2070</v>
      </c>
    </row>
    <row r="271" spans="1:21" x14ac:dyDescent="0.2">
      <c r="A271" s="30" t="s">
        <v>68</v>
      </c>
      <c r="B271" s="33">
        <v>2731</v>
      </c>
      <c r="C271" s="33">
        <v>3094</v>
      </c>
      <c r="D271" s="33">
        <v>3391</v>
      </c>
      <c r="E271" s="33">
        <v>2997</v>
      </c>
      <c r="F271" s="33">
        <v>6048</v>
      </c>
      <c r="G271" s="33">
        <v>6349</v>
      </c>
      <c r="H271" s="33">
        <v>6898</v>
      </c>
      <c r="I271" s="33">
        <v>6863</v>
      </c>
      <c r="J271" s="33">
        <v>7174</v>
      </c>
      <c r="K271" s="33">
        <v>6181</v>
      </c>
      <c r="L271" s="33">
        <v>6250</v>
      </c>
      <c r="M271" s="33">
        <v>6449</v>
      </c>
      <c r="N271" s="33">
        <v>6131</v>
      </c>
      <c r="O271" s="33">
        <v>6493</v>
      </c>
      <c r="P271" s="33">
        <v>6928</v>
      </c>
      <c r="Q271" s="33">
        <v>6850</v>
      </c>
      <c r="R271" s="33">
        <v>6197</v>
      </c>
      <c r="S271" s="33">
        <v>5846</v>
      </c>
      <c r="T271" s="33">
        <v>5875</v>
      </c>
      <c r="U271" s="33">
        <v>5125</v>
      </c>
    </row>
    <row r="272" spans="1:21" x14ac:dyDescent="0.2">
      <c r="A272" s="30" t="s">
        <v>69</v>
      </c>
      <c r="B272" s="38">
        <v>26167</v>
      </c>
      <c r="C272" s="38">
        <v>30148</v>
      </c>
      <c r="D272" s="38">
        <v>29368</v>
      </c>
      <c r="E272" s="38">
        <v>30137</v>
      </c>
      <c r="F272" s="38">
        <v>32410</v>
      </c>
      <c r="G272" s="38">
        <v>35948</v>
      </c>
      <c r="H272" s="38">
        <v>39854</v>
      </c>
      <c r="I272" s="38">
        <v>37699</v>
      </c>
      <c r="J272" s="38">
        <v>39569</v>
      </c>
      <c r="K272" s="38">
        <v>38628</v>
      </c>
      <c r="L272" s="38">
        <v>30278</v>
      </c>
      <c r="M272" s="38">
        <v>37176</v>
      </c>
      <c r="N272" s="38">
        <v>35505</v>
      </c>
      <c r="O272" s="38">
        <v>39793</v>
      </c>
      <c r="P272" s="38">
        <v>41588</v>
      </c>
      <c r="Q272" s="38">
        <v>43036</v>
      </c>
      <c r="R272" s="38">
        <v>42716</v>
      </c>
      <c r="S272" s="38">
        <v>39503</v>
      </c>
      <c r="T272" s="38">
        <v>42196</v>
      </c>
      <c r="U272" s="38">
        <v>42238</v>
      </c>
    </row>
    <row r="273" spans="1:26" x14ac:dyDescent="0.2">
      <c r="A273" s="37" t="s">
        <v>70</v>
      </c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Z273"/>
    </row>
    <row r="274" spans="1:26" x14ac:dyDescent="0.2">
      <c r="A274" s="39" t="s">
        <v>71</v>
      </c>
      <c r="B274" s="40">
        <f>SUM(B243:B271)</f>
        <v>26470</v>
      </c>
      <c r="C274" s="40">
        <f t="shared" ref="C274:U274" si="7">SUM(C243:C271)</f>
        <v>30477</v>
      </c>
      <c r="D274" s="40">
        <f t="shared" si="7"/>
        <v>29711</v>
      </c>
      <c r="E274" s="40">
        <f t="shared" si="7"/>
        <v>30485</v>
      </c>
      <c r="F274" s="40">
        <f t="shared" si="7"/>
        <v>32746</v>
      </c>
      <c r="G274" s="40">
        <f t="shared" si="7"/>
        <v>36307</v>
      </c>
      <c r="H274" s="40">
        <f t="shared" si="7"/>
        <v>40244</v>
      </c>
      <c r="I274" s="40">
        <f t="shared" si="7"/>
        <v>38066</v>
      </c>
      <c r="J274" s="40">
        <f t="shared" si="7"/>
        <v>39946</v>
      </c>
      <c r="K274" s="40">
        <f>SUM(K243:K271)</f>
        <v>39097</v>
      </c>
      <c r="L274" s="40">
        <f t="shared" si="7"/>
        <v>31184</v>
      </c>
      <c r="M274" s="40">
        <f t="shared" si="7"/>
        <v>38386</v>
      </c>
      <c r="N274" s="40">
        <f t="shared" si="7"/>
        <v>36747</v>
      </c>
      <c r="O274" s="40">
        <f t="shared" si="7"/>
        <v>41545</v>
      </c>
      <c r="P274" s="40">
        <f t="shared" si="7"/>
        <v>43699</v>
      </c>
      <c r="Q274" s="40">
        <f t="shared" si="7"/>
        <v>45557</v>
      </c>
      <c r="R274" s="40">
        <f t="shared" si="7"/>
        <v>46020</v>
      </c>
      <c r="S274" s="40">
        <f t="shared" si="7"/>
        <v>43068</v>
      </c>
      <c r="T274" s="40">
        <f t="shared" si="7"/>
        <v>45808</v>
      </c>
      <c r="U274" s="40">
        <f t="shared" si="7"/>
        <v>44821</v>
      </c>
      <c r="Z274"/>
    </row>
    <row r="275" spans="1:26" x14ac:dyDescent="0.2">
      <c r="Z275"/>
    </row>
    <row r="276" spans="1:26" ht="13.5" thickBot="1" x14ac:dyDescent="0.25">
      <c r="Z276"/>
    </row>
    <row r="277" spans="1:26" ht="17.25" thickTop="1" thickBot="1" x14ac:dyDescent="0.3">
      <c r="A277" s="24"/>
      <c r="B277" s="173" t="s">
        <v>6</v>
      </c>
      <c r="C277" s="183" t="s">
        <v>7</v>
      </c>
      <c r="D277" s="180"/>
      <c r="E277" s="180"/>
      <c r="F277" s="180"/>
      <c r="G277" s="181"/>
      <c r="H277" s="181"/>
      <c r="I277" s="181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</row>
    <row r="278" spans="1:26" ht="16.5" thickTop="1" x14ac:dyDescent="0.25">
      <c r="A278" s="45"/>
      <c r="B278" s="173" t="s">
        <v>10</v>
      </c>
      <c r="C278" s="184" t="s">
        <v>162</v>
      </c>
      <c r="D278" s="178"/>
      <c r="E278" s="178"/>
      <c r="F278" s="178"/>
      <c r="G278" s="179"/>
      <c r="H278" s="179"/>
      <c r="I278" s="179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</row>
    <row r="279" spans="1:26" ht="15.75" x14ac:dyDescent="0.25">
      <c r="A279" s="45"/>
      <c r="B279" s="173" t="s">
        <v>13</v>
      </c>
      <c r="C279" s="184" t="s">
        <v>155</v>
      </c>
      <c r="D279" s="178"/>
      <c r="E279" s="178"/>
      <c r="F279" s="178"/>
      <c r="G279" s="179"/>
      <c r="H279" s="179"/>
      <c r="I279" s="179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</row>
    <row r="280" spans="1:26" x14ac:dyDescent="0.2">
      <c r="A280" s="21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5"/>
      <c r="U280" s="25"/>
    </row>
    <row r="281" spans="1:26" x14ac:dyDescent="0.2">
      <c r="Z281"/>
    </row>
    <row r="282" spans="1:26" x14ac:dyDescent="0.2">
      <c r="A282" s="30" t="s">
        <v>15</v>
      </c>
      <c r="B282" s="30" t="s">
        <v>16</v>
      </c>
      <c r="C282" s="30" t="s">
        <v>17</v>
      </c>
      <c r="D282" s="30" t="s">
        <v>18</v>
      </c>
      <c r="E282" s="30" t="s">
        <v>19</v>
      </c>
      <c r="F282" s="30" t="s">
        <v>20</v>
      </c>
      <c r="G282" s="30" t="s">
        <v>21</v>
      </c>
      <c r="H282" s="30" t="s">
        <v>22</v>
      </c>
      <c r="I282" s="30" t="s">
        <v>23</v>
      </c>
      <c r="J282" s="30" t="s">
        <v>24</v>
      </c>
      <c r="K282" s="30" t="s">
        <v>25</v>
      </c>
      <c r="L282" s="30" t="s">
        <v>26</v>
      </c>
      <c r="M282" s="30" t="s">
        <v>27</v>
      </c>
      <c r="N282" s="30" t="s">
        <v>28</v>
      </c>
      <c r="O282" s="30" t="s">
        <v>29</v>
      </c>
      <c r="P282" s="30" t="s">
        <v>30</v>
      </c>
      <c r="Q282" s="30" t="s">
        <v>31</v>
      </c>
      <c r="R282" s="30" t="s">
        <v>32</v>
      </c>
      <c r="S282" s="30" t="s">
        <v>33</v>
      </c>
      <c r="T282" s="30" t="s">
        <v>34</v>
      </c>
      <c r="U282" s="30" t="s">
        <v>35</v>
      </c>
    </row>
    <row r="283" spans="1:26" x14ac:dyDescent="0.2">
      <c r="A283" s="30" t="s">
        <v>36</v>
      </c>
      <c r="B283" s="33">
        <v>955</v>
      </c>
      <c r="C283" s="33">
        <v>1213</v>
      </c>
      <c r="D283" s="33">
        <v>1342</v>
      </c>
      <c r="E283" s="33">
        <v>1431</v>
      </c>
      <c r="F283" s="33">
        <v>1332</v>
      </c>
      <c r="G283" s="33">
        <v>1585</v>
      </c>
      <c r="H283" s="33">
        <v>1744</v>
      </c>
      <c r="I283" s="33">
        <v>1647</v>
      </c>
      <c r="J283" s="33">
        <v>1731</v>
      </c>
      <c r="K283" s="33">
        <v>1767</v>
      </c>
      <c r="L283" s="33">
        <v>1698</v>
      </c>
      <c r="M283" s="33">
        <v>2107</v>
      </c>
      <c r="N283" s="33">
        <v>1931</v>
      </c>
      <c r="O283" s="33">
        <v>2185</v>
      </c>
      <c r="P283" s="33">
        <v>2233</v>
      </c>
      <c r="Q283" s="33">
        <v>2195</v>
      </c>
      <c r="R283" s="33">
        <v>1902</v>
      </c>
      <c r="S283" s="33">
        <v>1666</v>
      </c>
      <c r="T283" s="33">
        <v>1770</v>
      </c>
      <c r="U283" s="33">
        <v>1721</v>
      </c>
    </row>
    <row r="284" spans="1:26" x14ac:dyDescent="0.2">
      <c r="A284" s="30" t="s">
        <v>38</v>
      </c>
      <c r="B284" s="33">
        <v>3518</v>
      </c>
      <c r="C284" s="33">
        <v>4143</v>
      </c>
      <c r="D284" s="33">
        <v>4079</v>
      </c>
      <c r="E284" s="33">
        <v>4333</v>
      </c>
      <c r="F284" s="33">
        <v>4210</v>
      </c>
      <c r="G284" s="33">
        <v>4484</v>
      </c>
      <c r="H284" s="33">
        <v>5262</v>
      </c>
      <c r="I284" s="33">
        <v>4658</v>
      </c>
      <c r="J284" s="33">
        <v>4894</v>
      </c>
      <c r="K284" s="33">
        <v>4766</v>
      </c>
      <c r="L284" s="33">
        <v>4838</v>
      </c>
      <c r="M284" s="33">
        <v>5270</v>
      </c>
      <c r="N284" s="33">
        <v>5070</v>
      </c>
      <c r="O284" s="33">
        <v>5267</v>
      </c>
      <c r="P284" s="33">
        <v>5533</v>
      </c>
      <c r="Q284" s="33">
        <v>5515</v>
      </c>
      <c r="R284" s="33">
        <v>5293</v>
      </c>
      <c r="S284" s="33">
        <v>4810</v>
      </c>
      <c r="T284" s="33">
        <v>5163</v>
      </c>
      <c r="U284" s="33">
        <v>5270</v>
      </c>
    </row>
    <row r="285" spans="1:26" x14ac:dyDescent="0.2">
      <c r="A285" s="30" t="s">
        <v>40</v>
      </c>
      <c r="B285" s="33">
        <v>18</v>
      </c>
      <c r="C285" s="33">
        <v>5</v>
      </c>
      <c r="D285" s="33">
        <v>7</v>
      </c>
      <c r="E285" s="33">
        <v>7</v>
      </c>
      <c r="F285" s="33">
        <v>7</v>
      </c>
      <c r="G285" s="33">
        <v>20</v>
      </c>
      <c r="H285" s="33">
        <v>35</v>
      </c>
      <c r="I285" s="33">
        <v>21</v>
      </c>
      <c r="J285" s="33">
        <v>22</v>
      </c>
      <c r="K285" s="33">
        <v>22</v>
      </c>
      <c r="L285" s="33">
        <v>25</v>
      </c>
      <c r="M285" s="33">
        <v>33</v>
      </c>
      <c r="N285" s="33">
        <v>36</v>
      </c>
      <c r="O285" s="33">
        <v>48</v>
      </c>
      <c r="P285" s="33">
        <v>59</v>
      </c>
      <c r="Q285" s="33">
        <v>84</v>
      </c>
      <c r="R285" s="33">
        <v>121</v>
      </c>
      <c r="S285" s="33">
        <v>135</v>
      </c>
      <c r="T285" s="33">
        <v>155</v>
      </c>
      <c r="U285" s="33">
        <v>143</v>
      </c>
    </row>
    <row r="286" spans="1:26" x14ac:dyDescent="0.2">
      <c r="A286" s="30" t="s">
        <v>66</v>
      </c>
      <c r="B286" s="33">
        <v>903</v>
      </c>
      <c r="C286" s="33">
        <v>1004</v>
      </c>
      <c r="D286" s="33">
        <v>1053</v>
      </c>
      <c r="E286" s="33">
        <v>1073</v>
      </c>
      <c r="F286" s="33">
        <v>1017</v>
      </c>
      <c r="G286" s="33">
        <v>1144</v>
      </c>
      <c r="H286" s="33">
        <v>1266</v>
      </c>
      <c r="I286" s="33">
        <v>1162</v>
      </c>
      <c r="J286" s="33">
        <v>1205</v>
      </c>
      <c r="K286" s="33">
        <v>1467</v>
      </c>
      <c r="L286" s="33">
        <v>1450</v>
      </c>
      <c r="M286" s="33">
        <v>1519</v>
      </c>
      <c r="N286" s="33">
        <v>1501</v>
      </c>
      <c r="O286" s="33">
        <v>1595</v>
      </c>
      <c r="P286" s="33">
        <v>1645</v>
      </c>
      <c r="Q286" s="33">
        <v>1699</v>
      </c>
      <c r="R286" s="33">
        <v>1617</v>
      </c>
      <c r="S286" s="33">
        <v>1549</v>
      </c>
      <c r="T286" s="33">
        <v>1668</v>
      </c>
      <c r="U286" s="33">
        <v>1642</v>
      </c>
    </row>
    <row r="287" spans="1:26" x14ac:dyDescent="0.2">
      <c r="A287" s="30" t="s">
        <v>42</v>
      </c>
      <c r="B287" s="33" t="s">
        <v>161</v>
      </c>
      <c r="C287" s="33" t="s">
        <v>161</v>
      </c>
      <c r="D287" s="33" t="s">
        <v>161</v>
      </c>
      <c r="E287" s="33" t="s">
        <v>161</v>
      </c>
      <c r="F287" s="33" t="s">
        <v>161</v>
      </c>
      <c r="G287" s="33" t="s">
        <v>161</v>
      </c>
      <c r="H287" s="33" t="s">
        <v>161</v>
      </c>
      <c r="I287" s="33" t="s">
        <v>161</v>
      </c>
      <c r="J287" s="33" t="s">
        <v>161</v>
      </c>
      <c r="K287" s="33" t="s">
        <v>161</v>
      </c>
      <c r="L287" s="33" t="s">
        <v>161</v>
      </c>
      <c r="M287" s="33" t="s">
        <v>161</v>
      </c>
      <c r="N287" s="33" t="s">
        <v>161</v>
      </c>
      <c r="O287" s="33" t="s">
        <v>161</v>
      </c>
      <c r="P287" s="33" t="s">
        <v>161</v>
      </c>
      <c r="Q287" s="33" t="s">
        <v>161</v>
      </c>
      <c r="R287" s="33" t="s">
        <v>161</v>
      </c>
      <c r="S287" s="33" t="s">
        <v>161</v>
      </c>
      <c r="T287" s="33" t="s">
        <v>161</v>
      </c>
      <c r="U287" s="33" t="s">
        <v>161</v>
      </c>
    </row>
    <row r="288" spans="1:26" x14ac:dyDescent="0.2">
      <c r="A288" s="30" t="s">
        <v>43</v>
      </c>
      <c r="B288" s="33">
        <v>1827</v>
      </c>
      <c r="C288" s="33">
        <v>1905</v>
      </c>
      <c r="D288" s="33">
        <v>1373</v>
      </c>
      <c r="E288" s="33">
        <v>1393</v>
      </c>
      <c r="F288" s="33">
        <v>2144</v>
      </c>
      <c r="G288" s="33">
        <v>2519</v>
      </c>
      <c r="H288" s="33">
        <v>2997</v>
      </c>
      <c r="I288" s="33">
        <v>3029</v>
      </c>
      <c r="J288" s="33">
        <v>3313</v>
      </c>
      <c r="K288" s="33">
        <v>3379</v>
      </c>
      <c r="L288" s="33">
        <v>3285</v>
      </c>
      <c r="M288" s="33">
        <v>3808</v>
      </c>
      <c r="N288" s="33">
        <v>3577</v>
      </c>
      <c r="O288" s="33">
        <v>3764</v>
      </c>
      <c r="P288" s="33">
        <v>3692</v>
      </c>
      <c r="Q288" s="33">
        <v>3727</v>
      </c>
      <c r="R288" s="33">
        <v>3643</v>
      </c>
      <c r="S288" s="33">
        <v>3346</v>
      </c>
      <c r="T288" s="33">
        <v>3535</v>
      </c>
      <c r="U288" s="33">
        <v>3395</v>
      </c>
    </row>
    <row r="289" spans="1:21" x14ac:dyDescent="0.2">
      <c r="A289" s="30" t="s">
        <v>48</v>
      </c>
      <c r="B289" s="33">
        <v>19762</v>
      </c>
      <c r="C289" s="33">
        <v>23367</v>
      </c>
      <c r="D289" s="33">
        <v>23842</v>
      </c>
      <c r="E289" s="33">
        <v>26534</v>
      </c>
      <c r="F289" s="33">
        <v>27201</v>
      </c>
      <c r="G289" s="33">
        <v>30274</v>
      </c>
      <c r="H289" s="33">
        <v>36360</v>
      </c>
      <c r="I289" s="33">
        <v>33905</v>
      </c>
      <c r="J289" s="33">
        <v>33885</v>
      </c>
      <c r="K289" s="33">
        <v>33383</v>
      </c>
      <c r="L289" s="33">
        <v>33706</v>
      </c>
      <c r="M289" s="33">
        <v>35275</v>
      </c>
      <c r="N289" s="33">
        <v>35275</v>
      </c>
      <c r="O289" s="33">
        <v>39665</v>
      </c>
      <c r="P289" s="33">
        <v>41316</v>
      </c>
      <c r="Q289" s="33">
        <v>39897</v>
      </c>
      <c r="R289" s="33">
        <v>40434</v>
      </c>
      <c r="S289" s="33">
        <v>38521</v>
      </c>
      <c r="T289" s="33">
        <v>39596</v>
      </c>
      <c r="U289" s="33">
        <v>40241</v>
      </c>
    </row>
    <row r="290" spans="1:21" x14ac:dyDescent="0.2">
      <c r="A290" s="30" t="s">
        <v>44</v>
      </c>
      <c r="B290" s="33">
        <v>587</v>
      </c>
      <c r="C290" s="33">
        <v>683</v>
      </c>
      <c r="D290" s="33">
        <v>713</v>
      </c>
      <c r="E290" s="33">
        <v>835</v>
      </c>
      <c r="F290" s="33">
        <v>798</v>
      </c>
      <c r="G290" s="33">
        <v>880</v>
      </c>
      <c r="H290" s="33">
        <v>1034</v>
      </c>
      <c r="I290" s="33">
        <v>937</v>
      </c>
      <c r="J290" s="33">
        <v>945</v>
      </c>
      <c r="K290" s="33">
        <v>910</v>
      </c>
      <c r="L290" s="33">
        <v>874</v>
      </c>
      <c r="M290" s="33">
        <v>923</v>
      </c>
      <c r="N290" s="33">
        <v>900</v>
      </c>
      <c r="O290" s="33">
        <v>979</v>
      </c>
      <c r="P290" s="33">
        <v>973</v>
      </c>
      <c r="Q290" s="33">
        <v>979</v>
      </c>
      <c r="R290" s="33">
        <v>982</v>
      </c>
      <c r="S290" s="33">
        <v>911</v>
      </c>
      <c r="T290" s="33">
        <v>896</v>
      </c>
      <c r="U290" s="33">
        <v>892</v>
      </c>
    </row>
    <row r="291" spans="1:21" x14ac:dyDescent="0.2">
      <c r="A291" s="30" t="s">
        <v>45</v>
      </c>
      <c r="B291" s="33">
        <v>67</v>
      </c>
      <c r="C291" s="33">
        <v>79</v>
      </c>
      <c r="D291" s="33">
        <v>65</v>
      </c>
      <c r="E291" s="33">
        <v>67</v>
      </c>
      <c r="F291" s="33">
        <v>70</v>
      </c>
      <c r="G291" s="33">
        <v>51</v>
      </c>
      <c r="H291" s="33">
        <v>47</v>
      </c>
      <c r="I291" s="33">
        <v>46</v>
      </c>
      <c r="J291" s="33">
        <v>55</v>
      </c>
      <c r="K291" s="33">
        <v>53</v>
      </c>
      <c r="L291" s="33">
        <v>55</v>
      </c>
      <c r="M291" s="33">
        <v>68</v>
      </c>
      <c r="N291" s="33">
        <v>68</v>
      </c>
      <c r="O291" s="33">
        <v>107</v>
      </c>
      <c r="P291" s="33">
        <v>103</v>
      </c>
      <c r="Q291" s="33">
        <v>98</v>
      </c>
      <c r="R291" s="33">
        <v>102</v>
      </c>
      <c r="S291" s="33">
        <v>100</v>
      </c>
      <c r="T291" s="33">
        <v>90</v>
      </c>
      <c r="U291" s="33">
        <v>86</v>
      </c>
    </row>
    <row r="292" spans="1:21" x14ac:dyDescent="0.2">
      <c r="A292" s="30" t="s">
        <v>64</v>
      </c>
      <c r="B292" s="33">
        <v>553</v>
      </c>
      <c r="C292" s="33">
        <v>818</v>
      </c>
      <c r="D292" s="33">
        <v>1004</v>
      </c>
      <c r="E292" s="33">
        <v>1132</v>
      </c>
      <c r="F292" s="33">
        <v>1181</v>
      </c>
      <c r="G292" s="33">
        <v>1239</v>
      </c>
      <c r="H292" s="33">
        <v>1492</v>
      </c>
      <c r="I292" s="33">
        <v>1663</v>
      </c>
      <c r="J292" s="33">
        <v>1956</v>
      </c>
      <c r="K292" s="33">
        <v>2362</v>
      </c>
      <c r="L292" s="33">
        <v>2658</v>
      </c>
      <c r="M292" s="33">
        <v>3005</v>
      </c>
      <c r="N292" s="33">
        <v>3347</v>
      </c>
      <c r="O292" s="33">
        <v>3696</v>
      </c>
      <c r="P292" s="33">
        <v>4024</v>
      </c>
      <c r="Q292" s="33">
        <v>4367</v>
      </c>
      <c r="R292" s="33">
        <v>6317</v>
      </c>
      <c r="S292" s="33">
        <v>5551</v>
      </c>
      <c r="T292" s="33">
        <v>5263</v>
      </c>
      <c r="U292" s="33">
        <v>4596</v>
      </c>
    </row>
    <row r="293" spans="1:21" x14ac:dyDescent="0.2">
      <c r="A293" s="30" t="s">
        <v>46</v>
      </c>
      <c r="B293" s="33">
        <v>41</v>
      </c>
      <c r="C293" s="33">
        <v>51</v>
      </c>
      <c r="D293" s="33">
        <v>50</v>
      </c>
      <c r="E293" s="33">
        <v>53</v>
      </c>
      <c r="F293" s="33">
        <v>57</v>
      </c>
      <c r="G293" s="33">
        <v>58</v>
      </c>
      <c r="H293" s="33">
        <v>61</v>
      </c>
      <c r="I293" s="33">
        <v>63</v>
      </c>
      <c r="J293" s="33">
        <v>60</v>
      </c>
      <c r="K293" s="33">
        <v>65</v>
      </c>
      <c r="L293" s="33">
        <v>62</v>
      </c>
      <c r="M293" s="33">
        <v>67</v>
      </c>
      <c r="N293" s="33">
        <v>72</v>
      </c>
      <c r="O293" s="33">
        <v>70</v>
      </c>
      <c r="P293" s="33">
        <v>72</v>
      </c>
      <c r="Q293" s="33">
        <v>73</v>
      </c>
      <c r="R293" s="33">
        <v>75</v>
      </c>
      <c r="S293" s="33">
        <v>75</v>
      </c>
      <c r="T293" s="33">
        <v>74</v>
      </c>
      <c r="U293" s="33">
        <v>77</v>
      </c>
    </row>
    <row r="294" spans="1:21" x14ac:dyDescent="0.2">
      <c r="A294" s="30" t="s">
        <v>47</v>
      </c>
      <c r="B294" s="33">
        <v>12829</v>
      </c>
      <c r="C294" s="33">
        <v>15418</v>
      </c>
      <c r="D294" s="33">
        <v>15638</v>
      </c>
      <c r="E294" s="33">
        <v>15867</v>
      </c>
      <c r="F294" s="33">
        <v>15726</v>
      </c>
      <c r="G294" s="33">
        <v>15556</v>
      </c>
      <c r="H294" s="33">
        <v>17896</v>
      </c>
      <c r="I294" s="33">
        <v>17139</v>
      </c>
      <c r="J294" s="33">
        <v>17291</v>
      </c>
      <c r="K294" s="33">
        <v>18328</v>
      </c>
      <c r="L294" s="33">
        <v>17476</v>
      </c>
      <c r="M294" s="33">
        <v>17865</v>
      </c>
      <c r="N294" s="33">
        <v>17666</v>
      </c>
      <c r="O294" s="33">
        <v>18736</v>
      </c>
      <c r="P294" s="33">
        <v>20566</v>
      </c>
      <c r="Q294" s="33">
        <v>22990</v>
      </c>
      <c r="R294" s="33">
        <v>22441</v>
      </c>
      <c r="S294" s="33">
        <v>21181</v>
      </c>
      <c r="T294" s="33">
        <v>21997</v>
      </c>
      <c r="U294" s="33">
        <v>23400</v>
      </c>
    </row>
    <row r="295" spans="1:21" x14ac:dyDescent="0.2">
      <c r="A295" s="30" t="s">
        <v>49</v>
      </c>
      <c r="B295" s="33">
        <v>0</v>
      </c>
      <c r="C295" s="33">
        <v>0</v>
      </c>
      <c r="D295" s="33">
        <v>0</v>
      </c>
      <c r="E295" s="33">
        <v>0</v>
      </c>
      <c r="F295" s="33">
        <v>0</v>
      </c>
      <c r="G295" s="33">
        <v>0</v>
      </c>
      <c r="H295" s="33">
        <v>0</v>
      </c>
      <c r="I295" s="33">
        <v>0</v>
      </c>
      <c r="J295" s="33">
        <v>13</v>
      </c>
      <c r="K295" s="33">
        <v>11</v>
      </c>
      <c r="L295" s="33">
        <v>13</v>
      </c>
      <c r="M295" s="33">
        <v>17</v>
      </c>
      <c r="N295" s="33">
        <v>27</v>
      </c>
      <c r="O295" s="33">
        <v>46</v>
      </c>
      <c r="P295" s="33">
        <v>78</v>
      </c>
      <c r="Q295" s="33">
        <v>147</v>
      </c>
      <c r="R295" s="33">
        <v>229</v>
      </c>
      <c r="S295" s="33">
        <v>282</v>
      </c>
      <c r="T295" s="33">
        <v>336</v>
      </c>
      <c r="U295" s="33">
        <v>401</v>
      </c>
    </row>
    <row r="296" spans="1:21" x14ac:dyDescent="0.2">
      <c r="A296" s="30" t="s">
        <v>50</v>
      </c>
      <c r="B296" s="33">
        <v>2443</v>
      </c>
      <c r="C296" s="33">
        <v>3055</v>
      </c>
      <c r="D296" s="33">
        <v>2773</v>
      </c>
      <c r="E296" s="33">
        <v>3518</v>
      </c>
      <c r="F296" s="33">
        <v>3806</v>
      </c>
      <c r="G296" s="33">
        <v>4286</v>
      </c>
      <c r="H296" s="33">
        <v>4948</v>
      </c>
      <c r="I296" s="33">
        <v>4783</v>
      </c>
      <c r="J296" s="33">
        <v>4733</v>
      </c>
      <c r="K296" s="33">
        <v>5032</v>
      </c>
      <c r="L296" s="33">
        <v>4994</v>
      </c>
      <c r="M296" s="33">
        <v>5447</v>
      </c>
      <c r="N296" s="33">
        <v>5414</v>
      </c>
      <c r="O296" s="33">
        <v>6039</v>
      </c>
      <c r="P296" s="33">
        <v>6185</v>
      </c>
      <c r="Q296" s="33">
        <v>6429</v>
      </c>
      <c r="R296" s="33">
        <v>5803</v>
      </c>
      <c r="S296" s="33">
        <v>4854</v>
      </c>
      <c r="T296" s="33">
        <v>4903</v>
      </c>
      <c r="U296" s="33">
        <v>4878</v>
      </c>
    </row>
    <row r="297" spans="1:21" x14ac:dyDescent="0.2">
      <c r="A297" s="30" t="s">
        <v>51</v>
      </c>
      <c r="B297" s="33">
        <v>211</v>
      </c>
      <c r="C297" s="33">
        <v>274</v>
      </c>
      <c r="D297" s="33">
        <v>319</v>
      </c>
      <c r="E297" s="33">
        <v>374</v>
      </c>
      <c r="F297" s="33">
        <v>412</v>
      </c>
      <c r="G297" s="33">
        <v>428</v>
      </c>
      <c r="H297" s="33">
        <v>497</v>
      </c>
      <c r="I297" s="33">
        <v>492</v>
      </c>
      <c r="J297" s="33">
        <v>564</v>
      </c>
      <c r="K297" s="33">
        <v>631</v>
      </c>
      <c r="L297" s="33">
        <v>730</v>
      </c>
      <c r="M297" s="33">
        <v>794</v>
      </c>
      <c r="N297" s="33">
        <v>765</v>
      </c>
      <c r="O297" s="33">
        <v>841</v>
      </c>
      <c r="P297" s="33">
        <v>893</v>
      </c>
      <c r="Q297" s="33">
        <v>919</v>
      </c>
      <c r="R297" s="33">
        <v>936</v>
      </c>
      <c r="S297" s="33">
        <v>945</v>
      </c>
      <c r="T297" s="33">
        <v>1061</v>
      </c>
      <c r="U297" s="33">
        <v>1045</v>
      </c>
    </row>
    <row r="298" spans="1:21" x14ac:dyDescent="0.2">
      <c r="A298" s="30" t="s">
        <v>52</v>
      </c>
      <c r="B298" s="33">
        <v>15546</v>
      </c>
      <c r="C298" s="33">
        <v>18104</v>
      </c>
      <c r="D298" s="33">
        <v>17433</v>
      </c>
      <c r="E298" s="33">
        <v>18248</v>
      </c>
      <c r="F298" s="33">
        <v>16862</v>
      </c>
      <c r="G298" s="33">
        <v>18620</v>
      </c>
      <c r="H298" s="33">
        <v>19517</v>
      </c>
      <c r="I298" s="33">
        <v>19122</v>
      </c>
      <c r="J298" s="33">
        <v>20590</v>
      </c>
      <c r="K298" s="33">
        <v>21513</v>
      </c>
      <c r="L298" s="33">
        <v>20659</v>
      </c>
      <c r="M298" s="33">
        <v>21729</v>
      </c>
      <c r="N298" s="33">
        <v>20889</v>
      </c>
      <c r="O298" s="33">
        <v>23636</v>
      </c>
      <c r="P298" s="33">
        <v>24281</v>
      </c>
      <c r="Q298" s="33">
        <v>26349</v>
      </c>
      <c r="R298" s="33">
        <v>24728</v>
      </c>
      <c r="S298" s="33">
        <v>23169</v>
      </c>
      <c r="T298" s="33">
        <v>24775</v>
      </c>
      <c r="U298" s="33">
        <v>25573</v>
      </c>
    </row>
    <row r="299" spans="1:21" x14ac:dyDescent="0.2">
      <c r="A299" s="30" t="s">
        <v>54</v>
      </c>
      <c r="B299" s="33">
        <v>597</v>
      </c>
      <c r="C299" s="33">
        <v>742</v>
      </c>
      <c r="D299" s="33">
        <v>460</v>
      </c>
      <c r="E299" s="33">
        <v>347</v>
      </c>
      <c r="F299" s="33">
        <v>307</v>
      </c>
      <c r="G299" s="33">
        <v>292</v>
      </c>
      <c r="H299" s="33">
        <v>247</v>
      </c>
      <c r="I299" s="33">
        <v>221</v>
      </c>
      <c r="J299" s="33">
        <v>173</v>
      </c>
      <c r="K299" s="33">
        <v>169</v>
      </c>
      <c r="L299" s="33">
        <v>159</v>
      </c>
      <c r="M299" s="33">
        <v>169</v>
      </c>
      <c r="N299" s="33">
        <v>177</v>
      </c>
      <c r="O299" s="33">
        <v>184</v>
      </c>
      <c r="P299" s="33">
        <v>209</v>
      </c>
      <c r="Q299" s="33">
        <v>213</v>
      </c>
      <c r="R299" s="33">
        <v>232</v>
      </c>
      <c r="S299" s="33">
        <v>259</v>
      </c>
      <c r="T299" s="33">
        <v>249</v>
      </c>
      <c r="U299" s="33">
        <v>234</v>
      </c>
    </row>
    <row r="300" spans="1:21" x14ac:dyDescent="0.2">
      <c r="A300" s="30" t="s">
        <v>55</v>
      </c>
      <c r="B300" s="33">
        <v>141</v>
      </c>
      <c r="C300" s="33">
        <v>158</v>
      </c>
      <c r="D300" s="33">
        <v>160</v>
      </c>
      <c r="E300" s="33">
        <v>170</v>
      </c>
      <c r="F300" s="33">
        <v>168</v>
      </c>
      <c r="G300" s="33">
        <v>183</v>
      </c>
      <c r="H300" s="33">
        <v>215</v>
      </c>
      <c r="I300" s="33">
        <v>201</v>
      </c>
      <c r="J300" s="33">
        <v>216</v>
      </c>
      <c r="K300" s="33">
        <v>213</v>
      </c>
      <c r="L300" s="33">
        <v>301</v>
      </c>
      <c r="M300" s="33">
        <v>330</v>
      </c>
      <c r="N300" s="33">
        <v>345</v>
      </c>
      <c r="O300" s="33">
        <v>326</v>
      </c>
      <c r="P300" s="33">
        <v>312</v>
      </c>
      <c r="Q300" s="33">
        <v>326</v>
      </c>
      <c r="R300" s="33">
        <v>353</v>
      </c>
      <c r="S300" s="33">
        <v>329</v>
      </c>
      <c r="T300" s="33">
        <v>356</v>
      </c>
      <c r="U300" s="33">
        <v>402</v>
      </c>
    </row>
    <row r="301" spans="1:21" x14ac:dyDescent="0.2">
      <c r="A301" s="30" t="s">
        <v>53</v>
      </c>
      <c r="B301" s="33">
        <v>225</v>
      </c>
      <c r="C301" s="33">
        <v>237</v>
      </c>
      <c r="D301" s="33">
        <v>249</v>
      </c>
      <c r="E301" s="33">
        <v>181</v>
      </c>
      <c r="F301" s="33">
        <v>156</v>
      </c>
      <c r="G301" s="33">
        <v>159</v>
      </c>
      <c r="H301" s="33">
        <v>150</v>
      </c>
      <c r="I301" s="33">
        <v>123</v>
      </c>
      <c r="J301" s="33">
        <v>126</v>
      </c>
      <c r="K301" s="33">
        <v>125</v>
      </c>
      <c r="L301" s="33">
        <v>120</v>
      </c>
      <c r="M301" s="33">
        <v>134</v>
      </c>
      <c r="N301" s="33">
        <v>164</v>
      </c>
      <c r="O301" s="33">
        <v>180</v>
      </c>
      <c r="P301" s="33">
        <v>206</v>
      </c>
      <c r="Q301" s="33">
        <v>212</v>
      </c>
      <c r="R301" s="33">
        <v>222</v>
      </c>
      <c r="S301" s="33">
        <v>239</v>
      </c>
      <c r="T301" s="33">
        <v>239</v>
      </c>
      <c r="U301" s="33">
        <v>220</v>
      </c>
    </row>
    <row r="302" spans="1:21" x14ac:dyDescent="0.2">
      <c r="A302" s="30" t="s">
        <v>57</v>
      </c>
      <c r="B302" s="33">
        <v>13894</v>
      </c>
      <c r="C302" s="33">
        <v>16179</v>
      </c>
      <c r="D302" s="33">
        <v>14709</v>
      </c>
      <c r="E302" s="33">
        <v>15279</v>
      </c>
      <c r="F302" s="33">
        <v>14785</v>
      </c>
      <c r="G302" s="33">
        <v>15879</v>
      </c>
      <c r="H302" s="33">
        <v>18247</v>
      </c>
      <c r="I302" s="33">
        <v>15391</v>
      </c>
      <c r="J302" s="33">
        <v>14982</v>
      </c>
      <c r="K302" s="33">
        <v>14040</v>
      </c>
      <c r="L302" s="33">
        <v>14346</v>
      </c>
      <c r="M302" s="33">
        <v>15211</v>
      </c>
      <c r="N302" s="33">
        <v>14830</v>
      </c>
      <c r="O302" s="33">
        <v>15286</v>
      </c>
      <c r="P302" s="33">
        <v>15083</v>
      </c>
      <c r="Q302" s="33">
        <v>14103</v>
      </c>
      <c r="R302" s="33">
        <v>14197</v>
      </c>
      <c r="S302" s="33">
        <v>13031</v>
      </c>
      <c r="T302" s="33">
        <v>14305</v>
      </c>
      <c r="U302" s="33">
        <v>14278</v>
      </c>
    </row>
    <row r="303" spans="1:21" x14ac:dyDescent="0.2">
      <c r="A303" s="30" t="s">
        <v>58</v>
      </c>
      <c r="B303" s="33">
        <v>0</v>
      </c>
      <c r="C303" s="33">
        <v>0</v>
      </c>
      <c r="D303" s="33">
        <v>0</v>
      </c>
      <c r="E303" s="33">
        <v>0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1</v>
      </c>
      <c r="M303" s="33">
        <v>6</v>
      </c>
      <c r="N303" s="33">
        <v>7</v>
      </c>
      <c r="O303" s="33">
        <v>7</v>
      </c>
      <c r="P303" s="33">
        <v>14</v>
      </c>
      <c r="Q303" s="33">
        <v>27</v>
      </c>
      <c r="R303" s="33">
        <v>30</v>
      </c>
      <c r="S303" s="33">
        <v>35</v>
      </c>
      <c r="T303" s="33">
        <v>39</v>
      </c>
      <c r="U303" s="33">
        <v>38</v>
      </c>
    </row>
    <row r="304" spans="1:21" ht="12" customHeight="1" x14ac:dyDescent="0.2">
      <c r="A304" s="30" t="s">
        <v>59</v>
      </c>
      <c r="B304" s="33">
        <v>3259</v>
      </c>
      <c r="C304" s="33">
        <v>3462</v>
      </c>
      <c r="D304" s="33">
        <v>3641</v>
      </c>
      <c r="E304" s="33">
        <v>3661</v>
      </c>
      <c r="F304" s="33">
        <v>3856</v>
      </c>
      <c r="G304" s="33">
        <v>4134</v>
      </c>
      <c r="H304" s="33">
        <v>3875</v>
      </c>
      <c r="I304" s="33">
        <v>4176</v>
      </c>
      <c r="J304" s="33">
        <v>4106</v>
      </c>
      <c r="K304" s="33">
        <v>4160</v>
      </c>
      <c r="L304" s="33">
        <v>3982</v>
      </c>
      <c r="M304" s="33">
        <v>4406</v>
      </c>
      <c r="N304" s="33">
        <v>4514</v>
      </c>
      <c r="O304" s="33">
        <v>4679</v>
      </c>
      <c r="P304" s="33">
        <v>4708</v>
      </c>
      <c r="Q304" s="33">
        <v>4887</v>
      </c>
      <c r="R304" s="33">
        <v>4850</v>
      </c>
      <c r="S304" s="33">
        <v>4761</v>
      </c>
      <c r="T304" s="33">
        <v>4873</v>
      </c>
      <c r="U304" s="33">
        <v>4938</v>
      </c>
    </row>
    <row r="305" spans="1:26" x14ac:dyDescent="0.2">
      <c r="A305" s="30" t="s">
        <v>60</v>
      </c>
      <c r="B305" s="33">
        <v>0</v>
      </c>
      <c r="C305" s="33">
        <v>0</v>
      </c>
      <c r="D305" s="33">
        <v>0</v>
      </c>
      <c r="E305" s="33">
        <v>0</v>
      </c>
      <c r="F305" s="33">
        <v>0</v>
      </c>
      <c r="G305" s="33">
        <v>0</v>
      </c>
      <c r="H305" s="33">
        <v>0</v>
      </c>
      <c r="I305" s="33">
        <v>1</v>
      </c>
      <c r="J305" s="33">
        <v>15</v>
      </c>
      <c r="K305" s="33">
        <v>54</v>
      </c>
      <c r="L305" s="33">
        <v>131</v>
      </c>
      <c r="M305" s="33">
        <v>204</v>
      </c>
      <c r="N305" s="33">
        <v>259</v>
      </c>
      <c r="O305" s="33">
        <v>279</v>
      </c>
      <c r="P305" s="33">
        <v>325</v>
      </c>
      <c r="Q305" s="33">
        <v>340</v>
      </c>
      <c r="R305" s="33">
        <v>362</v>
      </c>
      <c r="S305" s="33">
        <v>394</v>
      </c>
      <c r="T305" s="33">
        <v>416</v>
      </c>
      <c r="U305" s="33">
        <v>471</v>
      </c>
    </row>
    <row r="306" spans="1:26" x14ac:dyDescent="0.2">
      <c r="A306" s="30" t="s">
        <v>61</v>
      </c>
      <c r="B306" s="33">
        <v>3087</v>
      </c>
      <c r="C306" s="33">
        <v>3536</v>
      </c>
      <c r="D306" s="33">
        <v>1917</v>
      </c>
      <c r="E306" s="33">
        <v>1930</v>
      </c>
      <c r="F306" s="33">
        <v>2012</v>
      </c>
      <c r="G306" s="33">
        <v>2241</v>
      </c>
      <c r="H306" s="33">
        <v>2129</v>
      </c>
      <c r="I306" s="33">
        <v>2401</v>
      </c>
      <c r="J306" s="33">
        <v>2730</v>
      </c>
      <c r="K306" s="33">
        <v>2459</v>
      </c>
      <c r="L306" s="33">
        <v>2473</v>
      </c>
      <c r="M306" s="33">
        <v>2528</v>
      </c>
      <c r="N306" s="33">
        <v>2476</v>
      </c>
      <c r="O306" s="33">
        <v>3046</v>
      </c>
      <c r="P306" s="33">
        <v>3253</v>
      </c>
      <c r="Q306" s="33">
        <v>3119</v>
      </c>
      <c r="R306" s="33">
        <v>4173</v>
      </c>
      <c r="S306" s="33">
        <v>3173</v>
      </c>
      <c r="T306" s="33">
        <v>3044</v>
      </c>
      <c r="U306" s="33">
        <v>3138</v>
      </c>
    </row>
    <row r="307" spans="1:26" x14ac:dyDescent="0.2">
      <c r="A307" s="30" t="s">
        <v>65</v>
      </c>
      <c r="B307" s="33">
        <v>82</v>
      </c>
      <c r="C307" s="33">
        <v>98</v>
      </c>
      <c r="D307" s="33">
        <v>101</v>
      </c>
      <c r="E307" s="33">
        <v>115</v>
      </c>
      <c r="F307" s="33">
        <v>109</v>
      </c>
      <c r="G307" s="33">
        <v>115</v>
      </c>
      <c r="H307" s="33">
        <v>133</v>
      </c>
      <c r="I307" s="33">
        <v>125</v>
      </c>
      <c r="J307" s="33">
        <v>135</v>
      </c>
      <c r="K307" s="33">
        <v>141</v>
      </c>
      <c r="L307" s="33">
        <v>131</v>
      </c>
      <c r="M307" s="33">
        <v>142</v>
      </c>
      <c r="N307" s="33">
        <v>131</v>
      </c>
      <c r="O307" s="33">
        <v>147</v>
      </c>
      <c r="P307" s="33">
        <v>151</v>
      </c>
      <c r="Q307" s="33">
        <v>156</v>
      </c>
      <c r="R307" s="33">
        <v>145</v>
      </c>
      <c r="S307" s="33">
        <v>158</v>
      </c>
      <c r="T307" s="33">
        <v>163</v>
      </c>
      <c r="U307" s="33">
        <v>141</v>
      </c>
    </row>
    <row r="308" spans="1:26" x14ac:dyDescent="0.2">
      <c r="A308" s="30" t="s">
        <v>63</v>
      </c>
      <c r="B308" s="33">
        <v>147</v>
      </c>
      <c r="C308" s="33">
        <v>167</v>
      </c>
      <c r="D308" s="33">
        <v>163</v>
      </c>
      <c r="E308" s="33">
        <v>162</v>
      </c>
      <c r="F308" s="33">
        <v>117</v>
      </c>
      <c r="G308" s="33">
        <v>162</v>
      </c>
      <c r="H308" s="33">
        <v>123</v>
      </c>
      <c r="I308" s="33">
        <v>105</v>
      </c>
      <c r="J308" s="33">
        <v>123</v>
      </c>
      <c r="K308" s="33">
        <v>164</v>
      </c>
      <c r="L308" s="33">
        <v>77</v>
      </c>
      <c r="M308" s="33">
        <v>142</v>
      </c>
      <c r="N308" s="33">
        <v>159</v>
      </c>
      <c r="O308" s="33">
        <v>134</v>
      </c>
      <c r="P308" s="33">
        <v>155</v>
      </c>
      <c r="Q308" s="33">
        <v>124</v>
      </c>
      <c r="R308" s="33">
        <v>107</v>
      </c>
      <c r="S308" s="33">
        <v>97</v>
      </c>
      <c r="T308" s="33">
        <v>114</v>
      </c>
      <c r="U308" s="33">
        <v>124</v>
      </c>
    </row>
    <row r="309" spans="1:26" x14ac:dyDescent="0.2">
      <c r="A309" s="30" t="s">
        <v>62</v>
      </c>
      <c r="B309" s="33">
        <v>2581</v>
      </c>
      <c r="C309" s="33">
        <v>2092</v>
      </c>
      <c r="D309" s="33">
        <v>2306</v>
      </c>
      <c r="E309" s="33">
        <v>2278</v>
      </c>
      <c r="F309" s="33">
        <v>2155</v>
      </c>
      <c r="G309" s="33">
        <v>2449</v>
      </c>
      <c r="H309" s="33">
        <v>2547</v>
      </c>
      <c r="I309" s="33">
        <v>2684</v>
      </c>
      <c r="J309" s="33">
        <v>2896</v>
      </c>
      <c r="K309" s="33">
        <v>2982</v>
      </c>
      <c r="L309" s="33">
        <v>3050</v>
      </c>
      <c r="M309" s="33">
        <v>2379</v>
      </c>
      <c r="N309" s="33">
        <v>2081</v>
      </c>
      <c r="O309" s="33">
        <v>2111</v>
      </c>
      <c r="P309" s="33">
        <v>1846</v>
      </c>
      <c r="Q309" s="33">
        <v>2358</v>
      </c>
      <c r="R309" s="33">
        <v>2310</v>
      </c>
      <c r="S309" s="33">
        <v>2061</v>
      </c>
      <c r="T309" s="33">
        <v>2120</v>
      </c>
      <c r="U309" s="33">
        <v>1806</v>
      </c>
    </row>
    <row r="310" spans="1:26" x14ac:dyDescent="0.2">
      <c r="A310" s="30" t="s">
        <v>67</v>
      </c>
      <c r="B310" s="33">
        <v>41</v>
      </c>
      <c r="C310" s="33">
        <v>151</v>
      </c>
      <c r="D310" s="33">
        <v>307</v>
      </c>
      <c r="E310" s="33">
        <v>445</v>
      </c>
      <c r="F310" s="33">
        <v>523</v>
      </c>
      <c r="G310" s="33">
        <v>1123</v>
      </c>
      <c r="H310" s="33">
        <v>1410</v>
      </c>
      <c r="I310" s="33">
        <v>1836</v>
      </c>
      <c r="J310" s="33">
        <v>2159</v>
      </c>
      <c r="K310" s="33">
        <v>2369</v>
      </c>
      <c r="L310" s="33">
        <v>3113</v>
      </c>
      <c r="M310" s="33">
        <v>3703</v>
      </c>
      <c r="N310" s="33">
        <v>3860</v>
      </c>
      <c r="O310" s="33">
        <v>4963</v>
      </c>
      <c r="P310" s="33">
        <v>5471</v>
      </c>
      <c r="Q310" s="33">
        <v>6749</v>
      </c>
      <c r="R310" s="33">
        <v>8968</v>
      </c>
      <c r="S310" s="33">
        <v>9970</v>
      </c>
      <c r="T310" s="33">
        <v>9596</v>
      </c>
      <c r="U310" s="33">
        <v>6496</v>
      </c>
    </row>
    <row r="311" spans="1:26" x14ac:dyDescent="0.2">
      <c r="A311" s="30" t="s">
        <v>68</v>
      </c>
      <c r="B311" s="33">
        <v>29827</v>
      </c>
      <c r="C311" s="33">
        <v>33509</v>
      </c>
      <c r="D311" s="33">
        <v>32496</v>
      </c>
      <c r="E311" s="33">
        <v>33236</v>
      </c>
      <c r="F311" s="33">
        <v>33157</v>
      </c>
      <c r="G311" s="33">
        <v>33816</v>
      </c>
      <c r="H311" s="33">
        <v>38209</v>
      </c>
      <c r="I311" s="33">
        <v>35467</v>
      </c>
      <c r="J311" s="33">
        <v>36644</v>
      </c>
      <c r="K311" s="33">
        <v>35950</v>
      </c>
      <c r="L311" s="33">
        <v>37174</v>
      </c>
      <c r="M311" s="33">
        <v>38116</v>
      </c>
      <c r="N311" s="33">
        <v>36929</v>
      </c>
      <c r="O311" s="33">
        <v>38168</v>
      </c>
      <c r="P311" s="33">
        <v>39458</v>
      </c>
      <c r="Q311" s="33">
        <v>38126</v>
      </c>
      <c r="R311" s="33">
        <v>36184</v>
      </c>
      <c r="S311" s="33">
        <v>34645</v>
      </c>
      <c r="T311" s="33">
        <v>35225</v>
      </c>
      <c r="U311" s="33">
        <v>32341</v>
      </c>
    </row>
    <row r="312" spans="1:26" x14ac:dyDescent="0.2">
      <c r="A312" s="30" t="s">
        <v>69</v>
      </c>
      <c r="B312" s="38">
        <v>112196</v>
      </c>
      <c r="C312" s="38">
        <v>129295</v>
      </c>
      <c r="D312" s="38">
        <v>124840</v>
      </c>
      <c r="E312" s="38">
        <v>131150</v>
      </c>
      <c r="F312" s="38">
        <v>130630</v>
      </c>
      <c r="G312" s="38">
        <v>139429</v>
      </c>
      <c r="H312" s="38">
        <v>157769</v>
      </c>
      <c r="I312" s="38">
        <v>148399</v>
      </c>
      <c r="J312" s="38">
        <v>152197</v>
      </c>
      <c r="K312" s="38">
        <v>152680</v>
      </c>
      <c r="L312" s="38">
        <v>153015</v>
      </c>
      <c r="M312" s="38">
        <v>160168</v>
      </c>
      <c r="N312" s="38">
        <v>157103</v>
      </c>
      <c r="O312" s="38">
        <v>169619</v>
      </c>
      <c r="P312" s="38">
        <v>175714</v>
      </c>
      <c r="Q312" s="38">
        <v>177733</v>
      </c>
      <c r="R312" s="38">
        <v>176141</v>
      </c>
      <c r="S312" s="38">
        <v>164695</v>
      </c>
      <c r="T312" s="38">
        <v>170717</v>
      </c>
      <c r="U312" s="38">
        <v>169812</v>
      </c>
    </row>
    <row r="313" spans="1:26" x14ac:dyDescent="0.2">
      <c r="A313" s="37" t="s">
        <v>70</v>
      </c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Z313"/>
    </row>
    <row r="314" spans="1:26" x14ac:dyDescent="0.2">
      <c r="A314" s="39" t="s">
        <v>71</v>
      </c>
      <c r="B314" s="40">
        <f>SUM(B283:B311)</f>
        <v>113141</v>
      </c>
      <c r="C314" s="40">
        <f t="shared" ref="C314:U314" si="8">SUM(C283:C311)</f>
        <v>130450</v>
      </c>
      <c r="D314" s="40">
        <f t="shared" si="8"/>
        <v>126200</v>
      </c>
      <c r="E314" s="40">
        <f t="shared" si="8"/>
        <v>132669</v>
      </c>
      <c r="F314" s="40">
        <f t="shared" si="8"/>
        <v>132168</v>
      </c>
      <c r="G314" s="40">
        <f t="shared" si="8"/>
        <v>141697</v>
      </c>
      <c r="H314" s="40">
        <f t="shared" si="8"/>
        <v>160441</v>
      </c>
      <c r="I314" s="40">
        <f t="shared" si="8"/>
        <v>151398</v>
      </c>
      <c r="J314" s="40">
        <f t="shared" si="8"/>
        <v>155562</v>
      </c>
      <c r="K314" s="40">
        <f t="shared" si="8"/>
        <v>156515</v>
      </c>
      <c r="L314" s="40">
        <f t="shared" si="8"/>
        <v>157581</v>
      </c>
      <c r="M314" s="40">
        <f t="shared" si="8"/>
        <v>165397</v>
      </c>
      <c r="N314" s="40">
        <f t="shared" si="8"/>
        <v>162470</v>
      </c>
      <c r="O314" s="40">
        <f t="shared" si="8"/>
        <v>176184</v>
      </c>
      <c r="P314" s="40">
        <f t="shared" si="8"/>
        <v>182844</v>
      </c>
      <c r="Q314" s="40">
        <f t="shared" si="8"/>
        <v>186208</v>
      </c>
      <c r="R314" s="40">
        <f t="shared" si="8"/>
        <v>186756</v>
      </c>
      <c r="S314" s="40">
        <f t="shared" si="8"/>
        <v>176247</v>
      </c>
      <c r="T314" s="40">
        <f t="shared" si="8"/>
        <v>182021</v>
      </c>
      <c r="U314" s="40">
        <f t="shared" si="8"/>
        <v>177987</v>
      </c>
      <c r="Z314"/>
    </row>
    <row r="315" spans="1:26" x14ac:dyDescent="0.2">
      <c r="Z315"/>
    </row>
    <row r="316" spans="1:26" ht="13.5" thickBot="1" x14ac:dyDescent="0.25">
      <c r="A316" s="24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</row>
    <row r="317" spans="1:26" ht="17.25" thickTop="1" thickBot="1" x14ac:dyDescent="0.3">
      <c r="A317" s="24"/>
      <c r="B317" s="173" t="s">
        <v>6</v>
      </c>
      <c r="C317" s="183" t="s">
        <v>7</v>
      </c>
      <c r="D317" s="181"/>
      <c r="E317" s="181"/>
      <c r="F317" s="181"/>
      <c r="G317" s="181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</row>
    <row r="318" spans="1:26" ht="17.25" thickTop="1" thickBot="1" x14ac:dyDescent="0.3">
      <c r="A318" s="45"/>
      <c r="B318" s="173" t="s">
        <v>10</v>
      </c>
      <c r="C318" s="183" t="s">
        <v>162</v>
      </c>
      <c r="D318" s="179"/>
      <c r="E318" s="179"/>
      <c r="F318" s="179"/>
      <c r="G318" s="179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</row>
    <row r="319" spans="1:26" ht="17.25" thickTop="1" thickBot="1" x14ac:dyDescent="0.3">
      <c r="A319" s="45"/>
      <c r="B319" s="173" t="s">
        <v>13</v>
      </c>
      <c r="C319" s="183" t="s">
        <v>156</v>
      </c>
      <c r="D319" s="179"/>
      <c r="E319" s="179"/>
      <c r="F319" s="179"/>
      <c r="G319" s="179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</row>
    <row r="320" spans="1:26" ht="13.5" thickTop="1" x14ac:dyDescent="0.2">
      <c r="A320" s="21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5"/>
      <c r="U320" s="25"/>
    </row>
    <row r="321" spans="1:21" x14ac:dyDescent="0.2">
      <c r="A321" s="30" t="s">
        <v>15</v>
      </c>
      <c r="B321" s="30" t="s">
        <v>16</v>
      </c>
      <c r="C321" s="30" t="s">
        <v>17</v>
      </c>
      <c r="D321" s="30" t="s">
        <v>18</v>
      </c>
      <c r="E321" s="30" t="s">
        <v>19</v>
      </c>
      <c r="F321" s="30" t="s">
        <v>20</v>
      </c>
      <c r="G321" s="30" t="s">
        <v>21</v>
      </c>
      <c r="H321" s="30" t="s">
        <v>22</v>
      </c>
      <c r="I321" s="30" t="s">
        <v>23</v>
      </c>
      <c r="J321" s="30" t="s">
        <v>24</v>
      </c>
      <c r="K321" s="30" t="s">
        <v>25</v>
      </c>
      <c r="L321" s="30" t="s">
        <v>26</v>
      </c>
      <c r="M321" s="30" t="s">
        <v>27</v>
      </c>
      <c r="N321" s="30" t="s">
        <v>28</v>
      </c>
      <c r="O321" s="30" t="s">
        <v>29</v>
      </c>
      <c r="P321" s="30" t="s">
        <v>30</v>
      </c>
      <c r="Q321" s="30" t="s">
        <v>31</v>
      </c>
      <c r="R321" s="30" t="s">
        <v>32</v>
      </c>
      <c r="S321" s="30" t="s">
        <v>33</v>
      </c>
      <c r="T321" s="30" t="s">
        <v>34</v>
      </c>
      <c r="U321" s="30" t="s">
        <v>35</v>
      </c>
    </row>
    <row r="322" spans="1:21" x14ac:dyDescent="0.2">
      <c r="A322" s="30" t="s">
        <v>36</v>
      </c>
      <c r="B322" s="33">
        <v>0</v>
      </c>
      <c r="C322" s="33">
        <v>0</v>
      </c>
      <c r="D322" s="33">
        <v>0</v>
      </c>
      <c r="E322" s="33">
        <v>0</v>
      </c>
      <c r="F322" s="33">
        <v>0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3">
        <v>0</v>
      </c>
    </row>
    <row r="323" spans="1:21" x14ac:dyDescent="0.2">
      <c r="A323" s="30" t="s">
        <v>38</v>
      </c>
      <c r="B323" s="33">
        <v>-60</v>
      </c>
      <c r="C323" s="33">
        <v>-43</v>
      </c>
      <c r="D323" s="33">
        <v>4</v>
      </c>
      <c r="E323" s="33">
        <v>-60</v>
      </c>
      <c r="F323" s="33">
        <v>-7</v>
      </c>
      <c r="G323" s="33">
        <v>-96</v>
      </c>
      <c r="H323" s="33">
        <v>-86</v>
      </c>
      <c r="I323" s="33">
        <v>-89</v>
      </c>
      <c r="J323" s="33">
        <v>-29</v>
      </c>
      <c r="K323" s="33">
        <v>23</v>
      </c>
      <c r="L323" s="33">
        <v>-11</v>
      </c>
      <c r="M323" s="33">
        <v>-29</v>
      </c>
      <c r="N323" s="33">
        <v>-236</v>
      </c>
      <c r="O323" s="33">
        <v>-101</v>
      </c>
      <c r="P323" s="33">
        <v>-209</v>
      </c>
      <c r="Q323" s="33">
        <v>199</v>
      </c>
      <c r="R323" s="33">
        <v>48</v>
      </c>
      <c r="S323" s="33">
        <v>-137</v>
      </c>
      <c r="T323" s="33">
        <v>-126</v>
      </c>
      <c r="U323" s="33">
        <v>1</v>
      </c>
    </row>
    <row r="324" spans="1:21" x14ac:dyDescent="0.2">
      <c r="A324" s="30" t="s">
        <v>40</v>
      </c>
      <c r="B324" s="33">
        <v>-23</v>
      </c>
      <c r="C324" s="33">
        <v>41</v>
      </c>
      <c r="D324" s="33">
        <v>15</v>
      </c>
      <c r="E324" s="33">
        <v>32</v>
      </c>
      <c r="F324" s="33">
        <v>49</v>
      </c>
      <c r="G324" s="33">
        <v>32</v>
      </c>
      <c r="H324" s="33">
        <v>26</v>
      </c>
      <c r="I324" s="33">
        <v>-10</v>
      </c>
      <c r="J324" s="33">
        <v>25</v>
      </c>
      <c r="K324" s="33">
        <v>-3</v>
      </c>
      <c r="L324" s="33">
        <v>3</v>
      </c>
      <c r="M324" s="33">
        <v>13</v>
      </c>
      <c r="N324" s="33">
        <v>16</v>
      </c>
      <c r="O324" s="33">
        <v>12</v>
      </c>
      <c r="P324" s="33">
        <v>-5</v>
      </c>
      <c r="Q324" s="33">
        <v>15</v>
      </c>
      <c r="R324" s="33">
        <v>52</v>
      </c>
      <c r="S324" s="33">
        <v>86</v>
      </c>
      <c r="T324" s="33">
        <v>65</v>
      </c>
      <c r="U324" s="33">
        <v>26</v>
      </c>
    </row>
    <row r="325" spans="1:21" x14ac:dyDescent="0.2">
      <c r="A325" s="30" t="s">
        <v>66</v>
      </c>
      <c r="B325" s="33">
        <v>3</v>
      </c>
      <c r="C325" s="33">
        <v>3</v>
      </c>
      <c r="D325" s="33">
        <v>2</v>
      </c>
      <c r="E325" s="33">
        <v>2</v>
      </c>
      <c r="F325" s="33">
        <v>1</v>
      </c>
      <c r="G325" s="33">
        <v>0</v>
      </c>
      <c r="H325" s="33">
        <v>0</v>
      </c>
      <c r="I325" s="33">
        <v>0</v>
      </c>
      <c r="J325" s="33">
        <v>0</v>
      </c>
      <c r="K325" s="33">
        <v>0</v>
      </c>
      <c r="L325" s="33">
        <v>0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3">
        <v>0</v>
      </c>
    </row>
    <row r="326" spans="1:21" x14ac:dyDescent="0.2">
      <c r="A326" s="30" t="s">
        <v>42</v>
      </c>
      <c r="B326" s="33" t="s">
        <v>161</v>
      </c>
      <c r="C326" s="33" t="s">
        <v>161</v>
      </c>
      <c r="D326" s="33" t="s">
        <v>161</v>
      </c>
      <c r="E326" s="33" t="s">
        <v>161</v>
      </c>
      <c r="F326" s="33" t="s">
        <v>161</v>
      </c>
      <c r="G326" s="33" t="s">
        <v>161</v>
      </c>
      <c r="H326" s="33" t="s">
        <v>161</v>
      </c>
      <c r="I326" s="33" t="s">
        <v>161</v>
      </c>
      <c r="J326" s="33" t="s">
        <v>161</v>
      </c>
      <c r="K326" s="33" t="s">
        <v>161</v>
      </c>
      <c r="L326" s="33" t="s">
        <v>161</v>
      </c>
      <c r="M326" s="33" t="s">
        <v>161</v>
      </c>
      <c r="N326" s="33" t="s">
        <v>161</v>
      </c>
      <c r="O326" s="33" t="s">
        <v>161</v>
      </c>
      <c r="P326" s="33" t="s">
        <v>161</v>
      </c>
      <c r="Q326" s="33" t="s">
        <v>161</v>
      </c>
      <c r="R326" s="33" t="s">
        <v>161</v>
      </c>
      <c r="S326" s="33" t="s">
        <v>161</v>
      </c>
      <c r="T326" s="33" t="s">
        <v>161</v>
      </c>
      <c r="U326" s="33" t="s">
        <v>161</v>
      </c>
    </row>
    <row r="327" spans="1:21" x14ac:dyDescent="0.2">
      <c r="A327" s="30" t="s">
        <v>43</v>
      </c>
      <c r="B327" s="33">
        <v>0</v>
      </c>
      <c r="C327" s="33">
        <v>0</v>
      </c>
      <c r="D327" s="33">
        <v>0</v>
      </c>
      <c r="E327" s="33">
        <v>0</v>
      </c>
      <c r="F327" s="33">
        <v>0</v>
      </c>
      <c r="G327" s="33">
        <v>3</v>
      </c>
      <c r="H327" s="33">
        <v>4</v>
      </c>
      <c r="I327" s="33">
        <v>22</v>
      </c>
      <c r="J327" s="33">
        <v>24</v>
      </c>
      <c r="K327" s="33">
        <v>5</v>
      </c>
      <c r="L327" s="33">
        <v>4</v>
      </c>
      <c r="M327" s="33">
        <v>0</v>
      </c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125</v>
      </c>
      <c r="T327" s="33">
        <v>32</v>
      </c>
      <c r="U327" s="33">
        <v>24</v>
      </c>
    </row>
    <row r="328" spans="1:21" x14ac:dyDescent="0.2">
      <c r="A328" s="30" t="s">
        <v>48</v>
      </c>
      <c r="B328" s="33">
        <v>1414</v>
      </c>
      <c r="C328" s="33">
        <v>1502</v>
      </c>
      <c r="D328" s="33">
        <v>1315</v>
      </c>
      <c r="E328" s="33">
        <v>2261</v>
      </c>
      <c r="F328" s="33">
        <v>1018</v>
      </c>
      <c r="G328" s="33">
        <v>3142</v>
      </c>
      <c r="H328" s="33">
        <v>3787</v>
      </c>
      <c r="I328" s="33">
        <v>3367</v>
      </c>
      <c r="J328" s="33">
        <v>3567</v>
      </c>
      <c r="K328" s="33">
        <v>2187</v>
      </c>
      <c r="L328" s="33">
        <v>2880</v>
      </c>
      <c r="M328" s="33">
        <v>3472</v>
      </c>
      <c r="N328" s="33">
        <v>3597</v>
      </c>
      <c r="O328" s="33">
        <v>-1054</v>
      </c>
      <c r="P328" s="33">
        <v>-450</v>
      </c>
      <c r="Q328" s="33">
        <v>2923</v>
      </c>
      <c r="R328" s="33">
        <v>419</v>
      </c>
      <c r="S328" s="33">
        <v>403</v>
      </c>
      <c r="T328" s="33">
        <v>-1615</v>
      </c>
      <c r="U328" s="33">
        <v>1924</v>
      </c>
    </row>
    <row r="329" spans="1:21" x14ac:dyDescent="0.2">
      <c r="A329" s="30" t="s">
        <v>44</v>
      </c>
      <c r="B329" s="33">
        <v>0</v>
      </c>
      <c r="C329" s="33">
        <v>0</v>
      </c>
      <c r="D329" s="33">
        <v>0</v>
      </c>
      <c r="E329" s="33">
        <v>0</v>
      </c>
      <c r="F329" s="33">
        <v>0</v>
      </c>
      <c r="G329" s="33">
        <v>0</v>
      </c>
      <c r="H329" s="33">
        <v>0</v>
      </c>
      <c r="I329" s="33">
        <v>0</v>
      </c>
      <c r="J329" s="33">
        <v>0</v>
      </c>
      <c r="K329" s="33">
        <v>0</v>
      </c>
      <c r="L329" s="33">
        <v>0</v>
      </c>
      <c r="M329" s="33">
        <v>0</v>
      </c>
      <c r="N329" s="33">
        <v>0</v>
      </c>
      <c r="O329" s="33">
        <v>-22</v>
      </c>
      <c r="P329" s="33">
        <v>-29</v>
      </c>
      <c r="Q329" s="33">
        <v>-80</v>
      </c>
      <c r="R329" s="33">
        <v>-30</v>
      </c>
      <c r="S329" s="33">
        <v>-25</v>
      </c>
      <c r="T329" s="33">
        <v>-36</v>
      </c>
      <c r="U329" s="33">
        <v>-45</v>
      </c>
    </row>
    <row r="330" spans="1:21" x14ac:dyDescent="0.2">
      <c r="A330" s="30" t="s">
        <v>45</v>
      </c>
      <c r="B330" s="33">
        <v>0</v>
      </c>
      <c r="C330" s="33">
        <v>0</v>
      </c>
      <c r="D330" s="33">
        <v>0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33">
        <v>0</v>
      </c>
      <c r="L330" s="33">
        <v>0</v>
      </c>
      <c r="M330" s="33">
        <v>0</v>
      </c>
      <c r="N330" s="33">
        <v>0</v>
      </c>
      <c r="O330" s="33">
        <v>0</v>
      </c>
      <c r="P330" s="33">
        <v>0</v>
      </c>
      <c r="Q330" s="33">
        <v>0</v>
      </c>
      <c r="R330" s="33">
        <v>0</v>
      </c>
      <c r="S330" s="33">
        <v>0</v>
      </c>
      <c r="T330" s="33">
        <v>0</v>
      </c>
      <c r="U330" s="33">
        <v>0</v>
      </c>
    </row>
    <row r="331" spans="1:21" x14ac:dyDescent="0.2">
      <c r="A331" s="30" t="s">
        <v>64</v>
      </c>
      <c r="B331" s="33">
        <v>-1</v>
      </c>
      <c r="C331" s="33">
        <v>21</v>
      </c>
      <c r="D331" s="33">
        <v>-35</v>
      </c>
      <c r="E331" s="33">
        <v>-71</v>
      </c>
      <c r="F331" s="33">
        <v>105</v>
      </c>
      <c r="G331" s="33">
        <v>0</v>
      </c>
      <c r="H331" s="33">
        <v>0</v>
      </c>
      <c r="I331" s="33">
        <v>0</v>
      </c>
      <c r="J331" s="33">
        <v>0</v>
      </c>
      <c r="K331" s="33">
        <v>0</v>
      </c>
      <c r="L331" s="33">
        <v>0</v>
      </c>
      <c r="M331" s="33">
        <v>0</v>
      </c>
      <c r="N331" s="33">
        <v>0</v>
      </c>
      <c r="O331" s="33">
        <v>98</v>
      </c>
      <c r="P331" s="33">
        <v>500</v>
      </c>
      <c r="Q331" s="33">
        <v>724</v>
      </c>
      <c r="R331" s="33">
        <v>-11</v>
      </c>
      <c r="S331" s="33">
        <v>-66</v>
      </c>
      <c r="T331" s="33">
        <v>-16</v>
      </c>
      <c r="U331" s="33">
        <v>-45</v>
      </c>
    </row>
    <row r="332" spans="1:21" x14ac:dyDescent="0.2">
      <c r="A332" s="30" t="s">
        <v>46</v>
      </c>
      <c r="B332" s="33">
        <v>3</v>
      </c>
      <c r="C332" s="33">
        <v>-1</v>
      </c>
      <c r="D332" s="33">
        <v>0</v>
      </c>
      <c r="E332" s="33">
        <v>8</v>
      </c>
      <c r="F332" s="33">
        <v>2</v>
      </c>
      <c r="G332" s="33">
        <v>5</v>
      </c>
      <c r="H332" s="33">
        <v>1</v>
      </c>
      <c r="I332" s="33">
        <v>-10</v>
      </c>
      <c r="J332" s="33">
        <v>-1</v>
      </c>
      <c r="K332" s="33">
        <v>2</v>
      </c>
      <c r="L332" s="33">
        <v>9</v>
      </c>
      <c r="M332" s="33">
        <v>7</v>
      </c>
      <c r="N332" s="33">
        <v>2</v>
      </c>
      <c r="O332" s="33">
        <v>10</v>
      </c>
      <c r="P332" s="33">
        <v>15</v>
      </c>
      <c r="Q332" s="33">
        <v>-8</v>
      </c>
      <c r="R332" s="33">
        <v>3</v>
      </c>
      <c r="S332" s="33">
        <v>3</v>
      </c>
      <c r="T332" s="33">
        <v>2</v>
      </c>
      <c r="U332" s="33">
        <v>1</v>
      </c>
    </row>
    <row r="333" spans="1:21" x14ac:dyDescent="0.2">
      <c r="A333" s="30" t="s">
        <v>47</v>
      </c>
      <c r="B333" s="33">
        <v>1362</v>
      </c>
      <c r="C333" s="33">
        <v>576</v>
      </c>
      <c r="D333" s="33">
        <v>189</v>
      </c>
      <c r="E333" s="33">
        <v>630</v>
      </c>
      <c r="F333" s="33">
        <v>-564</v>
      </c>
      <c r="G333" s="33">
        <v>666</v>
      </c>
      <c r="H333" s="33">
        <v>753</v>
      </c>
      <c r="I333" s="33">
        <v>-332</v>
      </c>
      <c r="J333" s="33">
        <v>981</v>
      </c>
      <c r="K333" s="33">
        <v>26</v>
      </c>
      <c r="L333" s="33">
        <v>-26</v>
      </c>
      <c r="M333" s="33">
        <v>-17</v>
      </c>
      <c r="N333" s="33">
        <v>-34</v>
      </c>
      <c r="O333" s="33">
        <v>117</v>
      </c>
      <c r="P333" s="33">
        <v>42</v>
      </c>
      <c r="Q333" s="33">
        <v>167</v>
      </c>
      <c r="R333" s="33">
        <v>-64</v>
      </c>
      <c r="S333" s="33">
        <v>13</v>
      </c>
      <c r="T333" s="33">
        <v>-35</v>
      </c>
      <c r="U333" s="33">
        <v>0</v>
      </c>
    </row>
    <row r="334" spans="1:21" x14ac:dyDescent="0.2">
      <c r="A334" s="30" t="s">
        <v>49</v>
      </c>
      <c r="B334" s="33">
        <v>0</v>
      </c>
      <c r="C334" s="33">
        <v>0</v>
      </c>
      <c r="D334" s="33">
        <v>0</v>
      </c>
      <c r="E334" s="33">
        <v>0</v>
      </c>
      <c r="F334" s="33">
        <v>0</v>
      </c>
      <c r="G334" s="33">
        <v>0</v>
      </c>
      <c r="H334" s="33">
        <v>0</v>
      </c>
      <c r="I334" s="33">
        <v>0</v>
      </c>
      <c r="J334" s="33">
        <v>0</v>
      </c>
      <c r="K334" s="33">
        <v>-1</v>
      </c>
      <c r="L334" s="33">
        <v>0</v>
      </c>
      <c r="M334" s="33">
        <v>0</v>
      </c>
      <c r="N334" s="33">
        <v>0</v>
      </c>
      <c r="O334" s="33">
        <v>0</v>
      </c>
      <c r="P334" s="33">
        <v>-5</v>
      </c>
      <c r="Q334" s="33">
        <v>-2</v>
      </c>
      <c r="R334" s="33">
        <v>2</v>
      </c>
      <c r="S334" s="33">
        <v>31</v>
      </c>
      <c r="T334" s="33">
        <v>-26</v>
      </c>
      <c r="U334" s="33">
        <v>33</v>
      </c>
    </row>
    <row r="335" spans="1:21" x14ac:dyDescent="0.2">
      <c r="A335" s="30" t="s">
        <v>50</v>
      </c>
      <c r="B335" s="33">
        <v>0</v>
      </c>
      <c r="C335" s="33">
        <v>0</v>
      </c>
      <c r="D335" s="33">
        <v>0</v>
      </c>
      <c r="E335" s="33">
        <v>0</v>
      </c>
      <c r="F335" s="33">
        <v>0</v>
      </c>
      <c r="G335" s="33">
        <v>0</v>
      </c>
      <c r="H335" s="33">
        <v>1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73</v>
      </c>
      <c r="O335" s="33">
        <v>96</v>
      </c>
      <c r="P335" s="33">
        <v>79</v>
      </c>
      <c r="Q335" s="33">
        <v>0</v>
      </c>
      <c r="R335" s="33">
        <v>-28</v>
      </c>
      <c r="S335" s="33">
        <v>0</v>
      </c>
      <c r="T335" s="33">
        <v>0</v>
      </c>
      <c r="U335" s="33">
        <v>0</v>
      </c>
    </row>
    <row r="336" spans="1:21" x14ac:dyDescent="0.2">
      <c r="A336" s="30" t="s">
        <v>51</v>
      </c>
      <c r="B336" s="33">
        <v>1</v>
      </c>
      <c r="C336" s="33">
        <v>0</v>
      </c>
      <c r="D336" s="33">
        <v>0</v>
      </c>
      <c r="E336" s="33">
        <v>0</v>
      </c>
      <c r="F336" s="33">
        <v>0</v>
      </c>
      <c r="G336" s="33">
        <v>0</v>
      </c>
      <c r="H336" s="33">
        <v>0</v>
      </c>
      <c r="I336" s="33">
        <v>0</v>
      </c>
      <c r="J336" s="33">
        <v>0</v>
      </c>
      <c r="K336" s="33">
        <v>0</v>
      </c>
      <c r="L336" s="33">
        <v>0</v>
      </c>
      <c r="M336" s="33">
        <v>0</v>
      </c>
      <c r="N336" s="33">
        <v>18</v>
      </c>
      <c r="O336" s="33">
        <v>-25</v>
      </c>
      <c r="P336" s="33">
        <v>-112</v>
      </c>
      <c r="Q336" s="33">
        <v>-97</v>
      </c>
      <c r="R336" s="33">
        <v>-30</v>
      </c>
      <c r="S336" s="33">
        <v>-73</v>
      </c>
      <c r="T336" s="33">
        <v>-42</v>
      </c>
      <c r="U336" s="33">
        <v>-109</v>
      </c>
    </row>
    <row r="337" spans="1:26" x14ac:dyDescent="0.2">
      <c r="A337" s="30" t="s">
        <v>52</v>
      </c>
      <c r="B337" s="33">
        <v>-58</v>
      </c>
      <c r="C337" s="33">
        <v>-20</v>
      </c>
      <c r="D337" s="33">
        <v>0</v>
      </c>
      <c r="E337" s="33">
        <v>0</v>
      </c>
      <c r="F337" s="33">
        <v>0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33">
        <v>0</v>
      </c>
      <c r="N337" s="33">
        <v>1</v>
      </c>
      <c r="O337" s="33">
        <v>0</v>
      </c>
      <c r="P337" s="33">
        <v>0</v>
      </c>
      <c r="Q337" s="33">
        <v>0</v>
      </c>
      <c r="R337" s="33">
        <v>0</v>
      </c>
      <c r="S337" s="33">
        <v>0</v>
      </c>
      <c r="T337" s="33">
        <v>0</v>
      </c>
      <c r="U337" s="33">
        <v>0</v>
      </c>
    </row>
    <row r="338" spans="1:26" x14ac:dyDescent="0.2">
      <c r="A338" s="30" t="s">
        <v>54</v>
      </c>
      <c r="B338" s="33">
        <v>0</v>
      </c>
      <c r="C338" s="33">
        <v>0</v>
      </c>
      <c r="D338" s="33">
        <v>0</v>
      </c>
      <c r="E338" s="33">
        <v>0</v>
      </c>
      <c r="F338" s="33">
        <v>0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  <c r="L338" s="33">
        <v>0</v>
      </c>
      <c r="M338" s="33">
        <v>0</v>
      </c>
      <c r="N338" s="33">
        <v>0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0</v>
      </c>
      <c r="U338" s="33">
        <v>0</v>
      </c>
    </row>
    <row r="339" spans="1:26" x14ac:dyDescent="0.2">
      <c r="A339" s="30" t="s">
        <v>55</v>
      </c>
      <c r="B339" s="33">
        <v>0</v>
      </c>
      <c r="C339" s="33">
        <v>0</v>
      </c>
      <c r="D339" s="33">
        <v>0</v>
      </c>
      <c r="E339" s="33">
        <v>0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>
        <v>0</v>
      </c>
    </row>
    <row r="340" spans="1:26" x14ac:dyDescent="0.2">
      <c r="A340" s="30" t="s">
        <v>53</v>
      </c>
      <c r="B340" s="33">
        <v>0</v>
      </c>
      <c r="C340" s="33">
        <v>0</v>
      </c>
      <c r="D340" s="33">
        <v>0</v>
      </c>
      <c r="E340" s="33">
        <v>0</v>
      </c>
      <c r="F340" s="33">
        <v>0</v>
      </c>
      <c r="G340" s="33">
        <v>0</v>
      </c>
      <c r="H340" s="33">
        <v>0</v>
      </c>
      <c r="I340" s="33">
        <v>0</v>
      </c>
      <c r="J340" s="33">
        <v>0</v>
      </c>
      <c r="K340" s="33">
        <v>0</v>
      </c>
      <c r="L340" s="33">
        <v>2</v>
      </c>
      <c r="M340" s="33">
        <v>10</v>
      </c>
      <c r="N340" s="33">
        <v>0</v>
      </c>
      <c r="O340" s="33">
        <v>0</v>
      </c>
      <c r="P340" s="33">
        <v>0</v>
      </c>
      <c r="Q340" s="33">
        <v>0</v>
      </c>
      <c r="R340" s="33">
        <v>0</v>
      </c>
      <c r="S340" s="33">
        <v>0</v>
      </c>
      <c r="T340" s="33">
        <v>0</v>
      </c>
      <c r="U340" s="33">
        <v>0</v>
      </c>
    </row>
    <row r="341" spans="1:26" x14ac:dyDescent="0.2">
      <c r="A341" s="30" t="s">
        <v>57</v>
      </c>
      <c r="B341" s="33">
        <v>0</v>
      </c>
      <c r="C341" s="33">
        <v>0</v>
      </c>
      <c r="D341" s="33">
        <v>0</v>
      </c>
      <c r="E341" s="33">
        <v>0</v>
      </c>
      <c r="F341" s="33">
        <v>0</v>
      </c>
      <c r="G341" s="33">
        <v>0</v>
      </c>
      <c r="H341" s="33">
        <v>0</v>
      </c>
      <c r="I341" s="33">
        <v>0</v>
      </c>
      <c r="J341" s="33">
        <v>0</v>
      </c>
      <c r="K341" s="33">
        <v>0</v>
      </c>
      <c r="L341" s="33">
        <v>0</v>
      </c>
      <c r="M341" s="33">
        <v>0</v>
      </c>
      <c r="N341" s="33">
        <v>0</v>
      </c>
      <c r="O341" s="33">
        <v>0</v>
      </c>
      <c r="P341" s="33">
        <v>0</v>
      </c>
      <c r="Q341" s="33">
        <v>0</v>
      </c>
      <c r="R341" s="33">
        <v>0</v>
      </c>
      <c r="S341" s="33">
        <v>0</v>
      </c>
      <c r="T341" s="33">
        <v>-1</v>
      </c>
      <c r="U341" s="33">
        <v>0</v>
      </c>
    </row>
    <row r="342" spans="1:26" x14ac:dyDescent="0.2">
      <c r="A342" s="30" t="s">
        <v>58</v>
      </c>
      <c r="B342" s="33">
        <v>0</v>
      </c>
      <c r="C342" s="33">
        <v>0</v>
      </c>
      <c r="D342" s="33">
        <v>0</v>
      </c>
      <c r="E342" s="33">
        <v>0</v>
      </c>
      <c r="F342" s="33">
        <v>0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  <c r="L342" s="33">
        <v>576</v>
      </c>
      <c r="M342" s="33">
        <v>2208</v>
      </c>
      <c r="N342" s="33">
        <v>381</v>
      </c>
      <c r="O342" s="33">
        <v>874</v>
      </c>
      <c r="P342" s="33">
        <v>-559</v>
      </c>
      <c r="Q342" s="33">
        <v>-389</v>
      </c>
      <c r="R342" s="33">
        <v>-581</v>
      </c>
      <c r="S342" s="33">
        <v>240</v>
      </c>
      <c r="T342" s="33">
        <v>-70</v>
      </c>
      <c r="U342" s="33">
        <v>414</v>
      </c>
    </row>
    <row r="343" spans="1:26" x14ac:dyDescent="0.2">
      <c r="A343" s="30" t="s">
        <v>59</v>
      </c>
      <c r="B343" s="33">
        <v>95</v>
      </c>
      <c r="C343" s="33">
        <v>265</v>
      </c>
      <c r="D343" s="33">
        <v>0</v>
      </c>
      <c r="E343" s="33">
        <v>236</v>
      </c>
      <c r="F343" s="33">
        <v>-276</v>
      </c>
      <c r="G343" s="33">
        <v>262</v>
      </c>
      <c r="H343" s="33">
        <v>-138</v>
      </c>
      <c r="I343" s="33">
        <v>-287</v>
      </c>
      <c r="J343" s="33">
        <v>-46</v>
      </c>
      <c r="K343" s="33">
        <v>49</v>
      </c>
      <c r="L343" s="33">
        <v>0</v>
      </c>
      <c r="M343" s="33">
        <v>154</v>
      </c>
      <c r="N343" s="33">
        <v>108</v>
      </c>
      <c r="O343" s="33">
        <v>145</v>
      </c>
      <c r="P343" s="33">
        <v>70</v>
      </c>
      <c r="Q343" s="33">
        <v>-8</v>
      </c>
      <c r="R343" s="33">
        <v>103</v>
      </c>
      <c r="S343" s="33">
        <v>111</v>
      </c>
      <c r="T343" s="33">
        <v>145</v>
      </c>
      <c r="U343" s="33">
        <v>59</v>
      </c>
    </row>
    <row r="344" spans="1:26" x14ac:dyDescent="0.2">
      <c r="A344" s="30" t="s">
        <v>60</v>
      </c>
      <c r="B344" s="33">
        <v>0</v>
      </c>
      <c r="C344" s="33">
        <v>0</v>
      </c>
      <c r="D344" s="33">
        <v>0</v>
      </c>
      <c r="E344" s="33">
        <v>0</v>
      </c>
      <c r="F344" s="33">
        <v>0</v>
      </c>
      <c r="G344" s="33">
        <v>0</v>
      </c>
      <c r="H344" s="33">
        <v>0</v>
      </c>
      <c r="I344" s="33">
        <v>0</v>
      </c>
      <c r="J344" s="33">
        <v>6</v>
      </c>
      <c r="K344" s="33">
        <v>13</v>
      </c>
      <c r="L344" s="33">
        <v>12</v>
      </c>
      <c r="M344" s="33">
        <v>12</v>
      </c>
      <c r="N344" s="33">
        <v>0</v>
      </c>
      <c r="O344" s="33">
        <v>0</v>
      </c>
      <c r="P344" s="33">
        <v>-1</v>
      </c>
      <c r="Q344" s="33">
        <v>38</v>
      </c>
      <c r="R344" s="33">
        <v>32</v>
      </c>
      <c r="S344" s="33">
        <v>26</v>
      </c>
      <c r="T344" s="33">
        <v>31</v>
      </c>
      <c r="U344" s="33">
        <v>83</v>
      </c>
    </row>
    <row r="345" spans="1:26" x14ac:dyDescent="0.2">
      <c r="A345" s="30" t="s">
        <v>61</v>
      </c>
      <c r="B345" s="33">
        <v>0</v>
      </c>
      <c r="C345" s="33">
        <v>0</v>
      </c>
      <c r="D345" s="33">
        <v>-199</v>
      </c>
      <c r="E345" s="33">
        <v>224</v>
      </c>
      <c r="F345" s="33">
        <v>-668</v>
      </c>
      <c r="G345" s="33">
        <v>31</v>
      </c>
      <c r="H345" s="33">
        <v>76</v>
      </c>
      <c r="I345" s="33">
        <v>-715</v>
      </c>
      <c r="J345" s="33">
        <v>23</v>
      </c>
      <c r="K345" s="33">
        <v>38</v>
      </c>
      <c r="L345" s="33">
        <v>0</v>
      </c>
      <c r="M345" s="33">
        <v>0</v>
      </c>
      <c r="N345" s="33">
        <v>0</v>
      </c>
      <c r="O345" s="33">
        <v>0</v>
      </c>
      <c r="P345" s="33">
        <v>59</v>
      </c>
      <c r="Q345" s="33">
        <v>73</v>
      </c>
      <c r="R345" s="33">
        <v>84</v>
      </c>
      <c r="S345" s="33">
        <v>248</v>
      </c>
      <c r="T345" s="33">
        <v>-231</v>
      </c>
      <c r="U345" s="33">
        <v>64</v>
      </c>
    </row>
    <row r="346" spans="1:26" x14ac:dyDescent="0.2">
      <c r="A346" s="30" t="s">
        <v>65</v>
      </c>
      <c r="B346" s="33">
        <v>35</v>
      </c>
      <c r="C346" s="33">
        <v>55</v>
      </c>
      <c r="D346" s="33">
        <v>59</v>
      </c>
      <c r="E346" s="33">
        <v>51</v>
      </c>
      <c r="F346" s="33">
        <v>44</v>
      </c>
      <c r="G346" s="33">
        <v>54</v>
      </c>
      <c r="H346" s="33">
        <v>91</v>
      </c>
      <c r="I346" s="33">
        <v>46</v>
      </c>
      <c r="J346" s="33">
        <v>10</v>
      </c>
      <c r="K346" s="33">
        <v>23</v>
      </c>
      <c r="L346" s="33">
        <v>68</v>
      </c>
      <c r="M346" s="33">
        <v>79</v>
      </c>
      <c r="N346" s="33">
        <v>88</v>
      </c>
      <c r="O346" s="33">
        <v>51</v>
      </c>
      <c r="P346" s="33">
        <v>81</v>
      </c>
      <c r="Q346" s="33">
        <v>101</v>
      </c>
      <c r="R346" s="33">
        <v>131</v>
      </c>
      <c r="S346" s="33">
        <v>78</v>
      </c>
      <c r="T346" s="33">
        <v>21</v>
      </c>
      <c r="U346" s="33">
        <v>96</v>
      </c>
    </row>
    <row r="347" spans="1:26" x14ac:dyDescent="0.2">
      <c r="A347" s="30" t="s">
        <v>63</v>
      </c>
      <c r="B347" s="33">
        <v>-4</v>
      </c>
      <c r="C347" s="33">
        <v>-3</v>
      </c>
      <c r="D347" s="33">
        <v>0</v>
      </c>
      <c r="E347" s="33">
        <v>3</v>
      </c>
      <c r="F347" s="33">
        <v>-36</v>
      </c>
      <c r="G347" s="33">
        <v>7</v>
      </c>
      <c r="H347" s="33">
        <v>-22</v>
      </c>
      <c r="I347" s="33">
        <v>-4</v>
      </c>
      <c r="J347" s="33">
        <v>1</v>
      </c>
      <c r="K347" s="33">
        <v>0</v>
      </c>
      <c r="L347" s="33">
        <v>7</v>
      </c>
      <c r="M347" s="33">
        <v>7</v>
      </c>
      <c r="N347" s="33">
        <v>0</v>
      </c>
      <c r="O347" s="33">
        <v>0</v>
      </c>
      <c r="P347" s="33">
        <v>1</v>
      </c>
      <c r="Q347" s="33">
        <v>0</v>
      </c>
      <c r="R347" s="33">
        <v>0</v>
      </c>
      <c r="S347" s="33">
        <v>0</v>
      </c>
      <c r="T347" s="33">
        <v>0</v>
      </c>
      <c r="U347" s="33">
        <v>0</v>
      </c>
    </row>
    <row r="348" spans="1:26" x14ac:dyDescent="0.2">
      <c r="A348" s="30" t="s">
        <v>62</v>
      </c>
      <c r="B348" s="33">
        <v>0</v>
      </c>
      <c r="C348" s="33">
        <v>0</v>
      </c>
      <c r="D348" s="33">
        <v>0</v>
      </c>
      <c r="E348" s="33">
        <v>0</v>
      </c>
      <c r="F348" s="33">
        <v>0</v>
      </c>
      <c r="G348" s="33">
        <v>0</v>
      </c>
      <c r="H348" s="33">
        <v>0</v>
      </c>
      <c r="I348" s="33">
        <v>0</v>
      </c>
      <c r="J348" s="33">
        <v>0</v>
      </c>
      <c r="K348" s="33">
        <v>0</v>
      </c>
      <c r="L348" s="33">
        <v>0</v>
      </c>
      <c r="M348" s="33">
        <v>0</v>
      </c>
      <c r="N348" s="33">
        <v>0</v>
      </c>
      <c r="O348" s="33">
        <v>0</v>
      </c>
      <c r="P348" s="33">
        <v>0</v>
      </c>
      <c r="Q348" s="33">
        <v>-19</v>
      </c>
      <c r="R348" s="33">
        <v>0</v>
      </c>
      <c r="S348" s="33">
        <v>0</v>
      </c>
      <c r="T348" s="33">
        <v>0</v>
      </c>
      <c r="U348" s="33">
        <v>0</v>
      </c>
    </row>
    <row r="349" spans="1:26" x14ac:dyDescent="0.2">
      <c r="A349" s="30" t="s">
        <v>67</v>
      </c>
      <c r="B349" s="33">
        <v>0</v>
      </c>
      <c r="C349" s="33">
        <v>0</v>
      </c>
      <c r="D349" s="33">
        <v>0</v>
      </c>
      <c r="E349" s="33">
        <v>0</v>
      </c>
      <c r="F349" s="33">
        <v>0</v>
      </c>
      <c r="G349" s="33">
        <v>0</v>
      </c>
      <c r="H349" s="33">
        <v>0</v>
      </c>
      <c r="I349" s="33">
        <v>0</v>
      </c>
      <c r="J349" s="33">
        <v>112</v>
      </c>
      <c r="K349" s="33">
        <v>119</v>
      </c>
      <c r="L349" s="33">
        <v>214</v>
      </c>
      <c r="M349" s="33">
        <v>0</v>
      </c>
      <c r="N349" s="33">
        <v>0</v>
      </c>
      <c r="O349" s="33">
        <v>0</v>
      </c>
      <c r="P349" s="33">
        <v>0</v>
      </c>
      <c r="Q349" s="33">
        <v>0</v>
      </c>
      <c r="R349" s="33">
        <v>0</v>
      </c>
      <c r="S349" s="33">
        <v>0</v>
      </c>
      <c r="T349" s="33">
        <v>0</v>
      </c>
      <c r="U349" s="33">
        <v>0</v>
      </c>
    </row>
    <row r="350" spans="1:26" x14ac:dyDescent="0.2">
      <c r="A350" s="30" t="s">
        <v>68</v>
      </c>
      <c r="B350" s="33">
        <v>-64</v>
      </c>
      <c r="C350" s="33">
        <v>-19</v>
      </c>
      <c r="D350" s="33">
        <v>-993</v>
      </c>
      <c r="E350" s="33">
        <v>732</v>
      </c>
      <c r="F350" s="33">
        <v>722</v>
      </c>
      <c r="G350" s="33">
        <v>1647</v>
      </c>
      <c r="H350" s="33">
        <v>2038</v>
      </c>
      <c r="I350" s="33">
        <v>201</v>
      </c>
      <c r="J350" s="33">
        <v>277</v>
      </c>
      <c r="K350" s="33">
        <v>-10</v>
      </c>
      <c r="L350" s="33">
        <v>271</v>
      </c>
      <c r="M350" s="33">
        <v>-74</v>
      </c>
      <c r="N350" s="33">
        <v>264</v>
      </c>
      <c r="O350" s="33">
        <v>55</v>
      </c>
      <c r="P350" s="33">
        <v>54</v>
      </c>
      <c r="Q350" s="33">
        <v>12</v>
      </c>
      <c r="R350" s="33">
        <v>9</v>
      </c>
      <c r="S350" s="33">
        <v>14</v>
      </c>
      <c r="T350" s="33">
        <v>11</v>
      </c>
      <c r="U350" s="33">
        <v>112</v>
      </c>
    </row>
    <row r="351" spans="1:26" x14ac:dyDescent="0.2">
      <c r="A351" s="30" t="s">
        <v>69</v>
      </c>
      <c r="B351" s="38">
        <v>2700</v>
      </c>
      <c r="C351" s="38">
        <v>2373</v>
      </c>
      <c r="D351" s="38">
        <v>356</v>
      </c>
      <c r="E351" s="38">
        <v>4049</v>
      </c>
      <c r="F351" s="38">
        <v>388</v>
      </c>
      <c r="G351" s="38">
        <v>5753</v>
      </c>
      <c r="H351" s="38">
        <v>6530</v>
      </c>
      <c r="I351" s="38">
        <v>2190</v>
      </c>
      <c r="J351" s="38">
        <v>4839</v>
      </c>
      <c r="K351" s="38">
        <v>2351</v>
      </c>
      <c r="L351" s="38">
        <v>3218</v>
      </c>
      <c r="M351" s="38">
        <v>3633</v>
      </c>
      <c r="N351" s="38">
        <v>3897</v>
      </c>
      <c r="O351" s="38">
        <v>-616</v>
      </c>
      <c r="P351" s="38">
        <v>92</v>
      </c>
      <c r="Q351" s="38">
        <v>4038</v>
      </c>
      <c r="R351" s="38">
        <v>720</v>
      </c>
      <c r="S351" s="38">
        <v>836</v>
      </c>
      <c r="T351" s="38">
        <v>-1821</v>
      </c>
      <c r="U351" s="38">
        <v>2224</v>
      </c>
    </row>
    <row r="352" spans="1:26" x14ac:dyDescent="0.2">
      <c r="A352" s="37" t="s">
        <v>70</v>
      </c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Z352"/>
    </row>
    <row r="353" spans="1:32" x14ac:dyDescent="0.2">
      <c r="A353" s="39" t="s">
        <v>71</v>
      </c>
      <c r="B353" s="40">
        <f>SUM(B322:B350)</f>
        <v>2703</v>
      </c>
      <c r="C353" s="40">
        <f t="shared" ref="C353:U353" si="9">SUM(C322:C350)</f>
        <v>2377</v>
      </c>
      <c r="D353" s="40">
        <f t="shared" si="9"/>
        <v>357</v>
      </c>
      <c r="E353" s="40">
        <f t="shared" si="9"/>
        <v>4048</v>
      </c>
      <c r="F353" s="40">
        <f t="shared" si="9"/>
        <v>390</v>
      </c>
      <c r="G353" s="40">
        <f t="shared" si="9"/>
        <v>5753</v>
      </c>
      <c r="H353" s="40">
        <f t="shared" si="9"/>
        <v>6531</v>
      </c>
      <c r="I353" s="40">
        <f t="shared" si="9"/>
        <v>2189</v>
      </c>
      <c r="J353" s="40">
        <f t="shared" si="9"/>
        <v>4950</v>
      </c>
      <c r="K353" s="40">
        <f t="shared" si="9"/>
        <v>2471</v>
      </c>
      <c r="L353" s="40">
        <f t="shared" si="9"/>
        <v>4009</v>
      </c>
      <c r="M353" s="40">
        <f t="shared" si="9"/>
        <v>5842</v>
      </c>
      <c r="N353" s="40">
        <f t="shared" si="9"/>
        <v>4278</v>
      </c>
      <c r="O353" s="40">
        <f t="shared" si="9"/>
        <v>256</v>
      </c>
      <c r="P353" s="40">
        <f t="shared" si="9"/>
        <v>-469</v>
      </c>
      <c r="Q353" s="40">
        <f t="shared" si="9"/>
        <v>3649</v>
      </c>
      <c r="R353" s="40">
        <f t="shared" si="9"/>
        <v>139</v>
      </c>
      <c r="S353" s="40">
        <f t="shared" si="9"/>
        <v>1077</v>
      </c>
      <c r="T353" s="40">
        <f t="shared" si="9"/>
        <v>-1891</v>
      </c>
      <c r="U353" s="40">
        <f t="shared" si="9"/>
        <v>2638</v>
      </c>
      <c r="Z353"/>
    </row>
    <row r="354" spans="1:32" x14ac:dyDescent="0.2">
      <c r="Z354"/>
    </row>
    <row r="355" spans="1:32" x14ac:dyDescent="0.2">
      <c r="A355" s="24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Y355" s="56" t="s">
        <v>90</v>
      </c>
      <c r="Z355" s="57"/>
      <c r="AA355" s="57"/>
      <c r="AB355" s="57"/>
    </row>
    <row r="356" spans="1:32" x14ac:dyDescent="0.2">
      <c r="A356" s="24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Y356" s="57"/>
      <c r="Z356" s="57"/>
      <c r="AA356" s="57"/>
      <c r="AB356" s="57"/>
    </row>
    <row r="357" spans="1:32" ht="32.25" customHeight="1" x14ac:dyDescent="0.2">
      <c r="U357" t="s">
        <v>91</v>
      </c>
      <c r="Y357" s="57"/>
      <c r="Z357" s="57"/>
      <c r="AA357" s="57"/>
      <c r="AB357" s="57"/>
    </row>
    <row r="358" spans="1:32" x14ac:dyDescent="0.2">
      <c r="A358" s="58" t="s">
        <v>92</v>
      </c>
      <c r="B358" s="58"/>
      <c r="C358" s="58">
        <v>1</v>
      </c>
      <c r="D358" s="58">
        <v>2</v>
      </c>
      <c r="E358" s="58">
        <v>3</v>
      </c>
      <c r="F358" s="58">
        <v>4</v>
      </c>
      <c r="G358" s="58">
        <v>5</v>
      </c>
      <c r="H358" s="58">
        <v>6</v>
      </c>
      <c r="I358" s="58">
        <v>7</v>
      </c>
      <c r="J358" s="58">
        <v>8</v>
      </c>
      <c r="K358" s="58">
        <v>9</v>
      </c>
      <c r="L358" s="58">
        <v>10</v>
      </c>
      <c r="M358" s="58">
        <v>11</v>
      </c>
      <c r="N358" s="58">
        <v>12</v>
      </c>
      <c r="O358" s="58">
        <v>13</v>
      </c>
      <c r="P358" s="58">
        <v>14</v>
      </c>
      <c r="Q358" s="58">
        <v>15</v>
      </c>
      <c r="R358" s="58">
        <v>16</v>
      </c>
      <c r="S358" s="58">
        <v>17</v>
      </c>
      <c r="T358" s="58">
        <v>18</v>
      </c>
      <c r="U358" s="58">
        <v>19</v>
      </c>
      <c r="V358" s="38"/>
      <c r="W358" s="38"/>
      <c r="X358" s="38"/>
      <c r="Y358" s="38"/>
      <c r="Z358" s="59"/>
      <c r="AA358" s="59"/>
      <c r="AB358" s="60"/>
      <c r="AC358" s="61">
        <v>2008</v>
      </c>
      <c r="AD358" s="61">
        <v>2009</v>
      </c>
      <c r="AE358" s="61" t="s">
        <v>93</v>
      </c>
      <c r="AF358" s="62"/>
    </row>
    <row r="359" spans="1:32" x14ac:dyDescent="0.2">
      <c r="A359" s="63" t="s">
        <v>94</v>
      </c>
      <c r="B359" s="64">
        <v>1990</v>
      </c>
      <c r="C359" s="64">
        <v>1991</v>
      </c>
      <c r="D359" s="64">
        <v>1992</v>
      </c>
      <c r="E359" s="64">
        <v>1993</v>
      </c>
      <c r="F359" s="64">
        <v>1994</v>
      </c>
      <c r="G359" s="64">
        <v>1995</v>
      </c>
      <c r="H359" s="64">
        <v>1996</v>
      </c>
      <c r="I359" s="64">
        <v>1997</v>
      </c>
      <c r="J359" s="64">
        <v>1998</v>
      </c>
      <c r="K359" s="64">
        <v>1999</v>
      </c>
      <c r="L359" s="64">
        <v>2000</v>
      </c>
      <c r="M359" s="64">
        <v>2001</v>
      </c>
      <c r="N359" s="64">
        <v>2002</v>
      </c>
      <c r="O359" s="64">
        <v>2003</v>
      </c>
      <c r="P359" s="64">
        <v>2004</v>
      </c>
      <c r="Q359" s="64">
        <v>2005</v>
      </c>
      <c r="R359" s="64">
        <v>2006</v>
      </c>
      <c r="S359" s="64">
        <v>2007</v>
      </c>
      <c r="T359" s="64">
        <v>2008</v>
      </c>
      <c r="U359" s="64">
        <v>2009</v>
      </c>
      <c r="V359" s="38"/>
      <c r="W359" s="65" t="s">
        <v>95</v>
      </c>
      <c r="X359" s="66" t="s">
        <v>97</v>
      </c>
      <c r="Y359" s="67" t="s">
        <v>98</v>
      </c>
      <c r="Z359" s="59"/>
      <c r="AA359" s="68" t="s">
        <v>99</v>
      </c>
      <c r="AB359" s="60"/>
      <c r="AC359" s="61" t="s">
        <v>101</v>
      </c>
      <c r="AD359" s="38"/>
      <c r="AE359" s="38"/>
      <c r="AF359" s="60"/>
    </row>
    <row r="360" spans="1:32" x14ac:dyDescent="0.2">
      <c r="A360" s="69" t="s">
        <v>102</v>
      </c>
      <c r="B360" s="70">
        <f>B$79/1000</f>
        <v>96.62</v>
      </c>
      <c r="C360" s="70">
        <f t="shared" ref="C360:U360" si="10">C$79/1000</f>
        <v>90.234999999999999</v>
      </c>
      <c r="D360" s="70">
        <f t="shared" si="10"/>
        <v>82.099000000000004</v>
      </c>
      <c r="E360" s="70">
        <f t="shared" si="10"/>
        <v>82.375</v>
      </c>
      <c r="F360" s="70">
        <f t="shared" si="10"/>
        <v>85.31</v>
      </c>
      <c r="G360" s="70">
        <f t="shared" si="10"/>
        <v>91.481999999999999</v>
      </c>
      <c r="H360" s="70">
        <f t="shared" si="10"/>
        <v>94.137</v>
      </c>
      <c r="I360" s="70">
        <f t="shared" si="10"/>
        <v>94.388999999999996</v>
      </c>
      <c r="J360" s="70">
        <f t="shared" si="10"/>
        <v>94.69</v>
      </c>
      <c r="K360" s="70">
        <f t="shared" si="10"/>
        <v>96.558999999999997</v>
      </c>
      <c r="L360" s="70">
        <f t="shared" si="10"/>
        <v>101.492</v>
      </c>
      <c r="M360" s="70">
        <f t="shared" si="10"/>
        <v>102.02800000000001</v>
      </c>
      <c r="N360" s="70">
        <f t="shared" si="10"/>
        <v>101.708</v>
      </c>
      <c r="O360" s="70">
        <f t="shared" si="10"/>
        <v>104.27800000000001</v>
      </c>
      <c r="P360" s="70">
        <f t="shared" si="10"/>
        <v>98.108000000000004</v>
      </c>
      <c r="Q360" s="70">
        <f t="shared" si="10"/>
        <v>95.734999999999999</v>
      </c>
      <c r="R360" s="70">
        <f t="shared" si="10"/>
        <v>90.105999999999995</v>
      </c>
      <c r="S360" s="70">
        <f t="shared" si="10"/>
        <v>89.894999999999996</v>
      </c>
      <c r="T360" s="70">
        <f t="shared" si="10"/>
        <v>87.858000000000004</v>
      </c>
      <c r="U360" s="70">
        <f t="shared" si="10"/>
        <v>74.460999999999999</v>
      </c>
      <c r="V360" s="69" t="s">
        <v>102</v>
      </c>
      <c r="W360" s="83">
        <f>(U360-B360)/B360*100</f>
        <v>-22.934175119022981</v>
      </c>
      <c r="X360" s="83">
        <f>(U360-T360)/T360*100</f>
        <v>-15.248469120626471</v>
      </c>
      <c r="Y360" s="72">
        <f>(U360/B360)^(1/19)-1</f>
        <v>-1.3617497814226609E-2</v>
      </c>
      <c r="Z360" s="73"/>
      <c r="AA360" s="79">
        <f>U360/U$367</f>
        <v>0.30211837070878794</v>
      </c>
      <c r="AB360" s="60"/>
      <c r="AC360" s="75">
        <f>T$81-T$79</f>
        <v>4300</v>
      </c>
      <c r="AD360" s="75">
        <f>U$81-U$79</f>
        <v>5669</v>
      </c>
      <c r="AE360" s="76">
        <f>(AD360/AC360)-1</f>
        <v>0.31837209302325586</v>
      </c>
      <c r="AF360" s="60"/>
    </row>
    <row r="361" spans="1:32" x14ac:dyDescent="0.2">
      <c r="A361" s="69" t="s">
        <v>103</v>
      </c>
      <c r="B361" s="70">
        <f>B$117/1000</f>
        <v>0.33800000000000002</v>
      </c>
      <c r="C361" s="70">
        <f t="shared" ref="C361:U361" si="11">C$117/1000</f>
        <v>0.33900000000000002</v>
      </c>
      <c r="D361" s="70">
        <f t="shared" si="11"/>
        <v>0.41699999999999998</v>
      </c>
      <c r="E361" s="70">
        <f t="shared" si="11"/>
        <v>0.39900000000000002</v>
      </c>
      <c r="F361" s="70">
        <f t="shared" si="11"/>
        <v>0.34599999999999997</v>
      </c>
      <c r="G361" s="70">
        <f t="shared" si="11"/>
        <v>0.374</v>
      </c>
      <c r="H361" s="70">
        <f t="shared" si="11"/>
        <v>0.42399999999999999</v>
      </c>
      <c r="I361" s="70">
        <f t="shared" si="11"/>
        <v>0.45700000000000002</v>
      </c>
      <c r="J361" s="70">
        <f t="shared" si="11"/>
        <v>0.61499999999999999</v>
      </c>
      <c r="K361" s="70">
        <f t="shared" si="11"/>
        <v>0.63800000000000001</v>
      </c>
      <c r="L361" s="70">
        <f t="shared" si="11"/>
        <v>0.878</v>
      </c>
      <c r="M361" s="70">
        <f t="shared" si="11"/>
        <v>1.544</v>
      </c>
      <c r="N361" s="70">
        <f t="shared" si="11"/>
        <v>1.337</v>
      </c>
      <c r="O361" s="70">
        <f t="shared" si="11"/>
        <v>1.3720000000000001</v>
      </c>
      <c r="P361" s="70">
        <f t="shared" si="11"/>
        <v>1.6020000000000001</v>
      </c>
      <c r="Q361" s="70">
        <f t="shared" si="11"/>
        <v>1.867</v>
      </c>
      <c r="R361" s="70">
        <f t="shared" si="11"/>
        <v>2.0409999999999999</v>
      </c>
      <c r="S361" s="70">
        <f t="shared" si="11"/>
        <v>2.1459999999999999</v>
      </c>
      <c r="T361" s="70">
        <f t="shared" si="11"/>
        <v>2.4430000000000001</v>
      </c>
      <c r="U361" s="70">
        <f t="shared" si="11"/>
        <v>2.19</v>
      </c>
      <c r="V361" s="69" t="s">
        <v>103</v>
      </c>
      <c r="W361" s="83">
        <f>(U361-B361)/B361*100</f>
        <v>547.92899408284018</v>
      </c>
      <c r="X361" s="83">
        <f>(U361-T361)/T361*100</f>
        <v>-10.356119525173971</v>
      </c>
      <c r="Y361" s="72">
        <f>(U361/B361)^(1/19)-1</f>
        <v>0.10334662066104539</v>
      </c>
      <c r="Z361" s="73"/>
      <c r="AA361" s="79">
        <f>U361/U$367</f>
        <v>8.8857150971951172E-3</v>
      </c>
      <c r="AB361" s="60"/>
      <c r="AC361" s="75">
        <f>T119-T117</f>
        <v>242</v>
      </c>
      <c r="AD361" s="75">
        <f>U119-U117</f>
        <v>252</v>
      </c>
      <c r="AE361" s="76">
        <f>(AD361/AC361)-1</f>
        <v>4.1322314049586861E-2</v>
      </c>
      <c r="AF361" s="60"/>
    </row>
    <row r="362" spans="1:32" x14ac:dyDescent="0.2">
      <c r="A362" s="80" t="s">
        <v>104</v>
      </c>
      <c r="B362" s="81">
        <f t="shared" ref="B362:U362" si="12">(B312)/1000</f>
        <v>112.196</v>
      </c>
      <c r="C362" s="81">
        <f t="shared" si="12"/>
        <v>129.29499999999999</v>
      </c>
      <c r="D362" s="81">
        <f t="shared" si="12"/>
        <v>124.84</v>
      </c>
      <c r="E362" s="81">
        <f t="shared" si="12"/>
        <v>131.15</v>
      </c>
      <c r="F362" s="81">
        <f t="shared" si="12"/>
        <v>130.63</v>
      </c>
      <c r="G362" s="81">
        <f t="shared" si="12"/>
        <v>139.429</v>
      </c>
      <c r="H362" s="81">
        <f t="shared" si="12"/>
        <v>157.76900000000001</v>
      </c>
      <c r="I362" s="81">
        <f t="shared" si="12"/>
        <v>148.399</v>
      </c>
      <c r="J362" s="81">
        <f t="shared" si="12"/>
        <v>152.197</v>
      </c>
      <c r="K362" s="81">
        <f t="shared" si="12"/>
        <v>152.68</v>
      </c>
      <c r="L362" s="81">
        <f t="shared" si="12"/>
        <v>153.01499999999999</v>
      </c>
      <c r="M362" s="81">
        <f t="shared" si="12"/>
        <v>160.16800000000001</v>
      </c>
      <c r="N362" s="81">
        <f t="shared" si="12"/>
        <v>157.10300000000001</v>
      </c>
      <c r="O362" s="81">
        <f t="shared" si="12"/>
        <v>169.619</v>
      </c>
      <c r="P362" s="81">
        <f t="shared" si="12"/>
        <v>175.714</v>
      </c>
      <c r="Q362" s="81">
        <f t="shared" si="12"/>
        <v>177.733</v>
      </c>
      <c r="R362" s="81">
        <f t="shared" si="12"/>
        <v>176.14099999999999</v>
      </c>
      <c r="S362" s="81">
        <f t="shared" si="12"/>
        <v>164.69499999999999</v>
      </c>
      <c r="T362" s="81">
        <f t="shared" si="12"/>
        <v>170.71700000000001</v>
      </c>
      <c r="U362" s="81">
        <f t="shared" si="12"/>
        <v>169.81200000000001</v>
      </c>
      <c r="V362" s="69" t="s">
        <v>105</v>
      </c>
      <c r="W362" s="82">
        <f>(U363-B363)/B363*100</f>
        <v>52.08780218189473</v>
      </c>
      <c r="X362" s="82">
        <f>(U363-T363)/T363*100</f>
        <v>-0.6430647019377953</v>
      </c>
      <c r="Y362" s="202">
        <f>(U363/B363)^(1/19)-1</f>
        <v>2.2313074180522641E-2</v>
      </c>
      <c r="Z362" s="73"/>
      <c r="AA362" s="79">
        <f>U363/U$367</f>
        <v>0.46891419807435597</v>
      </c>
      <c r="AB362" s="60"/>
      <c r="AC362" s="75">
        <f>T158-T156</f>
        <v>7518</v>
      </c>
      <c r="AD362" s="75">
        <f>U158-U156</f>
        <v>5393</v>
      </c>
      <c r="AE362" s="76">
        <f>(AD362/AC362)-1</f>
        <v>-0.28265496142591118</v>
      </c>
      <c r="AF362" s="60"/>
    </row>
    <row r="363" spans="1:32" x14ac:dyDescent="0.2">
      <c r="A363" s="84" t="s">
        <v>105</v>
      </c>
      <c r="B363" s="70">
        <f>B$156/1000</f>
        <v>75.989000000000004</v>
      </c>
      <c r="C363" s="70">
        <f t="shared" ref="C363:U363" si="13">C$156/1000</f>
        <v>87.44</v>
      </c>
      <c r="D363" s="70">
        <f t="shared" si="13"/>
        <v>85.471000000000004</v>
      </c>
      <c r="E363" s="70">
        <f t="shared" si="13"/>
        <v>90.549000000000007</v>
      </c>
      <c r="F363" s="70">
        <f t="shared" si="13"/>
        <v>89.111000000000004</v>
      </c>
      <c r="G363" s="70">
        <f t="shared" si="13"/>
        <v>93.828000000000003</v>
      </c>
      <c r="H363" s="70">
        <f t="shared" si="13"/>
        <v>106.38</v>
      </c>
      <c r="I363" s="70">
        <f t="shared" si="13"/>
        <v>99.876999999999995</v>
      </c>
      <c r="J363" s="70">
        <f t="shared" si="13"/>
        <v>101.986</v>
      </c>
      <c r="K363" s="70">
        <f t="shared" si="13"/>
        <v>103.41800000000001</v>
      </c>
      <c r="L363" s="70">
        <f t="shared" si="13"/>
        <v>112.227</v>
      </c>
      <c r="M363" s="70">
        <f t="shared" si="13"/>
        <v>112.453</v>
      </c>
      <c r="N363" s="70">
        <f t="shared" si="13"/>
        <v>111.818</v>
      </c>
      <c r="O363" s="70">
        <f t="shared" si="13"/>
        <v>118.56399999999999</v>
      </c>
      <c r="P363" s="70">
        <f t="shared" si="13"/>
        <v>122.721</v>
      </c>
      <c r="Q363" s="70">
        <f t="shared" si="13"/>
        <v>122.871</v>
      </c>
      <c r="R363" s="70">
        <f t="shared" si="13"/>
        <v>119.879</v>
      </c>
      <c r="S363" s="70">
        <f t="shared" si="13"/>
        <v>112.98699999999999</v>
      </c>
      <c r="T363" s="70">
        <f t="shared" si="13"/>
        <v>116.318</v>
      </c>
      <c r="U363" s="70">
        <f t="shared" si="13"/>
        <v>115.57</v>
      </c>
      <c r="V363" s="69" t="s">
        <v>106</v>
      </c>
      <c r="W363" s="82">
        <f>(U364-B364)/B364*100</f>
        <v>61.417052012076269</v>
      </c>
      <c r="X363" s="82">
        <f>(U364-T364)/T364*100</f>
        <v>9.9535500995358794E-2</v>
      </c>
      <c r="Y363" s="202">
        <f>(U364/B364)^(1/19)-1</f>
        <v>2.5521349125691595E-2</v>
      </c>
      <c r="Z363" s="73"/>
      <c r="AA363" s="79">
        <f>U364/U$367</f>
        <v>0.17137663665540062</v>
      </c>
      <c r="AB363" s="60"/>
      <c r="AC363" s="75">
        <f>T274-T272</f>
        <v>3612</v>
      </c>
      <c r="AD363" s="75">
        <f>U274-U272</f>
        <v>2583</v>
      </c>
      <c r="AE363" s="76">
        <f>AD363/AC363-1</f>
        <v>-0.28488372093023251</v>
      </c>
      <c r="AF363" s="60"/>
    </row>
    <row r="364" spans="1:32" x14ac:dyDescent="0.2">
      <c r="A364" s="84" t="s">
        <v>106</v>
      </c>
      <c r="B364" s="70">
        <f>B$272/1000</f>
        <v>26.167000000000002</v>
      </c>
      <c r="C364" s="70">
        <f t="shared" ref="C364:U364" si="14">C$272/1000</f>
        <v>30.148</v>
      </c>
      <c r="D364" s="70">
        <f t="shared" si="14"/>
        <v>29.367999999999999</v>
      </c>
      <c r="E364" s="70">
        <f t="shared" si="14"/>
        <v>30.137</v>
      </c>
      <c r="F364" s="70">
        <f t="shared" si="14"/>
        <v>32.409999999999997</v>
      </c>
      <c r="G364" s="70">
        <f t="shared" si="14"/>
        <v>35.948</v>
      </c>
      <c r="H364" s="70">
        <f t="shared" si="14"/>
        <v>39.853999999999999</v>
      </c>
      <c r="I364" s="70">
        <f t="shared" si="14"/>
        <v>37.698999999999998</v>
      </c>
      <c r="J364" s="70">
        <f t="shared" si="14"/>
        <v>39.569000000000003</v>
      </c>
      <c r="K364" s="70">
        <f t="shared" si="14"/>
        <v>38.628</v>
      </c>
      <c r="L364" s="70">
        <f t="shared" si="14"/>
        <v>30.277999999999999</v>
      </c>
      <c r="M364" s="70">
        <f t="shared" si="14"/>
        <v>37.176000000000002</v>
      </c>
      <c r="N364" s="70">
        <f t="shared" si="14"/>
        <v>35.505000000000003</v>
      </c>
      <c r="O364" s="70">
        <f t="shared" si="14"/>
        <v>39.792999999999999</v>
      </c>
      <c r="P364" s="70">
        <f t="shared" si="14"/>
        <v>41.588000000000001</v>
      </c>
      <c r="Q364" s="70">
        <f t="shared" si="14"/>
        <v>43.036000000000001</v>
      </c>
      <c r="R364" s="70">
        <f t="shared" si="14"/>
        <v>42.716000000000001</v>
      </c>
      <c r="S364" s="70">
        <f t="shared" si="14"/>
        <v>39.503</v>
      </c>
      <c r="T364" s="70">
        <f t="shared" si="14"/>
        <v>42.195999999999998</v>
      </c>
      <c r="U364" s="70">
        <f t="shared" si="14"/>
        <v>42.238</v>
      </c>
      <c r="V364" s="69" t="s">
        <v>107</v>
      </c>
      <c r="W364" s="83">
        <f>(U365-B365)/B365*100</f>
        <v>19.561752988048095</v>
      </c>
      <c r="X364" s="83">
        <f>(U365-T365)/T365*100</f>
        <v>-1.6307465377366042</v>
      </c>
      <c r="Y364" s="72">
        <f>(U365/B365)^(1/19)-1</f>
        <v>9.4476559486078582E-3</v>
      </c>
      <c r="Z364" s="73"/>
      <c r="AA364" s="79">
        <f>U365/U$367</f>
        <v>4.8705079464260434E-2</v>
      </c>
      <c r="AB364" s="60"/>
      <c r="AC364" s="60"/>
      <c r="AD364" s="86"/>
      <c r="AE364" s="87"/>
      <c r="AF364" s="60"/>
    </row>
    <row r="365" spans="1:32" x14ac:dyDescent="0.2">
      <c r="A365" s="69" t="s">
        <v>107</v>
      </c>
      <c r="B365" s="70">
        <f>B362-B363-B364</f>
        <v>10.039999999999992</v>
      </c>
      <c r="C365" s="70">
        <f t="shared" ref="C365:U365" si="15">C362-C363-C364</f>
        <v>11.70699999999999</v>
      </c>
      <c r="D365" s="70">
        <f t="shared" si="15"/>
        <v>10.001000000000001</v>
      </c>
      <c r="E365" s="70">
        <f t="shared" si="15"/>
        <v>10.463999999999999</v>
      </c>
      <c r="F365" s="70">
        <f t="shared" si="15"/>
        <v>9.1089999999999947</v>
      </c>
      <c r="G365" s="70">
        <f t="shared" si="15"/>
        <v>9.6529999999999987</v>
      </c>
      <c r="H365" s="70">
        <f t="shared" si="15"/>
        <v>11.535000000000011</v>
      </c>
      <c r="I365" s="70">
        <f t="shared" si="15"/>
        <v>10.823000000000008</v>
      </c>
      <c r="J365" s="70">
        <f t="shared" si="15"/>
        <v>10.641999999999996</v>
      </c>
      <c r="K365" s="70">
        <f t="shared" si="15"/>
        <v>10.634</v>
      </c>
      <c r="L365" s="70">
        <f t="shared" si="15"/>
        <v>10.509999999999984</v>
      </c>
      <c r="M365" s="70">
        <f t="shared" si="15"/>
        <v>10.539000000000001</v>
      </c>
      <c r="N365" s="70">
        <f t="shared" si="15"/>
        <v>9.7800000000000082</v>
      </c>
      <c r="O365" s="70">
        <f t="shared" si="15"/>
        <v>11.262000000000008</v>
      </c>
      <c r="P365" s="70">
        <f t="shared" si="15"/>
        <v>11.404999999999994</v>
      </c>
      <c r="Q365" s="70">
        <f t="shared" si="15"/>
        <v>11.826000000000008</v>
      </c>
      <c r="R365" s="70">
        <f t="shared" si="15"/>
        <v>13.545999999999985</v>
      </c>
      <c r="S365" s="70">
        <f t="shared" si="15"/>
        <v>12.204999999999998</v>
      </c>
      <c r="T365" s="70">
        <f t="shared" si="15"/>
        <v>12.203000000000017</v>
      </c>
      <c r="U365" s="70">
        <f t="shared" si="15"/>
        <v>12.004000000000019</v>
      </c>
      <c r="V365" s="69"/>
      <c r="W365" s="83"/>
      <c r="X365" s="83"/>
      <c r="Y365" s="85"/>
      <c r="Z365" s="73"/>
      <c r="AA365" s="59"/>
      <c r="AB365" s="60"/>
      <c r="AC365" s="60"/>
      <c r="AD365" s="86"/>
      <c r="AE365" s="87"/>
      <c r="AF365" s="60"/>
    </row>
    <row r="366" spans="1:32" x14ac:dyDescent="0.2">
      <c r="A366" s="88" t="s">
        <v>108</v>
      </c>
      <c r="B366" s="89">
        <f>SUM(B360:B362)</f>
        <v>209.154</v>
      </c>
      <c r="C366" s="89">
        <f t="shared" ref="C366:U366" si="16">SUM(C360:C362)</f>
        <v>219.86899999999997</v>
      </c>
      <c r="D366" s="89">
        <f t="shared" si="16"/>
        <v>207.35599999999999</v>
      </c>
      <c r="E366" s="89">
        <f t="shared" si="16"/>
        <v>213.92400000000001</v>
      </c>
      <c r="F366" s="89">
        <f t="shared" si="16"/>
        <v>216.286</v>
      </c>
      <c r="G366" s="89">
        <f t="shared" si="16"/>
        <v>231.285</v>
      </c>
      <c r="H366" s="89">
        <f t="shared" si="16"/>
        <v>252.33</v>
      </c>
      <c r="I366" s="89">
        <f t="shared" si="16"/>
        <v>243.245</v>
      </c>
      <c r="J366" s="89">
        <f t="shared" si="16"/>
        <v>247.50200000000001</v>
      </c>
      <c r="K366" s="89">
        <f t="shared" si="16"/>
        <v>249.87700000000001</v>
      </c>
      <c r="L366" s="89">
        <f t="shared" si="16"/>
        <v>255.38499999999999</v>
      </c>
      <c r="M366" s="89">
        <f t="shared" si="16"/>
        <v>263.74</v>
      </c>
      <c r="N366" s="89">
        <f t="shared" si="16"/>
        <v>260.14800000000002</v>
      </c>
      <c r="O366" s="89">
        <f t="shared" si="16"/>
        <v>275.26900000000001</v>
      </c>
      <c r="P366" s="89">
        <f t="shared" si="16"/>
        <v>275.42399999999998</v>
      </c>
      <c r="Q366" s="89">
        <f t="shared" si="16"/>
        <v>275.33500000000004</v>
      </c>
      <c r="R366" s="89">
        <f t="shared" si="16"/>
        <v>268.28800000000001</v>
      </c>
      <c r="S366" s="89">
        <f t="shared" si="16"/>
        <v>256.73599999999999</v>
      </c>
      <c r="T366" s="89">
        <f t="shared" si="16"/>
        <v>261.01800000000003</v>
      </c>
      <c r="U366" s="89">
        <f t="shared" si="16"/>
        <v>246.46300000000002</v>
      </c>
      <c r="V366" s="90" t="s">
        <v>108</v>
      </c>
      <c r="W366" s="83">
        <f>(U366-B366)/B366*100</f>
        <v>17.838052344205718</v>
      </c>
      <c r="X366" s="83">
        <f>(U366-T366)/T366*100</f>
        <v>-5.5762437839535988</v>
      </c>
      <c r="Y366" s="85"/>
      <c r="Z366" s="73"/>
      <c r="AA366" s="59">
        <f>U366/U$367</f>
        <v>1.0000000000000002</v>
      </c>
      <c r="AB366" s="60"/>
      <c r="AC366" s="60"/>
      <c r="AD366" s="60"/>
      <c r="AE366" s="60"/>
      <c r="AF366" s="60"/>
    </row>
    <row r="367" spans="1:32" x14ac:dyDescent="0.2">
      <c r="A367" s="69" t="s">
        <v>109</v>
      </c>
      <c r="B367" s="70">
        <f>B$41/1000</f>
        <v>209.154</v>
      </c>
      <c r="C367" s="70">
        <f t="shared" ref="C367:U367" si="17">C$41/1000</f>
        <v>219.869</v>
      </c>
      <c r="D367" s="70">
        <f t="shared" si="17"/>
        <v>207.35499999999999</v>
      </c>
      <c r="E367" s="70">
        <f t="shared" si="17"/>
        <v>213.92400000000001</v>
      </c>
      <c r="F367" s="70">
        <f t="shared" si="17"/>
        <v>216.285</v>
      </c>
      <c r="G367" s="70">
        <f t="shared" si="17"/>
        <v>231.285</v>
      </c>
      <c r="H367" s="70">
        <f t="shared" si="17"/>
        <v>252.33</v>
      </c>
      <c r="I367" s="70">
        <f t="shared" si="17"/>
        <v>243.245</v>
      </c>
      <c r="J367" s="70">
        <f t="shared" si="17"/>
        <v>247.501</v>
      </c>
      <c r="K367" s="70">
        <f t="shared" si="17"/>
        <v>249.87700000000001</v>
      </c>
      <c r="L367" s="70">
        <f t="shared" si="17"/>
        <v>255.38499999999999</v>
      </c>
      <c r="M367" s="70">
        <f t="shared" si="17"/>
        <v>263.74</v>
      </c>
      <c r="N367" s="70">
        <f t="shared" si="17"/>
        <v>260.14800000000002</v>
      </c>
      <c r="O367" s="70">
        <f t="shared" si="17"/>
        <v>275.26799999999997</v>
      </c>
      <c r="P367" s="70">
        <f t="shared" si="17"/>
        <v>275.42399999999998</v>
      </c>
      <c r="Q367" s="70">
        <f t="shared" si="17"/>
        <v>275.33499999999998</v>
      </c>
      <c r="R367" s="70">
        <f t="shared" si="17"/>
        <v>268.28800000000001</v>
      </c>
      <c r="S367" s="70">
        <f t="shared" si="17"/>
        <v>256.73500000000001</v>
      </c>
      <c r="T367" s="70">
        <f t="shared" si="17"/>
        <v>261.017</v>
      </c>
      <c r="U367" s="70">
        <f t="shared" si="17"/>
        <v>246.46299999999999</v>
      </c>
      <c r="V367" s="69" t="s">
        <v>109</v>
      </c>
      <c r="W367" s="83">
        <f>(U367-B367)/B367*100</f>
        <v>17.838052344205703</v>
      </c>
      <c r="X367" s="83">
        <f>(U367-T367)/T367*100</f>
        <v>-5.5758820306723331</v>
      </c>
      <c r="Y367" s="85">
        <f>(T367/B367)^(1/19)-1</f>
        <v>1.1726896465998449E-2</v>
      </c>
      <c r="Z367" s="73"/>
      <c r="AA367" s="59">
        <f>U367/U$367</f>
        <v>1</v>
      </c>
      <c r="AB367" s="60"/>
      <c r="AC367" s="60"/>
      <c r="AD367" s="60"/>
      <c r="AE367" s="60"/>
      <c r="AF367" s="60"/>
    </row>
    <row r="368" spans="1:32" x14ac:dyDescent="0.2">
      <c r="A368" s="16">
        <v>1</v>
      </c>
      <c r="B368" s="16">
        <f>B366/B367</f>
        <v>1</v>
      </c>
      <c r="C368" s="16">
        <f t="shared" ref="C368:U368" si="18">C366/C367</f>
        <v>0.99999999999999989</v>
      </c>
      <c r="D368" s="16">
        <f t="shared" si="18"/>
        <v>1.000004822647151</v>
      </c>
      <c r="E368" s="16">
        <f t="shared" si="18"/>
        <v>1</v>
      </c>
      <c r="F368" s="16">
        <f t="shared" si="18"/>
        <v>1.0000046235291398</v>
      </c>
      <c r="G368" s="16">
        <f t="shared" si="18"/>
        <v>1</v>
      </c>
      <c r="H368" s="16">
        <f t="shared" si="18"/>
        <v>1</v>
      </c>
      <c r="I368" s="16">
        <f t="shared" si="18"/>
        <v>1</v>
      </c>
      <c r="J368" s="16">
        <f t="shared" si="18"/>
        <v>1.0000040403877157</v>
      </c>
      <c r="K368" s="16">
        <f t="shared" si="18"/>
        <v>1</v>
      </c>
      <c r="L368" s="16">
        <f t="shared" si="18"/>
        <v>1</v>
      </c>
      <c r="M368" s="16">
        <f t="shared" si="18"/>
        <v>1</v>
      </c>
      <c r="N368" s="16">
        <f t="shared" si="18"/>
        <v>1</v>
      </c>
      <c r="O368" s="16">
        <f t="shared" si="18"/>
        <v>1.0000036328232851</v>
      </c>
      <c r="P368" s="16">
        <f t="shared" si="18"/>
        <v>1</v>
      </c>
      <c r="Q368" s="16">
        <f t="shared" si="18"/>
        <v>1.0000000000000002</v>
      </c>
      <c r="R368" s="16">
        <f t="shared" si="18"/>
        <v>1</v>
      </c>
      <c r="S368" s="16">
        <f t="shared" si="18"/>
        <v>1.0000038950668977</v>
      </c>
      <c r="T368" s="16">
        <f t="shared" si="18"/>
        <v>1.000003831168085</v>
      </c>
      <c r="U368" s="16">
        <f t="shared" si="18"/>
        <v>1.0000000000000002</v>
      </c>
      <c r="V368" s="92" t="s">
        <v>110</v>
      </c>
      <c r="W368" s="93">
        <v>0.83299999999999996</v>
      </c>
      <c r="X368" s="95"/>
      <c r="Y368" s="96">
        <f>(1+W368)^(1/19)-1</f>
        <v>3.2406323766777767E-2</v>
      </c>
      <c r="Z368" s="73"/>
      <c r="AA368" s="59"/>
      <c r="AB368" s="60"/>
      <c r="AC368" s="60"/>
      <c r="AD368" s="60"/>
      <c r="AE368" s="60"/>
      <c r="AF368" s="60"/>
    </row>
    <row r="369" spans="1:32" x14ac:dyDescent="0.2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60"/>
      <c r="W369" s="97"/>
      <c r="X369" s="60"/>
      <c r="Y369" s="98"/>
      <c r="Z369" s="99"/>
      <c r="AA369" s="60"/>
      <c r="AB369" s="60"/>
      <c r="AC369" s="60"/>
      <c r="AD369" s="60"/>
      <c r="AE369" s="60"/>
      <c r="AF369" s="60"/>
    </row>
    <row r="370" spans="1:32" x14ac:dyDescent="0.2">
      <c r="A370" s="100" t="s">
        <v>112</v>
      </c>
      <c r="B370" s="101">
        <v>1990</v>
      </c>
      <c r="C370" s="101">
        <v>1991</v>
      </c>
      <c r="D370" s="101">
        <v>1992</v>
      </c>
      <c r="E370" s="101">
        <v>1993</v>
      </c>
      <c r="F370" s="101">
        <v>1994</v>
      </c>
      <c r="G370" s="101">
        <v>1995</v>
      </c>
      <c r="H370" s="101">
        <v>1996</v>
      </c>
      <c r="I370" s="101">
        <v>1997</v>
      </c>
      <c r="J370" s="101">
        <v>1998</v>
      </c>
      <c r="K370" s="101">
        <v>1999</v>
      </c>
      <c r="L370" s="101">
        <v>2000</v>
      </c>
      <c r="M370" s="101">
        <v>2001</v>
      </c>
      <c r="N370" s="101">
        <v>2002</v>
      </c>
      <c r="O370" s="101">
        <v>2003</v>
      </c>
      <c r="P370" s="101">
        <v>2004</v>
      </c>
      <c r="Q370" s="101">
        <v>2005</v>
      </c>
      <c r="R370" s="101">
        <v>2006</v>
      </c>
      <c r="S370" s="101">
        <v>2007</v>
      </c>
      <c r="T370" s="101">
        <v>2008</v>
      </c>
      <c r="U370" s="101">
        <v>2009</v>
      </c>
      <c r="V370" s="60"/>
      <c r="W370" s="60"/>
      <c r="X370" s="60"/>
      <c r="Y370" s="60"/>
      <c r="Z370" s="99"/>
      <c r="AA370" s="60"/>
      <c r="AB370" s="60"/>
      <c r="AC370" s="60"/>
      <c r="AD370" s="60"/>
      <c r="AE370" s="60"/>
      <c r="AF370" s="60"/>
    </row>
    <row r="371" spans="1:32" x14ac:dyDescent="0.2">
      <c r="A371" s="69" t="s">
        <v>102</v>
      </c>
      <c r="B371" s="102">
        <f>B360*100/B$366</f>
        <v>46.19562618931505</v>
      </c>
      <c r="C371" s="102">
        <f t="shared" ref="C371:R371" si="19">C360*100/C$366</f>
        <v>41.040346751929562</v>
      </c>
      <c r="D371" s="102">
        <f t="shared" si="19"/>
        <v>39.593259900846853</v>
      </c>
      <c r="E371" s="102">
        <f t="shared" si="19"/>
        <v>38.506665918737497</v>
      </c>
      <c r="F371" s="102">
        <f t="shared" si="19"/>
        <v>39.443144725039993</v>
      </c>
      <c r="G371" s="102">
        <f t="shared" si="19"/>
        <v>39.553797263116934</v>
      </c>
      <c r="H371" s="102">
        <f t="shared" si="19"/>
        <v>37.307097848056117</v>
      </c>
      <c r="I371" s="102">
        <f t="shared" si="19"/>
        <v>38.804086414931447</v>
      </c>
      <c r="J371" s="102">
        <f t="shared" si="19"/>
        <v>38.258276700794333</v>
      </c>
      <c r="K371" s="102">
        <f t="shared" si="19"/>
        <v>38.64261216518527</v>
      </c>
      <c r="L371" s="102">
        <f t="shared" si="19"/>
        <v>39.740783522916388</v>
      </c>
      <c r="M371" s="102">
        <f t="shared" si="19"/>
        <v>38.685068628194436</v>
      </c>
      <c r="N371" s="102">
        <f t="shared" si="19"/>
        <v>39.096206774605221</v>
      </c>
      <c r="O371" s="102">
        <f t="shared" si="19"/>
        <v>37.882217031340254</v>
      </c>
      <c r="P371" s="102">
        <f t="shared" si="19"/>
        <v>35.620715696526091</v>
      </c>
      <c r="Q371" s="102">
        <f t="shared" si="19"/>
        <v>34.770370639402906</v>
      </c>
      <c r="R371" s="102">
        <f t="shared" si="19"/>
        <v>33.585549856870223</v>
      </c>
      <c r="S371" s="102">
        <f>S360*100/S$366</f>
        <v>35.014567493456312</v>
      </c>
      <c r="T371" s="102">
        <f>T360*100/T$366</f>
        <v>33.659747603613546</v>
      </c>
      <c r="U371" s="102">
        <f>U360*100/U$366</f>
        <v>30.211837070878786</v>
      </c>
      <c r="V371" s="92" t="s">
        <v>102</v>
      </c>
      <c r="W371" s="60"/>
      <c r="X371" s="60"/>
      <c r="Y371" s="60"/>
      <c r="Z371" s="99"/>
      <c r="AA371" s="60"/>
      <c r="AB371" s="60"/>
      <c r="AC371" s="60"/>
      <c r="AD371" s="60"/>
      <c r="AE371" s="60"/>
      <c r="AF371" s="60"/>
    </row>
    <row r="372" spans="1:32" x14ac:dyDescent="0.2">
      <c r="A372" s="69" t="s">
        <v>103</v>
      </c>
      <c r="B372" s="102">
        <f t="shared" ref="B372:U372" si="20">B361*100/B$366</f>
        <v>0.16160341184007959</v>
      </c>
      <c r="C372" s="102">
        <f t="shared" si="20"/>
        <v>0.15418271789110793</v>
      </c>
      <c r="D372" s="102">
        <f t="shared" si="20"/>
        <v>0.20110341634676593</v>
      </c>
      <c r="E372" s="102">
        <f t="shared" si="20"/>
        <v>0.18651483704493185</v>
      </c>
      <c r="F372" s="102">
        <f t="shared" si="20"/>
        <v>0.15997336859528585</v>
      </c>
      <c r="G372" s="102">
        <f t="shared" si="20"/>
        <v>0.16170525542080116</v>
      </c>
      <c r="H372" s="102">
        <f t="shared" si="20"/>
        <v>0.16803392382990526</v>
      </c>
      <c r="I372" s="102">
        <f t="shared" si="20"/>
        <v>0.18787642089251577</v>
      </c>
      <c r="J372" s="102">
        <f t="shared" si="20"/>
        <v>0.24848284054270267</v>
      </c>
      <c r="K372" s="102">
        <f t="shared" si="20"/>
        <v>0.25532562020514094</v>
      </c>
      <c r="L372" s="102">
        <f t="shared" si="20"/>
        <v>0.34379466295984495</v>
      </c>
      <c r="M372" s="102">
        <f t="shared" si="20"/>
        <v>0.58542503981193605</v>
      </c>
      <c r="N372" s="102">
        <f t="shared" si="20"/>
        <v>0.51393821978258525</v>
      </c>
      <c r="O372" s="102">
        <f t="shared" si="20"/>
        <v>0.4984215440169435</v>
      </c>
      <c r="P372" s="102">
        <f t="shared" si="20"/>
        <v>0.58164865806901367</v>
      </c>
      <c r="Q372" s="102">
        <f t="shared" si="20"/>
        <v>0.67808306245119565</v>
      </c>
      <c r="R372" s="102">
        <f t="shared" si="20"/>
        <v>0.7607496421755725</v>
      </c>
      <c r="S372" s="102">
        <f t="shared" si="20"/>
        <v>0.83587810046117417</v>
      </c>
      <c r="T372" s="102">
        <f t="shared" si="20"/>
        <v>0.93595077734102627</v>
      </c>
      <c r="U372" s="102">
        <f t="shared" si="20"/>
        <v>0.8885715097195116</v>
      </c>
      <c r="V372" s="92" t="s">
        <v>103</v>
      </c>
      <c r="W372" s="60"/>
      <c r="X372" s="60"/>
      <c r="Y372" s="60"/>
      <c r="Z372" s="99"/>
      <c r="AA372" s="60"/>
      <c r="AB372" s="60"/>
      <c r="AC372" s="60"/>
      <c r="AD372" s="60"/>
      <c r="AE372" s="60"/>
      <c r="AF372" s="60"/>
    </row>
    <row r="373" spans="1:32" x14ac:dyDescent="0.2">
      <c r="A373" s="69" t="s">
        <v>105</v>
      </c>
      <c r="B373" s="102">
        <f t="shared" ref="B373:U375" si="21">B363*100/B$366</f>
        <v>36.331602551230198</v>
      </c>
      <c r="C373" s="102">
        <f t="shared" si="21"/>
        <v>39.769135257812614</v>
      </c>
      <c r="D373" s="102">
        <f t="shared" si="21"/>
        <v>41.219448677636528</v>
      </c>
      <c r="E373" s="102">
        <f t="shared" si="21"/>
        <v>42.327649071632919</v>
      </c>
      <c r="F373" s="102">
        <f t="shared" si="21"/>
        <v>41.200540025706708</v>
      </c>
      <c r="G373" s="102">
        <f t="shared" si="21"/>
        <v>40.56813022893833</v>
      </c>
      <c r="H373" s="102">
        <f t="shared" si="21"/>
        <v>42.159077398644627</v>
      </c>
      <c r="I373" s="102">
        <f t="shared" si="21"/>
        <v>41.060247898209617</v>
      </c>
      <c r="J373" s="102">
        <f t="shared" si="21"/>
        <v>41.206131667622891</v>
      </c>
      <c r="K373" s="102">
        <f t="shared" si="21"/>
        <v>41.387562680838975</v>
      </c>
      <c r="L373" s="102">
        <f t="shared" si="21"/>
        <v>43.944241047829749</v>
      </c>
      <c r="M373" s="102">
        <f t="shared" si="21"/>
        <v>42.637825130810647</v>
      </c>
      <c r="N373" s="102">
        <f t="shared" si="21"/>
        <v>42.98245614035087</v>
      </c>
      <c r="O373" s="102">
        <f t="shared" si="21"/>
        <v>43.072049522467111</v>
      </c>
      <c r="P373" s="102">
        <f t="shared" si="21"/>
        <v>44.557119205298015</v>
      </c>
      <c r="Q373" s="102">
        <f t="shared" si="21"/>
        <v>44.626001053262385</v>
      </c>
      <c r="R373" s="102">
        <f t="shared" si="21"/>
        <v>44.682952647900763</v>
      </c>
      <c r="S373" s="102">
        <f t="shared" si="21"/>
        <v>44.009020939798077</v>
      </c>
      <c r="T373" s="102">
        <f t="shared" si="21"/>
        <v>44.563210200062827</v>
      </c>
      <c r="U373" s="102">
        <f t="shared" si="21"/>
        <v>46.891419807435597</v>
      </c>
      <c r="V373" s="92" t="s">
        <v>105</v>
      </c>
      <c r="W373" s="60"/>
      <c r="X373" s="60"/>
      <c r="Y373" s="60"/>
      <c r="Z373" s="99"/>
      <c r="AA373" s="60"/>
      <c r="AB373" s="60"/>
      <c r="AC373" s="60"/>
      <c r="AD373" s="60"/>
      <c r="AE373" s="60"/>
      <c r="AF373" s="60"/>
    </row>
    <row r="374" spans="1:32" x14ac:dyDescent="0.2">
      <c r="A374" s="69" t="s">
        <v>106</v>
      </c>
      <c r="B374" s="102">
        <f t="shared" si="21"/>
        <v>12.510877152720006</v>
      </c>
      <c r="C374" s="102">
        <f t="shared" si="21"/>
        <v>13.711801117938412</v>
      </c>
      <c r="D374" s="102">
        <f t="shared" si="21"/>
        <v>14.163081849572714</v>
      </c>
      <c r="E374" s="102">
        <f t="shared" si="21"/>
        <v>14.08771339354163</v>
      </c>
      <c r="F374" s="102">
        <f t="shared" si="21"/>
        <v>14.984788659460158</v>
      </c>
      <c r="G374" s="102">
        <f t="shared" si="21"/>
        <v>15.54272866809348</v>
      </c>
      <c r="H374" s="102">
        <f t="shared" si="21"/>
        <v>15.794396227162842</v>
      </c>
      <c r="I374" s="102">
        <f t="shared" si="21"/>
        <v>15.498365845135561</v>
      </c>
      <c r="J374" s="102">
        <f t="shared" si="21"/>
        <v>15.98734555680358</v>
      </c>
      <c r="K374" s="102">
        <f t="shared" si="21"/>
        <v>15.458805732420352</v>
      </c>
      <c r="L374" s="102">
        <f t="shared" si="21"/>
        <v>11.855825518335061</v>
      </c>
      <c r="M374" s="102">
        <f t="shared" si="21"/>
        <v>14.095700310912264</v>
      </c>
      <c r="N374" s="102">
        <f t="shared" si="21"/>
        <v>13.648000369020712</v>
      </c>
      <c r="O374" s="102">
        <f t="shared" si="21"/>
        <v>14.456041181535152</v>
      </c>
      <c r="P374" s="102">
        <f t="shared" si="21"/>
        <v>15.099628209596842</v>
      </c>
      <c r="Q374" s="102">
        <f t="shared" si="21"/>
        <v>15.630413859480269</v>
      </c>
      <c r="R374" s="102">
        <f t="shared" si="21"/>
        <v>15.921696087786261</v>
      </c>
      <c r="S374" s="102">
        <f t="shared" si="21"/>
        <v>15.386622834351241</v>
      </c>
      <c r="T374" s="102">
        <f t="shared" si="21"/>
        <v>16.165934916365917</v>
      </c>
      <c r="U374" s="102">
        <f t="shared" si="21"/>
        <v>17.13766366554006</v>
      </c>
      <c r="V374" s="92" t="s">
        <v>106</v>
      </c>
      <c r="W374" s="60"/>
      <c r="X374" s="60"/>
      <c r="Y374" s="60"/>
      <c r="Z374" s="99"/>
      <c r="AA374" s="60"/>
      <c r="AB374" s="60"/>
      <c r="AC374" s="60"/>
      <c r="AD374" s="60"/>
      <c r="AE374" s="60"/>
      <c r="AF374" s="60"/>
    </row>
    <row r="375" spans="1:32" x14ac:dyDescent="0.2">
      <c r="A375" s="69" t="s">
        <v>107</v>
      </c>
      <c r="B375" s="102">
        <f>B365*100/B$366</f>
        <v>4.8002906948946675</v>
      </c>
      <c r="C375" s="102">
        <f t="shared" si="21"/>
        <v>5.3245341544283145</v>
      </c>
      <c r="D375" s="102">
        <f t="shared" si="21"/>
        <v>4.823106155597138</v>
      </c>
      <c r="E375" s="102">
        <f t="shared" si="21"/>
        <v>4.8914567790430237</v>
      </c>
      <c r="F375" s="102">
        <f t="shared" si="21"/>
        <v>4.2115532211978559</v>
      </c>
      <c r="G375" s="102">
        <f t="shared" si="21"/>
        <v>4.1736385844304635</v>
      </c>
      <c r="H375" s="102">
        <f t="shared" si="21"/>
        <v>4.5713946023065075</v>
      </c>
      <c r="I375" s="102">
        <f t="shared" si="21"/>
        <v>4.4494234208308523</v>
      </c>
      <c r="J375" s="102">
        <f t="shared" si="21"/>
        <v>4.2997632342364893</v>
      </c>
      <c r="K375" s="102">
        <f t="shared" si="21"/>
        <v>4.2556938013502643</v>
      </c>
      <c r="L375" s="102">
        <f t="shared" si="21"/>
        <v>4.1153552479589575</v>
      </c>
      <c r="M375" s="102">
        <f t="shared" si="21"/>
        <v>3.9959808902707215</v>
      </c>
      <c r="N375" s="102">
        <f t="shared" si="21"/>
        <v>3.7593984962406042</v>
      </c>
      <c r="O375" s="102">
        <f t="shared" si="21"/>
        <v>4.0912707206405399</v>
      </c>
      <c r="P375" s="102">
        <f t="shared" si="21"/>
        <v>4.1408882305100478</v>
      </c>
      <c r="Q375" s="102">
        <f t="shared" si="21"/>
        <v>4.2951313854032387</v>
      </c>
      <c r="R375" s="102">
        <f t="shared" si="21"/>
        <v>5.04905176526717</v>
      </c>
      <c r="S375" s="102">
        <f t="shared" si="21"/>
        <v>4.7539106319331914</v>
      </c>
      <c r="T375" s="102">
        <f t="shared" si="21"/>
        <v>4.6751565026166837</v>
      </c>
      <c r="U375" s="102">
        <f t="shared" si="21"/>
        <v>4.8705079464260432</v>
      </c>
      <c r="V375" s="92" t="s">
        <v>113</v>
      </c>
      <c r="W375" s="60"/>
      <c r="X375" s="60"/>
      <c r="Y375" s="60"/>
      <c r="Z375" s="99"/>
      <c r="AA375" s="60"/>
      <c r="AB375" s="60"/>
      <c r="AC375" s="60"/>
      <c r="AD375" s="60"/>
      <c r="AE375" s="60"/>
      <c r="AF375" s="60"/>
    </row>
    <row r="376" spans="1:32" x14ac:dyDescent="0.2">
      <c r="A376" s="104" t="s">
        <v>108</v>
      </c>
      <c r="B376" s="105">
        <f t="shared" ref="B376:S376" si="22">SUM(B371:B375)</f>
        <v>100</v>
      </c>
      <c r="C376" s="105">
        <f t="shared" si="22"/>
        <v>100.00000000000001</v>
      </c>
      <c r="D376" s="105">
        <f t="shared" si="22"/>
        <v>100</v>
      </c>
      <c r="E376" s="105">
        <f t="shared" si="22"/>
        <v>100.00000000000001</v>
      </c>
      <c r="F376" s="105">
        <f t="shared" si="22"/>
        <v>100.00000000000001</v>
      </c>
      <c r="G376" s="105">
        <f t="shared" si="22"/>
        <v>100</v>
      </c>
      <c r="H376" s="105">
        <f t="shared" si="22"/>
        <v>100.00000000000001</v>
      </c>
      <c r="I376" s="105">
        <f t="shared" si="22"/>
        <v>100</v>
      </c>
      <c r="J376" s="105">
        <f t="shared" si="22"/>
        <v>99.999999999999986</v>
      </c>
      <c r="K376" s="105">
        <f t="shared" si="22"/>
        <v>100.00000000000001</v>
      </c>
      <c r="L376" s="105">
        <f t="shared" si="22"/>
        <v>100</v>
      </c>
      <c r="M376" s="105">
        <f t="shared" si="22"/>
        <v>100</v>
      </c>
      <c r="N376" s="105">
        <f t="shared" si="22"/>
        <v>100</v>
      </c>
      <c r="O376" s="105">
        <f t="shared" si="22"/>
        <v>100</v>
      </c>
      <c r="P376" s="105">
        <f t="shared" si="22"/>
        <v>100</v>
      </c>
      <c r="Q376" s="105">
        <f t="shared" si="22"/>
        <v>99.999999999999986</v>
      </c>
      <c r="R376" s="105">
        <f t="shared" si="22"/>
        <v>99.999999999999986</v>
      </c>
      <c r="S376" s="105">
        <f t="shared" si="22"/>
        <v>100</v>
      </c>
      <c r="T376" s="105">
        <f>SUM(T371:T375)</f>
        <v>100</v>
      </c>
      <c r="U376" s="105">
        <f>SUM(U371:U375)</f>
        <v>100</v>
      </c>
      <c r="V376" s="106" t="s">
        <v>108</v>
      </c>
      <c r="W376" s="60"/>
      <c r="X376" s="60"/>
      <c r="Y376" s="60"/>
      <c r="Z376" s="99"/>
      <c r="AA376" s="60"/>
      <c r="AB376" s="60"/>
      <c r="AC376" s="60"/>
      <c r="AD376" s="60"/>
      <c r="AE376" s="60"/>
      <c r="AF376" s="60"/>
    </row>
    <row r="377" spans="1:32" x14ac:dyDescent="0.2">
      <c r="A377" s="88" t="s">
        <v>109</v>
      </c>
      <c r="B377" s="107">
        <f t="shared" ref="B377:U377" si="23">B367*100/B$366</f>
        <v>100.00000000000001</v>
      </c>
      <c r="C377" s="107">
        <f t="shared" si="23"/>
        <v>100.00000000000001</v>
      </c>
      <c r="D377" s="107">
        <f t="shared" si="23"/>
        <v>99.999517737610688</v>
      </c>
      <c r="E377" s="107">
        <f t="shared" si="23"/>
        <v>100</v>
      </c>
      <c r="F377" s="107">
        <f t="shared" si="23"/>
        <v>99.999537649223711</v>
      </c>
      <c r="G377" s="107">
        <f t="shared" si="23"/>
        <v>100</v>
      </c>
      <c r="H377" s="107">
        <f t="shared" si="23"/>
        <v>100</v>
      </c>
      <c r="I377" s="107">
        <f t="shared" si="23"/>
        <v>100</v>
      </c>
      <c r="J377" s="107">
        <f t="shared" si="23"/>
        <v>99.999595962860909</v>
      </c>
      <c r="K377" s="107">
        <f t="shared" si="23"/>
        <v>100</v>
      </c>
      <c r="L377" s="107">
        <f t="shared" si="23"/>
        <v>100</v>
      </c>
      <c r="M377" s="107">
        <f t="shared" si="23"/>
        <v>100</v>
      </c>
      <c r="N377" s="107">
        <f t="shared" si="23"/>
        <v>100</v>
      </c>
      <c r="O377" s="107">
        <f t="shared" si="23"/>
        <v>99.999636718991226</v>
      </c>
      <c r="P377" s="107">
        <f t="shared" si="23"/>
        <v>100</v>
      </c>
      <c r="Q377" s="107">
        <f t="shared" si="23"/>
        <v>99.999999999999972</v>
      </c>
      <c r="R377" s="107">
        <f t="shared" si="23"/>
        <v>100</v>
      </c>
      <c r="S377" s="107">
        <f t="shared" si="23"/>
        <v>99.99961049482738</v>
      </c>
      <c r="T377" s="107">
        <f t="shared" si="23"/>
        <v>99.999616884659289</v>
      </c>
      <c r="U377" s="107">
        <f t="shared" si="23"/>
        <v>99.999999999999986</v>
      </c>
      <c r="V377" s="92" t="s">
        <v>109</v>
      </c>
      <c r="W377" s="60"/>
      <c r="X377" s="60"/>
      <c r="Y377" s="60"/>
      <c r="Z377" s="99"/>
      <c r="AA377" s="60"/>
      <c r="AB377" s="60"/>
      <c r="AC377" s="60"/>
      <c r="AD377" s="60"/>
      <c r="AE377" s="60"/>
      <c r="AF377" s="60"/>
    </row>
    <row r="381" spans="1:32" s="109" customFormat="1" ht="15" x14ac:dyDescent="0.2">
      <c r="A381" s="108" t="s">
        <v>114</v>
      </c>
      <c r="Z381" s="110"/>
    </row>
    <row r="382" spans="1:32" s="109" customFormat="1" x14ac:dyDescent="0.2">
      <c r="Z382" s="110"/>
    </row>
    <row r="383" spans="1:32" s="111" customFormat="1" x14ac:dyDescent="0.2">
      <c r="Z383" s="112"/>
    </row>
    <row r="384" spans="1:32" ht="34.5" customHeight="1" x14ac:dyDescent="0.2">
      <c r="B384" s="113" t="s">
        <v>163</v>
      </c>
      <c r="C384" s="114"/>
      <c r="D384" s="114"/>
      <c r="E384" s="114"/>
      <c r="F384" s="114"/>
      <c r="G384" s="114"/>
      <c r="H384" s="115"/>
      <c r="J384" s="113" t="s">
        <v>164</v>
      </c>
      <c r="K384" s="116"/>
      <c r="L384" s="116"/>
      <c r="M384" s="116"/>
      <c r="N384" s="116"/>
      <c r="O384" s="116"/>
      <c r="P384" s="116"/>
      <c r="Q384" s="116"/>
      <c r="R384" s="116"/>
      <c r="S384" s="116"/>
      <c r="T384" s="116"/>
      <c r="U384" s="117"/>
      <c r="Z384"/>
    </row>
    <row r="385" spans="1:26" ht="15" customHeight="1" thickBot="1" x14ac:dyDescent="0.25">
      <c r="H385" s="118"/>
      <c r="Z385"/>
    </row>
    <row r="386" spans="1:26" ht="20.25" customHeight="1" thickBot="1" x14ac:dyDescent="0.25">
      <c r="A386" s="119"/>
      <c r="B386" s="120">
        <v>1990</v>
      </c>
      <c r="C386" s="120">
        <v>1995</v>
      </c>
      <c r="D386" s="120">
        <v>2000</v>
      </c>
      <c r="E386" s="120">
        <v>2005</v>
      </c>
      <c r="F386" s="120">
        <v>2006</v>
      </c>
      <c r="G386" s="120">
        <v>2007</v>
      </c>
      <c r="H386" s="121">
        <v>2008</v>
      </c>
      <c r="I386" s="121">
        <v>2009</v>
      </c>
      <c r="J386" s="120" t="s">
        <v>117</v>
      </c>
      <c r="K386" s="120" t="s">
        <v>118</v>
      </c>
      <c r="L386" s="120" t="s">
        <v>119</v>
      </c>
      <c r="Z386"/>
    </row>
    <row r="387" spans="1:26" ht="84.75" customHeight="1" thickBot="1" x14ac:dyDescent="0.25">
      <c r="A387" s="122"/>
      <c r="B387" s="123"/>
      <c r="C387" s="123"/>
      <c r="D387" s="123"/>
      <c r="E387" s="123"/>
      <c r="F387" s="123"/>
      <c r="G387" s="123"/>
      <c r="H387" s="120"/>
      <c r="I387" s="120"/>
      <c r="J387" s="124"/>
      <c r="K387" s="124" t="s">
        <v>118</v>
      </c>
      <c r="L387" s="124" t="s">
        <v>119</v>
      </c>
      <c r="Z387"/>
    </row>
    <row r="388" spans="1:26" ht="18.75" customHeight="1" x14ac:dyDescent="0.2">
      <c r="A388" s="127" t="s">
        <v>71</v>
      </c>
      <c r="B388" s="128">
        <f>B43/1000</f>
        <v>211.173</v>
      </c>
      <c r="C388" s="129">
        <f>G43/1000</f>
        <v>235.465</v>
      </c>
      <c r="D388" s="130">
        <f>L43/1000</f>
        <v>262.55799999999999</v>
      </c>
      <c r="E388" s="129">
        <f>Q43/1000</f>
        <v>287.62599999999998</v>
      </c>
      <c r="F388" s="129">
        <f>R43/1000</f>
        <v>283.404</v>
      </c>
      <c r="G388" s="129">
        <f>S43/1000</f>
        <v>273.262</v>
      </c>
      <c r="H388" s="129">
        <f>T43/1000</f>
        <v>276.863</v>
      </c>
      <c r="I388" s="129">
        <f>U43/1000</f>
        <v>260.55700000000002</v>
      </c>
      <c r="J388" s="131">
        <f>I388*1000000/VLOOKUP($A388,$W$12:$X$43,2,0)</f>
        <v>0.44668693758848804</v>
      </c>
      <c r="K388" s="132">
        <f>I388/H388-1</f>
        <v>-5.8895554841203013E-2</v>
      </c>
      <c r="L388" s="132">
        <f>(I388-B388)/B388</f>
        <v>0.23385565389514765</v>
      </c>
      <c r="Z388"/>
    </row>
    <row r="389" spans="1:26" ht="19.5" customHeight="1" thickBot="1" x14ac:dyDescent="0.25">
      <c r="A389" s="134" t="s">
        <v>69</v>
      </c>
      <c r="B389" s="135">
        <f>B41/1000</f>
        <v>209.154</v>
      </c>
      <c r="C389" s="136">
        <f>G41/1000</f>
        <v>231.285</v>
      </c>
      <c r="D389" s="137">
        <f>L41/1000</f>
        <v>255.38499999999999</v>
      </c>
      <c r="E389" s="136">
        <f>Q41/1000</f>
        <v>275.33499999999998</v>
      </c>
      <c r="F389" s="136">
        <f>R41/1000</f>
        <v>268.28800000000001</v>
      </c>
      <c r="G389" s="136">
        <f>S41/1000</f>
        <v>256.73500000000001</v>
      </c>
      <c r="H389" s="136">
        <f>T41/1000</f>
        <v>261.017</v>
      </c>
      <c r="I389" s="136">
        <f>U41/1000</f>
        <v>246.46299999999999</v>
      </c>
      <c r="J389" s="138">
        <f>I389*1000000/VLOOKUP($A389,$W$12:$X$43,2,0)</f>
        <v>0.49321650846922044</v>
      </c>
      <c r="K389" s="132">
        <f t="shared" ref="K389:K428" si="24">I389/H389-1</f>
        <v>-5.57588203067233E-2</v>
      </c>
      <c r="L389" s="139">
        <f t="shared" ref="L389:L428" si="25">(I389-B389)/B389</f>
        <v>0.17838052344205704</v>
      </c>
      <c r="Z389"/>
    </row>
    <row r="390" spans="1:26" x14ac:dyDescent="0.2">
      <c r="A390" s="186" t="s">
        <v>121</v>
      </c>
      <c r="B390" s="187" t="e">
        <f>#REF!/1000</f>
        <v>#REF!</v>
      </c>
      <c r="C390" s="188" t="e">
        <f>#REF!/1000</f>
        <v>#REF!</v>
      </c>
      <c r="D390" s="189" t="e">
        <f>#REF!/1000</f>
        <v>#REF!</v>
      </c>
      <c r="E390" s="190" t="e">
        <f>#REF!/1000</f>
        <v>#REF!</v>
      </c>
      <c r="F390" s="189" t="e">
        <f>#REF!/1000</f>
        <v>#REF!</v>
      </c>
      <c r="G390" s="190" t="e">
        <f>#REF!/1000</f>
        <v>#REF!</v>
      </c>
      <c r="H390" s="189" t="e">
        <f>#REF!/1000</f>
        <v>#REF!</v>
      </c>
      <c r="J390" s="191" t="e">
        <f>I390/#REF!</f>
        <v>#REF!</v>
      </c>
      <c r="K390" s="132" t="e">
        <f t="shared" si="24"/>
        <v>#REF!</v>
      </c>
      <c r="L390" s="132" t="e">
        <f t="shared" si="25"/>
        <v>#REF!</v>
      </c>
    </row>
    <row r="391" spans="1:26" x14ac:dyDescent="0.2">
      <c r="A391" s="192" t="s">
        <v>122</v>
      </c>
      <c r="B391" s="187" t="e">
        <f>#REF!/1000</f>
        <v>#REF!</v>
      </c>
      <c r="C391" s="193" t="e">
        <f>#REF!/1000</f>
        <v>#REF!</v>
      </c>
      <c r="D391" s="194" t="e">
        <f>#REF!/1000</f>
        <v>#REF!</v>
      </c>
      <c r="E391" s="187" t="e">
        <f>#REF!/1000</f>
        <v>#REF!</v>
      </c>
      <c r="F391" s="194" t="e">
        <f>#REF!/1000</f>
        <v>#REF!</v>
      </c>
      <c r="G391" s="187" t="e">
        <f>#REF!/1000</f>
        <v>#REF!</v>
      </c>
      <c r="H391" s="194" t="e">
        <f>#REF!/1000</f>
        <v>#REF!</v>
      </c>
      <c r="J391" s="195" t="e">
        <f>I391/#REF!</f>
        <v>#REF!</v>
      </c>
      <c r="K391" s="132" t="e">
        <f t="shared" si="24"/>
        <v>#REF!</v>
      </c>
      <c r="L391" s="132" t="e">
        <f t="shared" si="25"/>
        <v>#REF!</v>
      </c>
    </row>
    <row r="392" spans="1:26" x14ac:dyDescent="0.2">
      <c r="A392" s="192" t="s">
        <v>123</v>
      </c>
      <c r="B392" s="187" t="e">
        <f>#REF!/1000</f>
        <v>#REF!</v>
      </c>
      <c r="C392" s="193" t="e">
        <f>#REF!/1000</f>
        <v>#REF!</v>
      </c>
      <c r="D392" s="194" t="e">
        <f>#REF!/1000</f>
        <v>#REF!</v>
      </c>
      <c r="E392" s="187" t="e">
        <f>#REF!/1000</f>
        <v>#REF!</v>
      </c>
      <c r="F392" s="194" t="e">
        <f>#REF!/1000</f>
        <v>#REF!</v>
      </c>
      <c r="G392" s="187" t="e">
        <f>#REF!/1000</f>
        <v>#REF!</v>
      </c>
      <c r="H392" s="194" t="e">
        <f>#REF!/1000</f>
        <v>#REF!</v>
      </c>
      <c r="J392" s="195" t="e">
        <f>I392/#REF!</f>
        <v>#REF!</v>
      </c>
      <c r="K392" s="132" t="e">
        <f t="shared" si="24"/>
        <v>#REF!</v>
      </c>
      <c r="L392" s="132" t="e">
        <f t="shared" si="25"/>
        <v>#REF!</v>
      </c>
    </row>
    <row r="393" spans="1:26" x14ac:dyDescent="0.2">
      <c r="A393" s="192" t="s">
        <v>124</v>
      </c>
      <c r="B393" s="187" t="e">
        <f>#REF!/1000</f>
        <v>#REF!</v>
      </c>
      <c r="C393" s="193" t="e">
        <f>#REF!/1000</f>
        <v>#REF!</v>
      </c>
      <c r="D393" s="194" t="e">
        <f>#REF!/1000</f>
        <v>#REF!</v>
      </c>
      <c r="E393" s="187" t="e">
        <f>#REF!/1000</f>
        <v>#REF!</v>
      </c>
      <c r="F393" s="194" t="e">
        <f>#REF!/1000</f>
        <v>#REF!</v>
      </c>
      <c r="G393" s="187" t="e">
        <f>#REF!/1000</f>
        <v>#REF!</v>
      </c>
      <c r="H393" s="194" t="e">
        <f>#REF!/1000</f>
        <v>#REF!</v>
      </c>
      <c r="J393" s="195" t="e">
        <f>I393/#REF!</f>
        <v>#REF!</v>
      </c>
      <c r="K393" s="132" t="e">
        <f t="shared" si="24"/>
        <v>#REF!</v>
      </c>
      <c r="L393" s="132" t="e">
        <f t="shared" si="25"/>
        <v>#REF!</v>
      </c>
    </row>
    <row r="394" spans="1:26" x14ac:dyDescent="0.2">
      <c r="A394" s="192" t="s">
        <v>125</v>
      </c>
      <c r="B394" s="187" t="e">
        <f>#REF!/1000</f>
        <v>#REF!</v>
      </c>
      <c r="C394" s="193" t="e">
        <f>#REF!/1000</f>
        <v>#REF!</v>
      </c>
      <c r="D394" s="194" t="e">
        <f>#REF!/1000</f>
        <v>#REF!</v>
      </c>
      <c r="E394" s="187" t="e">
        <f>#REF!/1000</f>
        <v>#REF!</v>
      </c>
      <c r="F394" s="194" t="e">
        <f>#REF!/1000</f>
        <v>#REF!</v>
      </c>
      <c r="G394" s="187" t="e">
        <f>#REF!/1000</f>
        <v>#REF!</v>
      </c>
      <c r="H394" s="194" t="e">
        <f>#REF!/1000</f>
        <v>#REF!</v>
      </c>
      <c r="J394" s="195" t="e">
        <f>I394/#REF!</f>
        <v>#REF!</v>
      </c>
      <c r="K394" s="132" t="e">
        <f t="shared" si="24"/>
        <v>#REF!</v>
      </c>
      <c r="L394" s="132" t="e">
        <f t="shared" si="25"/>
        <v>#REF!</v>
      </c>
    </row>
    <row r="395" spans="1:26" x14ac:dyDescent="0.2">
      <c r="A395" s="192" t="s">
        <v>126</v>
      </c>
      <c r="B395" s="187" t="e">
        <f>#REF!/1000</f>
        <v>#REF!</v>
      </c>
      <c r="C395" s="193" t="e">
        <f>#REF!/1000</f>
        <v>#REF!</v>
      </c>
      <c r="D395" s="194" t="e">
        <f>#REF!/1000</f>
        <v>#REF!</v>
      </c>
      <c r="E395" s="187" t="e">
        <f>#REF!/1000</f>
        <v>#REF!</v>
      </c>
      <c r="F395" s="194" t="e">
        <f>#REF!/1000</f>
        <v>#REF!</v>
      </c>
      <c r="G395" s="187" t="e">
        <f>#REF!/1000</f>
        <v>#REF!</v>
      </c>
      <c r="H395" s="194" t="e">
        <f>#REF!/1000</f>
        <v>#REF!</v>
      </c>
      <c r="J395" s="195" t="e">
        <f>I395/#REF!</f>
        <v>#REF!</v>
      </c>
      <c r="K395" s="132" t="e">
        <f t="shared" si="24"/>
        <v>#REF!</v>
      </c>
      <c r="L395" s="132" t="e">
        <f t="shared" si="25"/>
        <v>#REF!</v>
      </c>
    </row>
    <row r="396" spans="1:26" ht="13.5" thickBot="1" x14ac:dyDescent="0.25">
      <c r="A396" s="196" t="s">
        <v>127</v>
      </c>
      <c r="B396" s="197" t="e">
        <f>#REF!/1000</f>
        <v>#REF!</v>
      </c>
      <c r="C396" s="198" t="e">
        <f>#REF!/1000</f>
        <v>#REF!</v>
      </c>
      <c r="D396" s="199" t="e">
        <f>#REF!/1000</f>
        <v>#REF!</v>
      </c>
      <c r="E396" s="197" t="e">
        <f>#REF!/1000</f>
        <v>#REF!</v>
      </c>
      <c r="F396" s="199" t="e">
        <f>#REF!/1000</f>
        <v>#REF!</v>
      </c>
      <c r="G396" s="197" t="e">
        <f>#REF!/1000</f>
        <v>#REF!</v>
      </c>
      <c r="H396" s="199" t="e">
        <f>#REF!/1000</f>
        <v>#REF!</v>
      </c>
      <c r="J396" s="195" t="e">
        <f>I396/#REF!</f>
        <v>#REF!</v>
      </c>
      <c r="K396" s="132" t="e">
        <f t="shared" si="24"/>
        <v>#REF!</v>
      </c>
      <c r="L396" s="132" t="e">
        <f t="shared" si="25"/>
        <v>#REF!</v>
      </c>
    </row>
    <row r="397" spans="1:26" x14ac:dyDescent="0.2">
      <c r="A397" s="133"/>
      <c r="B397" s="155"/>
      <c r="C397" s="133"/>
      <c r="D397" s="133"/>
      <c r="E397" s="133"/>
      <c r="F397" s="133"/>
      <c r="G397" s="133"/>
      <c r="H397" s="133"/>
      <c r="J397" s="156"/>
      <c r="K397" s="132" t="e">
        <f t="shared" si="24"/>
        <v>#DIV/0!</v>
      </c>
      <c r="L397" s="132" t="e">
        <f t="shared" si="25"/>
        <v>#DIV/0!</v>
      </c>
    </row>
    <row r="398" spans="1:26" x14ac:dyDescent="0.2">
      <c r="A398" s="133" t="s">
        <v>36</v>
      </c>
      <c r="B398" s="157">
        <f t="shared" ref="B398:B428" si="26">VLOOKUP($A398,$A$12:$U$43,B$10,0)/1000</f>
        <v>2.6829999999999998</v>
      </c>
      <c r="C398" s="157">
        <f t="shared" ref="C398:C428" si="27">VLOOKUP($A398,$A$12:$U$43,G$10,0)/1000</f>
        <v>3.419</v>
      </c>
      <c r="D398" s="157">
        <f t="shared" ref="D398:D428" si="28">VLOOKUP($A398,$A$12:$U$43,L$10,0)/1000</f>
        <v>4.0229999999999997</v>
      </c>
      <c r="E398" s="157">
        <f t="shared" ref="E398:I428" si="29">VLOOKUP($A398,$A$12:$U$43,Q$10,0)/1000</f>
        <v>4.8179999999999996</v>
      </c>
      <c r="F398" s="157">
        <f t="shared" si="29"/>
        <v>4.4770000000000003</v>
      </c>
      <c r="G398" s="157">
        <f t="shared" si="29"/>
        <v>4.21</v>
      </c>
      <c r="H398" s="157">
        <f t="shared" si="29"/>
        <v>4.4480000000000004</v>
      </c>
      <c r="I398" s="157">
        <f t="shared" si="29"/>
        <v>4.18</v>
      </c>
      <c r="J398" s="158">
        <f t="shared" ref="J398:J428" si="30">I398*1000000/VLOOKUP($A398,$W$12:$X$43,2,0)</f>
        <v>0.50028365365051475</v>
      </c>
      <c r="K398" s="132">
        <f t="shared" si="24"/>
        <v>-6.025179856115126E-2</v>
      </c>
      <c r="L398" s="132">
        <f t="shared" si="25"/>
        <v>0.5579575102497204</v>
      </c>
    </row>
    <row r="399" spans="1:26" x14ac:dyDescent="0.2">
      <c r="A399" s="133" t="s">
        <v>38</v>
      </c>
      <c r="B399" s="157">
        <f t="shared" si="26"/>
        <v>6.4009999999999998</v>
      </c>
      <c r="C399" s="157">
        <f t="shared" si="27"/>
        <v>7.93</v>
      </c>
      <c r="D399" s="157">
        <f t="shared" si="28"/>
        <v>9.4459999999999997</v>
      </c>
      <c r="E399" s="157">
        <f t="shared" si="29"/>
        <v>9.5129999999999999</v>
      </c>
      <c r="F399" s="157">
        <f t="shared" si="29"/>
        <v>9.9990000000000006</v>
      </c>
      <c r="G399" s="157">
        <f t="shared" si="29"/>
        <v>9.6679999999999993</v>
      </c>
      <c r="H399" s="157">
        <f t="shared" si="29"/>
        <v>9.7739999999999991</v>
      </c>
      <c r="I399" s="157">
        <f t="shared" si="29"/>
        <v>9.266</v>
      </c>
      <c r="J399" s="158">
        <f t="shared" si="30"/>
        <v>0.86170659941151739</v>
      </c>
      <c r="K399" s="132">
        <f t="shared" si="24"/>
        <v>-5.1974626560261861E-2</v>
      </c>
      <c r="L399" s="132">
        <f t="shared" si="25"/>
        <v>0.44758631463833781</v>
      </c>
    </row>
    <row r="400" spans="1:26" x14ac:dyDescent="0.2">
      <c r="A400" s="133" t="s">
        <v>40</v>
      </c>
      <c r="B400" s="157">
        <f t="shared" si="26"/>
        <v>1.944</v>
      </c>
      <c r="C400" s="157">
        <f t="shared" si="27"/>
        <v>1.554</v>
      </c>
      <c r="D400" s="157">
        <f t="shared" si="28"/>
        <v>1.1020000000000001</v>
      </c>
      <c r="E400" s="157">
        <f t="shared" si="29"/>
        <v>1.149</v>
      </c>
      <c r="F400" s="157">
        <f t="shared" si="29"/>
        <v>1.3069999999999999</v>
      </c>
      <c r="G400" s="157">
        <f t="shared" si="29"/>
        <v>1.3460000000000001</v>
      </c>
      <c r="H400" s="157">
        <f t="shared" si="29"/>
        <v>1.294</v>
      </c>
      <c r="I400" s="157">
        <f t="shared" si="29"/>
        <v>0.93400000000000005</v>
      </c>
      <c r="J400" s="158">
        <f t="shared" si="30"/>
        <v>0.12278889604500121</v>
      </c>
      <c r="K400" s="132">
        <f t="shared" si="24"/>
        <v>-0.27820710973724883</v>
      </c>
      <c r="L400" s="132">
        <f t="shared" si="25"/>
        <v>-0.5195473251028806</v>
      </c>
    </row>
    <row r="401" spans="1:12" x14ac:dyDescent="0.2">
      <c r="A401" s="133" t="s">
        <v>66</v>
      </c>
      <c r="B401" s="157">
        <f t="shared" si="26"/>
        <v>1.4830000000000001</v>
      </c>
      <c r="C401" s="157">
        <f t="shared" si="27"/>
        <v>1.986</v>
      </c>
      <c r="D401" s="157">
        <f t="shared" si="28"/>
        <v>2.1800000000000002</v>
      </c>
      <c r="E401" s="157">
        <f t="shared" si="29"/>
        <v>2.5089999999999999</v>
      </c>
      <c r="F401" s="157">
        <f t="shared" si="29"/>
        <v>2.456</v>
      </c>
      <c r="G401" s="157">
        <f t="shared" si="29"/>
        <v>2.415</v>
      </c>
      <c r="H401" s="157">
        <f t="shared" si="29"/>
        <v>2.5739999999999998</v>
      </c>
      <c r="I401" s="157">
        <f t="shared" si="29"/>
        <v>2.4700000000000002</v>
      </c>
      <c r="J401" s="158">
        <f t="shared" si="30"/>
        <v>0.32070191912183243</v>
      </c>
      <c r="K401" s="132">
        <f t="shared" si="24"/>
        <v>-4.040404040404022E-2</v>
      </c>
      <c r="L401" s="132">
        <f t="shared" si="25"/>
        <v>0.66554281861092379</v>
      </c>
    </row>
    <row r="402" spans="1:12" x14ac:dyDescent="0.2">
      <c r="A402" s="133" t="s">
        <v>42</v>
      </c>
      <c r="B402" s="157" t="e">
        <f t="shared" si="26"/>
        <v>#VALUE!</v>
      </c>
      <c r="C402" s="157" t="e">
        <f t="shared" si="27"/>
        <v>#VALUE!</v>
      </c>
      <c r="D402" s="157" t="e">
        <f t="shared" si="28"/>
        <v>#VALUE!</v>
      </c>
      <c r="E402" s="157" t="e">
        <f t="shared" si="29"/>
        <v>#VALUE!</v>
      </c>
      <c r="F402" s="157" t="e">
        <f t="shared" si="29"/>
        <v>#VALUE!</v>
      </c>
      <c r="G402" s="157" t="e">
        <f t="shared" si="29"/>
        <v>#VALUE!</v>
      </c>
      <c r="H402" s="157" t="e">
        <f t="shared" si="29"/>
        <v>#VALUE!</v>
      </c>
      <c r="I402" s="157" t="e">
        <f t="shared" si="29"/>
        <v>#VALUE!</v>
      </c>
      <c r="J402" s="158" t="e">
        <f t="shared" si="30"/>
        <v>#VALUE!</v>
      </c>
      <c r="K402" s="132" t="e">
        <f t="shared" si="24"/>
        <v>#VALUE!</v>
      </c>
      <c r="L402" s="132" t="e">
        <f t="shared" si="25"/>
        <v>#VALUE!</v>
      </c>
    </row>
    <row r="403" spans="1:12" x14ac:dyDescent="0.2">
      <c r="A403" s="133" t="s">
        <v>43</v>
      </c>
      <c r="B403" s="157">
        <f t="shared" si="26"/>
        <v>4.2439999999999998</v>
      </c>
      <c r="C403" s="157">
        <f t="shared" si="27"/>
        <v>5.1470000000000002</v>
      </c>
      <c r="D403" s="157">
        <f t="shared" si="28"/>
        <v>5.915</v>
      </c>
      <c r="E403" s="157">
        <f t="shared" si="29"/>
        <v>6.1840000000000002</v>
      </c>
      <c r="F403" s="157">
        <f t="shared" si="29"/>
        <v>6.1470000000000002</v>
      </c>
      <c r="G403" s="157">
        <f t="shared" si="29"/>
        <v>5.7880000000000003</v>
      </c>
      <c r="H403" s="157">
        <f t="shared" si="29"/>
        <v>5.8460000000000001</v>
      </c>
      <c r="I403" s="157">
        <f t="shared" si="29"/>
        <v>5.4039999999999999</v>
      </c>
      <c r="J403" s="158">
        <f t="shared" si="30"/>
        <v>0.5162625571504752</v>
      </c>
      <c r="K403" s="132">
        <f t="shared" si="24"/>
        <v>-7.5607252822442739E-2</v>
      </c>
      <c r="L403" s="132">
        <f t="shared" si="25"/>
        <v>0.27332704995287471</v>
      </c>
    </row>
    <row r="404" spans="1:12" x14ac:dyDescent="0.2">
      <c r="A404" s="159" t="s">
        <v>48</v>
      </c>
      <c r="B404" s="157">
        <f t="shared" si="26"/>
        <v>36.808</v>
      </c>
      <c r="C404" s="157">
        <f t="shared" si="27"/>
        <v>48.213000000000001</v>
      </c>
      <c r="D404" s="157">
        <f t="shared" si="28"/>
        <v>52.963000000000001</v>
      </c>
      <c r="E404" s="157">
        <f t="shared" si="29"/>
        <v>57.201999999999998</v>
      </c>
      <c r="F404" s="157">
        <f t="shared" si="29"/>
        <v>57.801000000000002</v>
      </c>
      <c r="G404" s="157">
        <f t="shared" si="29"/>
        <v>56.411000000000001</v>
      </c>
      <c r="H404" s="157">
        <f t="shared" si="29"/>
        <v>56.970999999999997</v>
      </c>
      <c r="I404" s="157">
        <f t="shared" si="29"/>
        <v>55.536000000000001</v>
      </c>
      <c r="J404" s="158">
        <f t="shared" si="30"/>
        <v>0.6772488341676427</v>
      </c>
      <c r="K404" s="132">
        <f t="shared" si="24"/>
        <v>-2.5188253672921213E-2</v>
      </c>
      <c r="L404" s="132">
        <f t="shared" si="25"/>
        <v>0.5088024342534232</v>
      </c>
    </row>
    <row r="405" spans="1:12" x14ac:dyDescent="0.2">
      <c r="A405" s="133" t="s">
        <v>44</v>
      </c>
      <c r="B405" s="157">
        <f t="shared" si="26"/>
        <v>1.1220000000000001</v>
      </c>
      <c r="C405" s="157">
        <f t="shared" si="27"/>
        <v>1.661</v>
      </c>
      <c r="D405" s="157">
        <f t="shared" si="28"/>
        <v>1.6519999999999999</v>
      </c>
      <c r="E405" s="157">
        <f t="shared" si="29"/>
        <v>1.6950000000000001</v>
      </c>
      <c r="F405" s="157">
        <f t="shared" si="29"/>
        <v>1.698</v>
      </c>
      <c r="G405" s="157">
        <f t="shared" si="29"/>
        <v>1.6279999999999999</v>
      </c>
      <c r="H405" s="157">
        <f t="shared" si="29"/>
        <v>1.615</v>
      </c>
      <c r="I405" s="157">
        <f t="shared" si="29"/>
        <v>1.5489999999999999</v>
      </c>
      <c r="J405" s="158">
        <f t="shared" si="30"/>
        <v>0.28105121500671965</v>
      </c>
      <c r="K405" s="132">
        <f t="shared" si="24"/>
        <v>-4.0866873065015463E-2</v>
      </c>
      <c r="L405" s="132">
        <f t="shared" si="25"/>
        <v>0.38057040998217451</v>
      </c>
    </row>
    <row r="406" spans="1:12" x14ac:dyDescent="0.2">
      <c r="A406" s="133" t="s">
        <v>45</v>
      </c>
      <c r="B406" s="157">
        <f t="shared" si="26"/>
        <v>0.25800000000000001</v>
      </c>
      <c r="C406" s="157">
        <f t="shared" si="27"/>
        <v>0.18</v>
      </c>
      <c r="D406" s="157">
        <f t="shared" si="28"/>
        <v>0.17699999999999999</v>
      </c>
      <c r="E406" s="157">
        <f t="shared" si="29"/>
        <v>0.26300000000000001</v>
      </c>
      <c r="F406" s="157">
        <f t="shared" si="29"/>
        <v>0.27300000000000002</v>
      </c>
      <c r="G406" s="157">
        <f t="shared" si="29"/>
        <v>0.27400000000000002</v>
      </c>
      <c r="H406" s="157">
        <f t="shared" si="29"/>
        <v>0.23300000000000001</v>
      </c>
      <c r="I406" s="157">
        <f t="shared" si="29"/>
        <v>0.184</v>
      </c>
      <c r="J406" s="158">
        <f t="shared" si="30"/>
        <v>0.13727091982706849</v>
      </c>
      <c r="K406" s="132">
        <f t="shared" si="24"/>
        <v>-0.21030042918454939</v>
      </c>
      <c r="L406" s="132">
        <f t="shared" si="25"/>
        <v>-0.2868217054263566</v>
      </c>
    </row>
    <row r="407" spans="1:12" x14ac:dyDescent="0.2">
      <c r="A407" s="133" t="s">
        <v>64</v>
      </c>
      <c r="B407" s="157">
        <f t="shared" si="26"/>
        <v>3.9510000000000001</v>
      </c>
      <c r="C407" s="157">
        <f t="shared" si="27"/>
        <v>6.4249999999999998</v>
      </c>
      <c r="D407" s="157">
        <f t="shared" si="28"/>
        <v>11.819000000000001</v>
      </c>
      <c r="E407" s="157">
        <f t="shared" si="29"/>
        <v>17.652999999999999</v>
      </c>
      <c r="F407" s="157">
        <f t="shared" si="29"/>
        <v>15.157999999999999</v>
      </c>
      <c r="G407" s="157">
        <f t="shared" si="29"/>
        <v>15.706</v>
      </c>
      <c r="H407" s="157">
        <f t="shared" si="29"/>
        <v>14.679</v>
      </c>
      <c r="I407" s="157">
        <f t="shared" si="29"/>
        <v>12.911</v>
      </c>
      <c r="J407" s="158">
        <f t="shared" si="30"/>
        <v>0.28172627090602698</v>
      </c>
      <c r="K407" s="132">
        <f t="shared" si="24"/>
        <v>-0.12044417194631796</v>
      </c>
      <c r="L407" s="132">
        <f t="shared" si="25"/>
        <v>2.2677803087825863</v>
      </c>
    </row>
    <row r="408" spans="1:12" x14ac:dyDescent="0.2">
      <c r="A408" s="133" t="s">
        <v>46</v>
      </c>
      <c r="B408" s="157">
        <f t="shared" si="26"/>
        <v>0.95799999999999996</v>
      </c>
      <c r="C408" s="157">
        <f t="shared" si="27"/>
        <v>1.002</v>
      </c>
      <c r="D408" s="157">
        <f t="shared" si="28"/>
        <v>0.96599999999999997</v>
      </c>
      <c r="E408" s="157">
        <f t="shared" si="29"/>
        <v>0.81299999999999994</v>
      </c>
      <c r="F408" s="157">
        <f t="shared" si="29"/>
        <v>0.90700000000000003</v>
      </c>
      <c r="G408" s="157">
        <f t="shared" si="29"/>
        <v>0.92900000000000005</v>
      </c>
      <c r="H408" s="157">
        <f t="shared" si="29"/>
        <v>0.83699999999999997</v>
      </c>
      <c r="I408" s="157">
        <f t="shared" si="29"/>
        <v>0.68300000000000005</v>
      </c>
      <c r="J408" s="158">
        <f t="shared" si="30"/>
        <v>0.12823126837809412</v>
      </c>
      <c r="K408" s="132">
        <f t="shared" si="24"/>
        <v>-0.18399044205495807</v>
      </c>
      <c r="L408" s="132">
        <f t="shared" si="25"/>
        <v>-0.28705636743215024</v>
      </c>
    </row>
    <row r="409" spans="1:12" x14ac:dyDescent="0.2">
      <c r="A409" s="133" t="s">
        <v>47</v>
      </c>
      <c r="B409" s="157">
        <f t="shared" si="26"/>
        <v>22.018999999999998</v>
      </c>
      <c r="C409" s="157">
        <f t="shared" si="27"/>
        <v>25.863</v>
      </c>
      <c r="D409" s="157">
        <f t="shared" si="28"/>
        <v>29.826000000000001</v>
      </c>
      <c r="E409" s="157">
        <f t="shared" si="29"/>
        <v>32.753</v>
      </c>
      <c r="F409" s="157">
        <f t="shared" si="29"/>
        <v>31.771000000000001</v>
      </c>
      <c r="G409" s="157">
        <f t="shared" si="29"/>
        <v>30.184999999999999</v>
      </c>
      <c r="H409" s="157">
        <f t="shared" si="29"/>
        <v>31.443999999999999</v>
      </c>
      <c r="I409" s="157">
        <f t="shared" si="29"/>
        <v>30.126000000000001</v>
      </c>
      <c r="J409" s="158">
        <f t="shared" si="30"/>
        <v>0.46801925152122958</v>
      </c>
      <c r="K409" s="132">
        <f t="shared" si="24"/>
        <v>-4.1915786795573062E-2</v>
      </c>
      <c r="L409" s="132">
        <f t="shared" si="25"/>
        <v>0.3681820246151053</v>
      </c>
    </row>
    <row r="410" spans="1:12" x14ac:dyDescent="0.2">
      <c r="A410" s="133" t="s">
        <v>49</v>
      </c>
      <c r="B410" s="157">
        <f t="shared" si="26"/>
        <v>0</v>
      </c>
      <c r="C410" s="157">
        <f t="shared" si="27"/>
        <v>0</v>
      </c>
      <c r="D410" s="157">
        <f t="shared" si="28"/>
        <v>0.25700000000000001</v>
      </c>
      <c r="E410" s="157">
        <f t="shared" si="29"/>
        <v>0.58599999999999997</v>
      </c>
      <c r="F410" s="157">
        <f t="shared" si="29"/>
        <v>0.68799999999999994</v>
      </c>
      <c r="G410" s="157">
        <f t="shared" si="29"/>
        <v>0.70799999999999996</v>
      </c>
      <c r="H410" s="157">
        <f t="shared" si="29"/>
        <v>0.81100000000000005</v>
      </c>
      <c r="I410" s="157">
        <f t="shared" si="29"/>
        <v>0.82399999999999995</v>
      </c>
      <c r="J410" s="158">
        <f t="shared" si="30"/>
        <v>7.3176783564210229E-2</v>
      </c>
      <c r="K410" s="132">
        <f t="shared" si="24"/>
        <v>1.6029593094944339E-2</v>
      </c>
      <c r="L410" s="132" t="e">
        <f t="shared" si="25"/>
        <v>#DIV/0!</v>
      </c>
    </row>
    <row r="411" spans="1:12" x14ac:dyDescent="0.2">
      <c r="A411" s="133" t="s">
        <v>50</v>
      </c>
      <c r="B411" s="157">
        <f t="shared" si="26"/>
        <v>5.6479999999999997</v>
      </c>
      <c r="C411" s="157">
        <f t="shared" si="27"/>
        <v>6.1029999999999998</v>
      </c>
      <c r="D411" s="157">
        <f t="shared" si="28"/>
        <v>6.3659999999999997</v>
      </c>
      <c r="E411" s="157">
        <f t="shared" si="29"/>
        <v>7.7359999999999998</v>
      </c>
      <c r="F411" s="157">
        <f t="shared" si="29"/>
        <v>7.1040000000000001</v>
      </c>
      <c r="G411" s="157">
        <f t="shared" si="29"/>
        <v>6.1120000000000001</v>
      </c>
      <c r="H411" s="157">
        <f t="shared" si="29"/>
        <v>6.1470000000000002</v>
      </c>
      <c r="I411" s="157">
        <f t="shared" si="29"/>
        <v>5.7750000000000004</v>
      </c>
      <c r="J411" s="158">
        <f t="shared" si="30"/>
        <v>0.57571671746764397</v>
      </c>
      <c r="K411" s="132">
        <f t="shared" si="24"/>
        <v>-6.0517325524646171E-2</v>
      </c>
      <c r="L411" s="132">
        <f t="shared" si="25"/>
        <v>2.2485835694051111E-2</v>
      </c>
    </row>
    <row r="412" spans="1:12" x14ac:dyDescent="0.2">
      <c r="A412" s="133" t="s">
        <v>51</v>
      </c>
      <c r="B412" s="157">
        <f t="shared" si="26"/>
        <v>0.56799999999999995</v>
      </c>
      <c r="C412" s="157">
        <f t="shared" si="27"/>
        <v>0.79600000000000004</v>
      </c>
      <c r="D412" s="157">
        <f t="shared" si="28"/>
        <v>1.2</v>
      </c>
      <c r="E412" s="157">
        <f t="shared" si="29"/>
        <v>1.4610000000000001</v>
      </c>
      <c r="F412" s="157">
        <f t="shared" si="29"/>
        <v>1.5640000000000001</v>
      </c>
      <c r="G412" s="157">
        <f t="shared" si="29"/>
        <v>1.5680000000000001</v>
      </c>
      <c r="H412" s="157">
        <f t="shared" si="29"/>
        <v>1.6559999999999999</v>
      </c>
      <c r="I412" s="157">
        <f t="shared" si="29"/>
        <v>1.575</v>
      </c>
      <c r="J412" s="158">
        <f t="shared" si="30"/>
        <v>0.35393019822338279</v>
      </c>
      <c r="K412" s="132">
        <f t="shared" si="24"/>
        <v>-4.8913043478260865E-2</v>
      </c>
      <c r="L412" s="132">
        <f t="shared" si="25"/>
        <v>1.7728873239436624</v>
      </c>
    </row>
    <row r="413" spans="1:12" x14ac:dyDescent="0.2">
      <c r="A413" s="125" t="s">
        <v>39</v>
      </c>
      <c r="B413" s="157" t="e">
        <f t="shared" si="26"/>
        <v>#N/A</v>
      </c>
      <c r="C413" s="157" t="e">
        <f t="shared" si="27"/>
        <v>#N/A</v>
      </c>
      <c r="D413" s="157" t="e">
        <f t="shared" si="28"/>
        <v>#N/A</v>
      </c>
      <c r="E413" s="157" t="e">
        <f t="shared" si="29"/>
        <v>#N/A</v>
      </c>
      <c r="F413" s="157" t="e">
        <f t="shared" si="29"/>
        <v>#N/A</v>
      </c>
      <c r="G413" s="157" t="e">
        <f t="shared" si="29"/>
        <v>#N/A</v>
      </c>
      <c r="H413" s="157" t="e">
        <f t="shared" si="29"/>
        <v>#N/A</v>
      </c>
      <c r="I413" s="157" t="e">
        <f t="shared" si="29"/>
        <v>#N/A</v>
      </c>
      <c r="J413" s="158" t="e">
        <f t="shared" si="30"/>
        <v>#N/A</v>
      </c>
      <c r="K413" s="132" t="e">
        <f t="shared" si="24"/>
        <v>#N/A</v>
      </c>
      <c r="L413" s="132" t="e">
        <f t="shared" si="25"/>
        <v>#N/A</v>
      </c>
    </row>
    <row r="414" spans="1:12" x14ac:dyDescent="0.2">
      <c r="A414" s="133" t="s">
        <v>52</v>
      </c>
      <c r="B414" s="157">
        <f t="shared" si="26"/>
        <v>28.725000000000001</v>
      </c>
      <c r="C414" s="157">
        <f t="shared" si="27"/>
        <v>33.656999999999996</v>
      </c>
      <c r="D414" s="157">
        <f t="shared" si="28"/>
        <v>37.610999999999997</v>
      </c>
      <c r="E414" s="157">
        <f t="shared" si="29"/>
        <v>40.590000000000003</v>
      </c>
      <c r="F414" s="157">
        <f t="shared" si="29"/>
        <v>38.457999999999998</v>
      </c>
      <c r="G414" s="157">
        <f t="shared" si="29"/>
        <v>36.225999999999999</v>
      </c>
      <c r="H414" s="157">
        <f t="shared" si="29"/>
        <v>36.625999999999998</v>
      </c>
      <c r="I414" s="157">
        <f t="shared" si="29"/>
        <v>36.070999999999998</v>
      </c>
      <c r="J414" s="158">
        <f t="shared" si="30"/>
        <v>0.60073210342604655</v>
      </c>
      <c r="K414" s="132">
        <f t="shared" si="24"/>
        <v>-1.5153169879320694E-2</v>
      </c>
      <c r="L414" s="132">
        <f t="shared" si="25"/>
        <v>0.25573542210617917</v>
      </c>
    </row>
    <row r="415" spans="1:12" x14ac:dyDescent="0.2">
      <c r="A415" s="133" t="s">
        <v>54</v>
      </c>
      <c r="B415" s="157">
        <f t="shared" si="26"/>
        <v>1.4830000000000001</v>
      </c>
      <c r="C415" s="157">
        <f t="shared" si="27"/>
        <v>0.51</v>
      </c>
      <c r="D415" s="157">
        <f t="shared" si="28"/>
        <v>0.36299999999999999</v>
      </c>
      <c r="E415" s="157">
        <f t="shared" si="29"/>
        <v>0.51900000000000002</v>
      </c>
      <c r="F415" s="157">
        <f t="shared" si="29"/>
        <v>0.56999999999999995</v>
      </c>
      <c r="G415" s="157">
        <f t="shared" si="29"/>
        <v>0.58399999999999996</v>
      </c>
      <c r="H415" s="157">
        <f t="shared" si="29"/>
        <v>0.55900000000000005</v>
      </c>
      <c r="I415" s="157">
        <f t="shared" si="29"/>
        <v>0.52</v>
      </c>
      <c r="J415" s="158">
        <f t="shared" si="30"/>
        <v>0.15522981176594211</v>
      </c>
      <c r="K415" s="132">
        <f t="shared" si="24"/>
        <v>-6.9767441860465129E-2</v>
      </c>
      <c r="L415" s="132">
        <f t="shared" si="25"/>
        <v>-0.64935940660822655</v>
      </c>
    </row>
    <row r="416" spans="1:12" x14ac:dyDescent="0.2">
      <c r="A416" s="133" t="s">
        <v>55</v>
      </c>
      <c r="B416" s="157">
        <f t="shared" si="26"/>
        <v>0.42</v>
      </c>
      <c r="C416" s="157">
        <f t="shared" si="27"/>
        <v>0.51400000000000001</v>
      </c>
      <c r="D416" s="157">
        <f t="shared" si="28"/>
        <v>0.621</v>
      </c>
      <c r="E416" s="157">
        <f t="shared" si="29"/>
        <v>0.67800000000000005</v>
      </c>
      <c r="F416" s="157">
        <f t="shared" si="29"/>
        <v>0.70599999999999996</v>
      </c>
      <c r="G416" s="157">
        <f t="shared" si="29"/>
        <v>0.68200000000000005</v>
      </c>
      <c r="H416" s="157">
        <f t="shared" si="29"/>
        <v>0.70099999999999996</v>
      </c>
      <c r="I416" s="157">
        <f t="shared" si="29"/>
        <v>0.66</v>
      </c>
      <c r="J416" s="158">
        <f t="shared" si="30"/>
        <v>1.337386018237082</v>
      </c>
      <c r="K416" s="132">
        <f t="shared" si="24"/>
        <v>-5.8487874465049772E-2</v>
      </c>
      <c r="L416" s="132">
        <f t="shared" si="25"/>
        <v>0.57142857142857151</v>
      </c>
    </row>
    <row r="417" spans="1:12" x14ac:dyDescent="0.2">
      <c r="A417" s="133" t="s">
        <v>53</v>
      </c>
      <c r="B417" s="157">
        <f t="shared" si="26"/>
        <v>0.69799999999999995</v>
      </c>
      <c r="C417" s="157">
        <f t="shared" si="27"/>
        <v>0.36599999999999999</v>
      </c>
      <c r="D417" s="157">
        <f t="shared" si="28"/>
        <v>0.32900000000000001</v>
      </c>
      <c r="E417" s="157">
        <f t="shared" si="29"/>
        <v>0.50800000000000001</v>
      </c>
      <c r="F417" s="157">
        <f t="shared" si="29"/>
        <v>0.51300000000000001</v>
      </c>
      <c r="G417" s="157">
        <f t="shared" si="29"/>
        <v>0.52300000000000002</v>
      </c>
      <c r="H417" s="157">
        <f t="shared" si="29"/>
        <v>0.501</v>
      </c>
      <c r="I417" s="157">
        <f t="shared" si="29"/>
        <v>0.432</v>
      </c>
      <c r="J417" s="158">
        <f t="shared" si="30"/>
        <v>0.19104105879200139</v>
      </c>
      <c r="K417" s="132">
        <f t="shared" si="24"/>
        <v>-0.13772455089820357</v>
      </c>
      <c r="L417" s="132">
        <f t="shared" si="25"/>
        <v>-0.38108882521489967</v>
      </c>
    </row>
    <row r="418" spans="1:12" x14ac:dyDescent="0.2">
      <c r="A418" s="133" t="s">
        <v>56</v>
      </c>
      <c r="B418" s="157" t="e">
        <f t="shared" si="26"/>
        <v>#N/A</v>
      </c>
      <c r="C418" s="157" t="e">
        <f t="shared" si="27"/>
        <v>#N/A</v>
      </c>
      <c r="D418" s="157" t="e">
        <f t="shared" si="28"/>
        <v>#N/A</v>
      </c>
      <c r="E418" s="157" t="e">
        <f t="shared" si="29"/>
        <v>#N/A</v>
      </c>
      <c r="F418" s="157" t="e">
        <f t="shared" si="29"/>
        <v>#N/A</v>
      </c>
      <c r="G418" s="157" t="e">
        <f t="shared" si="29"/>
        <v>#N/A</v>
      </c>
      <c r="H418" s="157" t="e">
        <f t="shared" si="29"/>
        <v>#N/A</v>
      </c>
      <c r="I418" s="157" t="e">
        <f t="shared" si="29"/>
        <v>#N/A</v>
      </c>
      <c r="J418" s="158" t="e">
        <f t="shared" si="30"/>
        <v>#N/A</v>
      </c>
      <c r="K418" s="132" t="e">
        <f t="shared" si="24"/>
        <v>#N/A</v>
      </c>
      <c r="L418" s="132" t="e">
        <f t="shared" si="25"/>
        <v>#N/A</v>
      </c>
    </row>
    <row r="419" spans="1:12" x14ac:dyDescent="0.2">
      <c r="A419" s="133" t="s">
        <v>57</v>
      </c>
      <c r="B419" s="157">
        <f t="shared" si="26"/>
        <v>20.408000000000001</v>
      </c>
      <c r="C419" s="157">
        <f t="shared" si="27"/>
        <v>22.414999999999999</v>
      </c>
      <c r="D419" s="157">
        <f t="shared" si="28"/>
        <v>20.61</v>
      </c>
      <c r="E419" s="157">
        <f t="shared" si="29"/>
        <v>19.855</v>
      </c>
      <c r="F419" s="157">
        <f t="shared" si="29"/>
        <v>19.731000000000002</v>
      </c>
      <c r="G419" s="157">
        <f t="shared" si="29"/>
        <v>18.408999999999999</v>
      </c>
      <c r="H419" s="157">
        <f t="shared" si="29"/>
        <v>19.582000000000001</v>
      </c>
      <c r="I419" s="157">
        <f t="shared" si="29"/>
        <v>19.059999999999999</v>
      </c>
      <c r="J419" s="158">
        <f t="shared" si="30"/>
        <v>1.156147413526573</v>
      </c>
      <c r="K419" s="132">
        <f t="shared" si="24"/>
        <v>-2.6657134102747504E-2</v>
      </c>
      <c r="L419" s="132">
        <f t="shared" si="25"/>
        <v>-6.6052528420227477E-2</v>
      </c>
    </row>
    <row r="420" spans="1:12" x14ac:dyDescent="0.2">
      <c r="A420" s="133" t="s">
        <v>58</v>
      </c>
      <c r="B420" s="157">
        <f t="shared" si="26"/>
        <v>0</v>
      </c>
      <c r="C420" s="157">
        <f t="shared" si="27"/>
        <v>0</v>
      </c>
      <c r="D420" s="157">
        <f t="shared" si="28"/>
        <v>0.17599999999999999</v>
      </c>
      <c r="E420" s="157">
        <f t="shared" si="29"/>
        <v>0.22</v>
      </c>
      <c r="F420" s="157">
        <f t="shared" si="29"/>
        <v>0.23799999999999999</v>
      </c>
      <c r="G420" s="157">
        <f t="shared" si="29"/>
        <v>0.25600000000000001</v>
      </c>
      <c r="H420" s="157">
        <f t="shared" si="29"/>
        <v>0.29699999999999999</v>
      </c>
      <c r="I420" s="157">
        <f t="shared" si="29"/>
        <v>0.29899999999999999</v>
      </c>
      <c r="J420" s="158">
        <f t="shared" si="30"/>
        <v>6.2301375297650549E-2</v>
      </c>
      <c r="K420" s="132">
        <f t="shared" si="24"/>
        <v>6.7340067340067034E-3</v>
      </c>
      <c r="L420" s="132" t="e">
        <f t="shared" si="25"/>
        <v>#DIV/0!</v>
      </c>
    </row>
    <row r="421" spans="1:12" x14ac:dyDescent="0.2">
      <c r="A421" s="133" t="s">
        <v>59</v>
      </c>
      <c r="B421" s="157">
        <f t="shared" si="26"/>
        <v>5.7670000000000003</v>
      </c>
      <c r="C421" s="157">
        <f t="shared" si="27"/>
        <v>6.0640000000000001</v>
      </c>
      <c r="D421" s="157">
        <f t="shared" si="28"/>
        <v>6.3230000000000004</v>
      </c>
      <c r="E421" s="157">
        <f t="shared" si="29"/>
        <v>7.9189999999999996</v>
      </c>
      <c r="F421" s="157">
        <f t="shared" si="29"/>
        <v>8.1259999999999994</v>
      </c>
      <c r="G421" s="157">
        <f t="shared" si="29"/>
        <v>8.1479999999999997</v>
      </c>
      <c r="H421" s="157">
        <f t="shared" si="29"/>
        <v>8.2439999999999998</v>
      </c>
      <c r="I421" s="157">
        <f t="shared" si="29"/>
        <v>8.1449999999999996</v>
      </c>
      <c r="J421" s="158">
        <f t="shared" si="30"/>
        <v>0.21357841629231225</v>
      </c>
      <c r="K421" s="132">
        <f t="shared" si="24"/>
        <v>-1.2008733624454204E-2</v>
      </c>
      <c r="L421" s="132">
        <f t="shared" si="25"/>
        <v>0.4123461071614356</v>
      </c>
    </row>
    <row r="422" spans="1:12" x14ac:dyDescent="0.2">
      <c r="A422" s="133" t="s">
        <v>60</v>
      </c>
      <c r="B422" s="157">
        <f t="shared" si="26"/>
        <v>0</v>
      </c>
      <c r="C422" s="157">
        <f t="shared" si="27"/>
        <v>0</v>
      </c>
      <c r="D422" s="157">
        <f t="shared" si="28"/>
        <v>0.79</v>
      </c>
      <c r="E422" s="157">
        <f t="shared" si="29"/>
        <v>1.3069999999999999</v>
      </c>
      <c r="F422" s="157">
        <f t="shared" si="29"/>
        <v>1.339</v>
      </c>
      <c r="G422" s="157">
        <f t="shared" si="29"/>
        <v>1.4390000000000001</v>
      </c>
      <c r="H422" s="157">
        <f t="shared" si="29"/>
        <v>1.4450000000000001</v>
      </c>
      <c r="I422" s="157">
        <f t="shared" si="29"/>
        <v>1.4379999999999999</v>
      </c>
      <c r="J422" s="158">
        <f t="shared" si="30"/>
        <v>0.13531252205415323</v>
      </c>
      <c r="K422" s="132">
        <f t="shared" si="24"/>
        <v>-4.8442906574395206E-3</v>
      </c>
      <c r="L422" s="132" t="e">
        <f t="shared" si="25"/>
        <v>#DIV/0!</v>
      </c>
    </row>
    <row r="423" spans="1:12" x14ac:dyDescent="0.2">
      <c r="A423" s="133" t="s">
        <v>61</v>
      </c>
      <c r="B423" s="157">
        <f t="shared" si="26"/>
        <v>19.853999999999999</v>
      </c>
      <c r="C423" s="157">
        <f t="shared" si="27"/>
        <v>9.4870000000000001</v>
      </c>
      <c r="D423" s="157">
        <f t="shared" si="28"/>
        <v>6.476</v>
      </c>
      <c r="E423" s="157">
        <f t="shared" si="29"/>
        <v>7.1859999999999999</v>
      </c>
      <c r="F423" s="157">
        <f t="shared" si="29"/>
        <v>7.7210000000000001</v>
      </c>
      <c r="G423" s="157">
        <f t="shared" si="29"/>
        <v>6.5430000000000001</v>
      </c>
      <c r="H423" s="157">
        <f t="shared" si="29"/>
        <v>6.8330000000000002</v>
      </c>
      <c r="I423" s="157">
        <f t="shared" si="29"/>
        <v>5.8730000000000002</v>
      </c>
      <c r="J423" s="158">
        <f t="shared" si="30"/>
        <v>0.27318037589024335</v>
      </c>
      <c r="K423" s="132">
        <f t="shared" si="24"/>
        <v>-0.14049465827601348</v>
      </c>
      <c r="L423" s="132">
        <f t="shared" si="25"/>
        <v>-0.70419059131661121</v>
      </c>
    </row>
    <row r="424" spans="1:12" x14ac:dyDescent="0.2">
      <c r="A424" s="133" t="s">
        <v>65</v>
      </c>
      <c r="B424" s="157">
        <f t="shared" si="26"/>
        <v>0.33400000000000002</v>
      </c>
      <c r="C424" s="157">
        <f t="shared" si="27"/>
        <v>0.36899999999999999</v>
      </c>
      <c r="D424" s="157">
        <f t="shared" si="28"/>
        <v>0.443</v>
      </c>
      <c r="E424" s="157">
        <f t="shared" si="29"/>
        <v>0.50900000000000001</v>
      </c>
      <c r="F424" s="157">
        <f t="shared" si="29"/>
        <v>0.52300000000000002</v>
      </c>
      <c r="G424" s="157">
        <f t="shared" si="29"/>
        <v>0.54200000000000004</v>
      </c>
      <c r="H424" s="157">
        <f t="shared" si="29"/>
        <v>0.55900000000000005</v>
      </c>
      <c r="I424" s="157">
        <f t="shared" si="29"/>
        <v>0.56799999999999995</v>
      </c>
      <c r="J424" s="158">
        <f t="shared" si="30"/>
        <v>6.1363300230641744E-2</v>
      </c>
      <c r="K424" s="132">
        <f t="shared" si="24"/>
        <v>1.6100178890876338E-2</v>
      </c>
      <c r="L424" s="132">
        <f t="shared" si="25"/>
        <v>0.70059880239520933</v>
      </c>
    </row>
    <row r="425" spans="1:12" x14ac:dyDescent="0.2">
      <c r="A425" s="133" t="s">
        <v>63</v>
      </c>
      <c r="B425" s="157">
        <f t="shared" si="26"/>
        <v>0.71499999999999997</v>
      </c>
      <c r="C425" s="157">
        <f t="shared" si="27"/>
        <v>0.57499999999999996</v>
      </c>
      <c r="D425" s="157">
        <f t="shared" si="28"/>
        <v>0.56899999999999995</v>
      </c>
      <c r="E425" s="157">
        <f t="shared" si="29"/>
        <v>0.66500000000000004</v>
      </c>
      <c r="F425" s="157">
        <f t="shared" si="29"/>
        <v>0.65700000000000003</v>
      </c>
      <c r="G425" s="157">
        <f t="shared" si="29"/>
        <v>0.64500000000000002</v>
      </c>
      <c r="H425" s="157">
        <f t="shared" si="29"/>
        <v>0.64</v>
      </c>
      <c r="I425" s="157">
        <f t="shared" si="29"/>
        <v>0.57299999999999995</v>
      </c>
      <c r="J425" s="158">
        <f t="shared" si="30"/>
        <v>0.28193796183947545</v>
      </c>
      <c r="K425" s="132">
        <f t="shared" si="24"/>
        <v>-0.10468750000000004</v>
      </c>
      <c r="L425" s="132">
        <f t="shared" si="25"/>
        <v>-0.19860139860139864</v>
      </c>
    </row>
    <row r="426" spans="1:12" x14ac:dyDescent="0.2">
      <c r="A426" s="160" t="s">
        <v>62</v>
      </c>
      <c r="B426" s="157">
        <f t="shared" si="26"/>
        <v>3.915</v>
      </c>
      <c r="C426" s="157">
        <f t="shared" si="27"/>
        <v>3.5390000000000001</v>
      </c>
      <c r="D426" s="157">
        <f t="shared" si="28"/>
        <v>4.1669999999999998</v>
      </c>
      <c r="E426" s="157">
        <f t="shared" si="29"/>
        <v>3.927</v>
      </c>
      <c r="F426" s="157">
        <f t="shared" si="29"/>
        <v>3.6789999999999998</v>
      </c>
      <c r="G426" s="157">
        <f t="shared" si="29"/>
        <v>3.4969999999999999</v>
      </c>
      <c r="H426" s="157">
        <f t="shared" si="29"/>
        <v>3.613</v>
      </c>
      <c r="I426" s="157">
        <f t="shared" si="29"/>
        <v>2.976</v>
      </c>
      <c r="J426" s="158">
        <f t="shared" si="30"/>
        <v>0.54986332866121956</v>
      </c>
      <c r="K426" s="132">
        <f t="shared" si="24"/>
        <v>-0.17630777747024629</v>
      </c>
      <c r="L426" s="132">
        <f t="shared" si="25"/>
        <v>-0.23984674329501918</v>
      </c>
    </row>
    <row r="427" spans="1:12" x14ac:dyDescent="0.2">
      <c r="A427" s="161" t="s">
        <v>67</v>
      </c>
      <c r="B427" s="157">
        <f t="shared" si="26"/>
        <v>0.53500000000000003</v>
      </c>
      <c r="C427" s="157">
        <f t="shared" si="27"/>
        <v>2.1949999999999998</v>
      </c>
      <c r="D427" s="157">
        <f t="shared" si="28"/>
        <v>4.819</v>
      </c>
      <c r="E427" s="157">
        <f t="shared" si="29"/>
        <v>9.5630000000000006</v>
      </c>
      <c r="F427" s="157">
        <f t="shared" si="29"/>
        <v>12.423</v>
      </c>
      <c r="G427" s="157">
        <f t="shared" si="29"/>
        <v>13.855</v>
      </c>
      <c r="H427" s="157">
        <f t="shared" si="29"/>
        <v>12.974</v>
      </c>
      <c r="I427" s="157">
        <f t="shared" si="29"/>
        <v>11.327</v>
      </c>
      <c r="J427" s="158">
        <f t="shared" si="30"/>
        <v>0.1583817017188896</v>
      </c>
      <c r="K427" s="132">
        <f t="shared" si="24"/>
        <v>-0.12694620009249269</v>
      </c>
      <c r="L427" s="132">
        <f t="shared" si="25"/>
        <v>20.171962616822427</v>
      </c>
    </row>
    <row r="428" spans="1:12" ht="13.5" thickBot="1" x14ac:dyDescent="0.25">
      <c r="A428" s="162" t="s">
        <v>68</v>
      </c>
      <c r="B428" s="157">
        <f t="shared" si="26"/>
        <v>40.231999999999999</v>
      </c>
      <c r="C428" s="157">
        <f t="shared" si="27"/>
        <v>45.494999999999997</v>
      </c>
      <c r="D428" s="157">
        <f t="shared" si="28"/>
        <v>51.369</v>
      </c>
      <c r="E428" s="157">
        <f t="shared" si="29"/>
        <v>49.844999999999999</v>
      </c>
      <c r="F428" s="157">
        <f t="shared" si="29"/>
        <v>47.37</v>
      </c>
      <c r="G428" s="157">
        <f t="shared" si="29"/>
        <v>44.965000000000003</v>
      </c>
      <c r="H428" s="157">
        <f t="shared" si="29"/>
        <v>45.96</v>
      </c>
      <c r="I428" s="157">
        <f t="shared" si="29"/>
        <v>41.198</v>
      </c>
      <c r="J428" s="158">
        <f t="shared" si="30"/>
        <v>0.66885200315719961</v>
      </c>
      <c r="K428" s="132">
        <f t="shared" si="24"/>
        <v>-0.10361183637946036</v>
      </c>
      <c r="L428" s="132">
        <f t="shared" si="25"/>
        <v>2.4010737721216969E-2</v>
      </c>
    </row>
    <row r="429" spans="1:12" x14ac:dyDescent="0.2">
      <c r="F429" s="118"/>
      <c r="G429" s="169"/>
      <c r="H429" s="170"/>
    </row>
    <row r="430" spans="1:12" x14ac:dyDescent="0.2">
      <c r="A430" t="s">
        <v>129</v>
      </c>
      <c r="H430" s="171"/>
    </row>
    <row r="431" spans="1:12" x14ac:dyDescent="0.2">
      <c r="A431" t="s">
        <v>131</v>
      </c>
      <c r="H431" s="20"/>
    </row>
    <row r="432" spans="1:12" x14ac:dyDescent="0.2">
      <c r="H432" s="118"/>
    </row>
    <row r="433" spans="26:26" x14ac:dyDescent="0.2">
      <c r="Z433"/>
    </row>
    <row r="434" spans="26:26" x14ac:dyDescent="0.2">
      <c r="Z434"/>
    </row>
    <row r="435" spans="26:26" x14ac:dyDescent="0.2">
      <c r="Z435"/>
    </row>
    <row r="436" spans="26:26" x14ac:dyDescent="0.2">
      <c r="Z436"/>
    </row>
    <row r="437" spans="26:26" x14ac:dyDescent="0.2">
      <c r="Z437"/>
    </row>
    <row r="438" spans="26:26" ht="42" customHeight="1" x14ac:dyDescent="0.2">
      <c r="Z438"/>
    </row>
    <row r="439" spans="26:26" x14ac:dyDescent="0.2">
      <c r="Z439"/>
    </row>
    <row r="440" spans="26:26" x14ac:dyDescent="0.2">
      <c r="Z440"/>
    </row>
    <row r="441" spans="26:26" x14ac:dyDescent="0.2">
      <c r="Z441"/>
    </row>
    <row r="442" spans="26:26" x14ac:dyDescent="0.2">
      <c r="Z442"/>
    </row>
    <row r="443" spans="26:26" x14ac:dyDescent="0.2">
      <c r="Z443"/>
    </row>
    <row r="444" spans="26:26" x14ac:dyDescent="0.2">
      <c r="Z444"/>
    </row>
    <row r="445" spans="26:26" x14ac:dyDescent="0.2">
      <c r="Z445"/>
    </row>
    <row r="446" spans="26:26" x14ac:dyDescent="0.2">
      <c r="Z446"/>
    </row>
    <row r="447" spans="26:26" x14ac:dyDescent="0.2">
      <c r="Z447"/>
    </row>
    <row r="448" spans="26:26" x14ac:dyDescent="0.2">
      <c r="Z448"/>
    </row>
    <row r="449" spans="26:26" x14ac:dyDescent="0.2">
      <c r="Z449"/>
    </row>
    <row r="450" spans="26:26" x14ac:dyDescent="0.2">
      <c r="Z450"/>
    </row>
    <row r="451" spans="26:26" x14ac:dyDescent="0.2">
      <c r="Z451"/>
    </row>
    <row r="452" spans="26:26" x14ac:dyDescent="0.2">
      <c r="Z452"/>
    </row>
    <row r="453" spans="26:26" x14ac:dyDescent="0.2">
      <c r="Z453"/>
    </row>
    <row r="454" spans="26:26" x14ac:dyDescent="0.2">
      <c r="Z454"/>
    </row>
    <row r="455" spans="26:26" x14ac:dyDescent="0.2">
      <c r="Z455"/>
    </row>
    <row r="456" spans="26:26" x14ac:dyDescent="0.2">
      <c r="Z456"/>
    </row>
    <row r="457" spans="26:26" x14ac:dyDescent="0.2">
      <c r="Z457"/>
    </row>
    <row r="458" spans="26:26" x14ac:dyDescent="0.2">
      <c r="Z458"/>
    </row>
    <row r="459" spans="26:26" x14ac:dyDescent="0.2">
      <c r="Z459"/>
    </row>
    <row r="460" spans="26:26" x14ac:dyDescent="0.2">
      <c r="Z460"/>
    </row>
    <row r="461" spans="26:26" x14ac:dyDescent="0.2">
      <c r="Z461"/>
    </row>
    <row r="462" spans="26:26" x14ac:dyDescent="0.2">
      <c r="Z462"/>
    </row>
    <row r="463" spans="26:26" x14ac:dyDescent="0.2">
      <c r="Z463"/>
    </row>
    <row r="464" spans="26:26" x14ac:dyDescent="0.2">
      <c r="Z464"/>
    </row>
    <row r="465" spans="26:26" x14ac:dyDescent="0.2">
      <c r="Z465"/>
    </row>
    <row r="466" spans="26:26" x14ac:dyDescent="0.2">
      <c r="Z466"/>
    </row>
    <row r="467" spans="26:26" x14ac:dyDescent="0.2">
      <c r="Z467"/>
    </row>
    <row r="468" spans="26:26" x14ac:dyDescent="0.2">
      <c r="Z468"/>
    </row>
    <row r="469" spans="26:26" x14ac:dyDescent="0.2">
      <c r="Z469"/>
    </row>
    <row r="470" spans="26:26" x14ac:dyDescent="0.2">
      <c r="Z470"/>
    </row>
    <row r="471" spans="26:26" x14ac:dyDescent="0.2">
      <c r="Z471"/>
    </row>
    <row r="472" spans="26:26" x14ac:dyDescent="0.2">
      <c r="Z472"/>
    </row>
    <row r="473" spans="26:26" x14ac:dyDescent="0.2">
      <c r="Z473"/>
    </row>
    <row r="474" spans="26:26" x14ac:dyDescent="0.2">
      <c r="Z474"/>
    </row>
    <row r="475" spans="26:26" x14ac:dyDescent="0.2">
      <c r="Z475"/>
    </row>
    <row r="476" spans="26:26" x14ac:dyDescent="0.2">
      <c r="Z476"/>
    </row>
    <row r="477" spans="26:26" x14ac:dyDescent="0.2">
      <c r="Z477"/>
    </row>
    <row r="478" spans="26:26" x14ac:dyDescent="0.2">
      <c r="Z478"/>
    </row>
    <row r="479" spans="26:26" x14ac:dyDescent="0.2">
      <c r="Z479"/>
    </row>
    <row r="480" spans="26:26" x14ac:dyDescent="0.2">
      <c r="Z480"/>
    </row>
    <row r="481" spans="26:26" x14ac:dyDescent="0.2">
      <c r="Z481"/>
    </row>
    <row r="482" spans="26:26" x14ac:dyDescent="0.2">
      <c r="Z482"/>
    </row>
    <row r="483" spans="26:26" x14ac:dyDescent="0.2">
      <c r="Z483"/>
    </row>
    <row r="484" spans="26:26" x14ac:dyDescent="0.2">
      <c r="Z484"/>
    </row>
    <row r="485" spans="26:26" x14ac:dyDescent="0.2">
      <c r="Z485"/>
    </row>
    <row r="486" spans="26:26" x14ac:dyDescent="0.2">
      <c r="Z486"/>
    </row>
    <row r="487" spans="26:26" x14ac:dyDescent="0.2">
      <c r="Z487"/>
    </row>
    <row r="488" spans="26:26" x14ac:dyDescent="0.2">
      <c r="Z488"/>
    </row>
    <row r="489" spans="26:26" x14ac:dyDescent="0.2">
      <c r="Z489"/>
    </row>
    <row r="490" spans="26:26" x14ac:dyDescent="0.2">
      <c r="Z490"/>
    </row>
    <row r="491" spans="26:26" x14ac:dyDescent="0.2">
      <c r="Z491"/>
    </row>
    <row r="492" spans="26:26" x14ac:dyDescent="0.2">
      <c r="Z492"/>
    </row>
    <row r="493" spans="26:26" x14ac:dyDescent="0.2">
      <c r="Z493"/>
    </row>
    <row r="494" spans="26:26" x14ac:dyDescent="0.2">
      <c r="Z494"/>
    </row>
    <row r="495" spans="26:26" x14ac:dyDescent="0.2">
      <c r="Z495"/>
    </row>
    <row r="496" spans="26:26" x14ac:dyDescent="0.2">
      <c r="Z496"/>
    </row>
    <row r="497" spans="26:26" x14ac:dyDescent="0.2">
      <c r="Z497"/>
    </row>
    <row r="498" spans="26:26" x14ac:dyDescent="0.2">
      <c r="Z498"/>
    </row>
    <row r="499" spans="26:26" x14ac:dyDescent="0.2">
      <c r="Z499"/>
    </row>
    <row r="500" spans="26:26" x14ac:dyDescent="0.2">
      <c r="Z500"/>
    </row>
    <row r="501" spans="26:26" x14ac:dyDescent="0.2">
      <c r="Z501"/>
    </row>
    <row r="502" spans="26:26" x14ac:dyDescent="0.2">
      <c r="Z502"/>
    </row>
    <row r="503" spans="26:26" x14ac:dyDescent="0.2">
      <c r="Z503"/>
    </row>
    <row r="504" spans="26:26" x14ac:dyDescent="0.2">
      <c r="Z504"/>
    </row>
    <row r="505" spans="26:26" x14ac:dyDescent="0.2">
      <c r="Z505"/>
    </row>
    <row r="506" spans="26:26" x14ac:dyDescent="0.2">
      <c r="Z506"/>
    </row>
    <row r="507" spans="26:26" x14ac:dyDescent="0.2">
      <c r="Z507"/>
    </row>
    <row r="508" spans="26:26" x14ac:dyDescent="0.2">
      <c r="Z508"/>
    </row>
    <row r="509" spans="26:26" x14ac:dyDescent="0.2">
      <c r="Z509"/>
    </row>
    <row r="510" spans="26:26" x14ac:dyDescent="0.2">
      <c r="Z510"/>
    </row>
    <row r="511" spans="26:26" x14ac:dyDescent="0.2">
      <c r="Z511"/>
    </row>
    <row r="512" spans="26:26" x14ac:dyDescent="0.2">
      <c r="Z512"/>
    </row>
    <row r="513" spans="26:26" x14ac:dyDescent="0.2">
      <c r="Z513"/>
    </row>
    <row r="514" spans="26:26" x14ac:dyDescent="0.2">
      <c r="Z514"/>
    </row>
    <row r="515" spans="26:26" x14ac:dyDescent="0.2">
      <c r="Z515"/>
    </row>
    <row r="516" spans="26:26" x14ac:dyDescent="0.2">
      <c r="Z516"/>
    </row>
    <row r="517" spans="26:26" x14ac:dyDescent="0.2">
      <c r="Z517"/>
    </row>
    <row r="518" spans="26:26" x14ac:dyDescent="0.2">
      <c r="Z518"/>
    </row>
    <row r="519" spans="26:26" x14ac:dyDescent="0.2">
      <c r="Z519"/>
    </row>
    <row r="520" spans="26:26" x14ac:dyDescent="0.2">
      <c r="Z520"/>
    </row>
    <row r="521" spans="26:26" x14ac:dyDescent="0.2">
      <c r="Z521"/>
    </row>
    <row r="522" spans="26:26" x14ac:dyDescent="0.2">
      <c r="Z522"/>
    </row>
    <row r="523" spans="26:26" x14ac:dyDescent="0.2">
      <c r="Z523"/>
    </row>
    <row r="524" spans="26:26" x14ac:dyDescent="0.2">
      <c r="Z524"/>
    </row>
    <row r="525" spans="26:26" x14ac:dyDescent="0.2">
      <c r="Z525"/>
    </row>
    <row r="526" spans="26:26" x14ac:dyDescent="0.2">
      <c r="Z526"/>
    </row>
    <row r="527" spans="26:26" x14ac:dyDescent="0.2">
      <c r="Z527"/>
    </row>
    <row r="528" spans="26:26" x14ac:dyDescent="0.2">
      <c r="Z528"/>
    </row>
    <row r="529" spans="26:26" x14ac:dyDescent="0.2">
      <c r="Z529"/>
    </row>
    <row r="530" spans="26:26" x14ac:dyDescent="0.2">
      <c r="Z530"/>
    </row>
    <row r="531" spans="26:26" x14ac:dyDescent="0.2">
      <c r="Z531"/>
    </row>
    <row r="532" spans="26:26" x14ac:dyDescent="0.2">
      <c r="Z532"/>
    </row>
    <row r="533" spans="26:26" x14ac:dyDescent="0.2">
      <c r="Z533"/>
    </row>
    <row r="534" spans="26:26" x14ac:dyDescent="0.2">
      <c r="Z534"/>
    </row>
    <row r="535" spans="26:26" x14ac:dyDescent="0.2">
      <c r="Z535"/>
    </row>
    <row r="536" spans="26:26" x14ac:dyDescent="0.2">
      <c r="Z536"/>
    </row>
    <row r="537" spans="26:26" x14ac:dyDescent="0.2">
      <c r="Z537"/>
    </row>
    <row r="538" spans="26:26" x14ac:dyDescent="0.2">
      <c r="Z538"/>
    </row>
    <row r="539" spans="26:26" x14ac:dyDescent="0.2">
      <c r="Z539"/>
    </row>
    <row r="540" spans="26:26" x14ac:dyDescent="0.2">
      <c r="Z540"/>
    </row>
    <row r="541" spans="26:26" x14ac:dyDescent="0.2">
      <c r="Z541"/>
    </row>
    <row r="542" spans="26:26" x14ac:dyDescent="0.2">
      <c r="Z542"/>
    </row>
    <row r="543" spans="26:26" x14ac:dyDescent="0.2">
      <c r="Z543"/>
    </row>
    <row r="544" spans="26:26" x14ac:dyDescent="0.2">
      <c r="Z544"/>
    </row>
    <row r="545" spans="26:26" x14ac:dyDescent="0.2">
      <c r="Z545"/>
    </row>
  </sheetData>
  <mergeCells count="21">
    <mergeCell ref="H386:H387"/>
    <mergeCell ref="I386:I387"/>
    <mergeCell ref="J386:J387"/>
    <mergeCell ref="K386:K387"/>
    <mergeCell ref="L386:L387"/>
    <mergeCell ref="A320:S320"/>
    <mergeCell ref="Y355:AB357"/>
    <mergeCell ref="B384:H384"/>
    <mergeCell ref="J384:T384"/>
    <mergeCell ref="B386:B387"/>
    <mergeCell ref="C386:C387"/>
    <mergeCell ref="D386:D387"/>
    <mergeCell ref="E386:E387"/>
    <mergeCell ref="F386:F387"/>
    <mergeCell ref="G386:G387"/>
    <mergeCell ref="W8:Y8"/>
    <mergeCell ref="A124:S124"/>
    <mergeCell ref="A163:S163"/>
    <mergeCell ref="A202:S202"/>
    <mergeCell ref="A241:S241"/>
    <mergeCell ref="A280:S280"/>
  </mergeCells>
  <pageMargins left="0.25" right="0.2" top="1" bottom="1" header="0.5" footer="0.5"/>
  <pageSetup paperSize="9" scale="6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O5:P10"/>
  <sheetViews>
    <sheetView workbookViewId="0">
      <selection activeCell="X370" sqref="X370:Y370"/>
    </sheetView>
  </sheetViews>
  <sheetFormatPr defaultRowHeight="12.75" x14ac:dyDescent="0.2"/>
  <cols>
    <col min="15" max="15" width="24.7109375" customWidth="1"/>
  </cols>
  <sheetData>
    <row r="5" spans="15:16" x14ac:dyDescent="0.2">
      <c r="O5" t="s">
        <v>102</v>
      </c>
      <c r="P5" s="167">
        <v>30.211837070878786</v>
      </c>
    </row>
    <row r="6" spans="15:16" x14ac:dyDescent="0.2">
      <c r="O6" t="s">
        <v>103</v>
      </c>
      <c r="P6" s="167">
        <v>0.8885715097195116</v>
      </c>
    </row>
    <row r="7" spans="15:16" x14ac:dyDescent="0.2">
      <c r="O7" t="s">
        <v>105</v>
      </c>
      <c r="P7" s="167">
        <v>46.891419807435597</v>
      </c>
    </row>
    <row r="8" spans="15:16" x14ac:dyDescent="0.2">
      <c r="O8" t="s">
        <v>106</v>
      </c>
      <c r="P8" s="167">
        <v>17.13766366554006</v>
      </c>
    </row>
    <row r="9" spans="15:16" x14ac:dyDescent="0.2">
      <c r="O9" t="s">
        <v>107</v>
      </c>
      <c r="P9" s="167">
        <v>4.8705079464260432</v>
      </c>
    </row>
    <row r="10" spans="15:16" x14ac:dyDescent="0.2">
      <c r="P10" s="200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AF543"/>
  <sheetViews>
    <sheetView zoomScale="80" zoomScaleNormal="80" workbookViewId="0">
      <selection activeCell="X370" sqref="X370:Y370"/>
    </sheetView>
  </sheetViews>
  <sheetFormatPr defaultRowHeight="12.75" x14ac:dyDescent="0.2"/>
  <cols>
    <col min="1" max="1" width="38.140625" customWidth="1"/>
    <col min="2" max="2" width="23.5703125" customWidth="1"/>
    <col min="3" max="21" width="10" customWidth="1"/>
    <col min="22" max="22" width="13.140625" customWidth="1"/>
    <col min="23" max="23" width="10.7109375" customWidth="1"/>
    <col min="24" max="24" width="16.28515625" customWidth="1"/>
    <col min="25" max="25" width="10.7109375" customWidth="1"/>
    <col min="26" max="26" width="10.7109375" style="7" customWidth="1"/>
    <col min="27" max="27" width="10.7109375" customWidth="1"/>
    <col min="28" max="28" width="12.85546875" customWidth="1"/>
    <col min="31" max="31" width="14" customWidth="1"/>
  </cols>
  <sheetData>
    <row r="1" spans="1:31" ht="18.75" thickTop="1" x14ac:dyDescent="0.25">
      <c r="A1" s="1" t="s">
        <v>165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W1" s="4" t="s">
        <v>1</v>
      </c>
      <c r="X1" s="5"/>
      <c r="Y1" s="6"/>
    </row>
    <row r="2" spans="1:31" x14ac:dyDescent="0.2">
      <c r="A2" s="176" t="s">
        <v>2</v>
      </c>
      <c r="B2" s="205">
        <v>40721.49113425926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W2" s="11" t="s">
        <v>2</v>
      </c>
      <c r="X2" s="12">
        <v>40703.770914351851</v>
      </c>
      <c r="Y2" s="6"/>
    </row>
    <row r="3" spans="1:31" x14ac:dyDescent="0.2">
      <c r="A3" s="206" t="s">
        <v>3</v>
      </c>
      <c r="B3" s="207">
        <v>40840.576087743058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W3" s="11" t="s">
        <v>3</v>
      </c>
      <c r="X3" s="12">
        <v>40766.983473587963</v>
      </c>
      <c r="Y3" s="6"/>
    </row>
    <row r="4" spans="1:31" x14ac:dyDescent="0.2">
      <c r="A4" s="176" t="s">
        <v>4</v>
      </c>
      <c r="B4" s="176" t="s">
        <v>5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W4" s="11" t="s">
        <v>4</v>
      </c>
      <c r="X4" s="11" t="s">
        <v>5</v>
      </c>
      <c r="Y4" s="6"/>
    </row>
    <row r="5" spans="1:31" ht="13.5" thickBo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3"/>
      <c r="U5" s="3"/>
      <c r="Y5" s="6"/>
    </row>
    <row r="6" spans="1:31" ht="15.75" thickTop="1" x14ac:dyDescent="0.2">
      <c r="A6" s="16"/>
      <c r="B6" s="173" t="s">
        <v>6</v>
      </c>
      <c r="C6" s="174" t="s">
        <v>7</v>
      </c>
      <c r="D6" s="175"/>
      <c r="E6" s="175"/>
      <c r="F6" s="175"/>
      <c r="G6" s="17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/>
      <c r="U6" s="3"/>
      <c r="W6" s="19" t="s">
        <v>8</v>
      </c>
      <c r="X6" s="19" t="s">
        <v>9</v>
      </c>
      <c r="Y6" s="20"/>
    </row>
    <row r="7" spans="1:31" ht="15" x14ac:dyDescent="0.2">
      <c r="A7" s="16"/>
      <c r="B7" s="173" t="s">
        <v>10</v>
      </c>
      <c r="C7" s="174" t="s">
        <v>166</v>
      </c>
      <c r="D7" s="176"/>
      <c r="E7" s="176"/>
      <c r="F7" s="176"/>
      <c r="G7" s="176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19" t="s">
        <v>12</v>
      </c>
      <c r="X7" s="19" t="s">
        <v>9</v>
      </c>
      <c r="Y7" s="20"/>
    </row>
    <row r="8" spans="1:31" ht="15" x14ac:dyDescent="0.2">
      <c r="A8" s="16"/>
      <c r="B8" s="173" t="s">
        <v>13</v>
      </c>
      <c r="C8" s="174" t="s">
        <v>134</v>
      </c>
      <c r="D8" s="176"/>
      <c r="E8" s="176"/>
      <c r="F8" s="176"/>
      <c r="G8" s="176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W8" s="21"/>
      <c r="X8" s="22"/>
      <c r="Y8" s="23"/>
    </row>
    <row r="9" spans="1:31" s="26" customFormat="1" x14ac:dyDescent="0.2">
      <c r="A9" s="201" t="s">
        <v>167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W9"/>
      <c r="X9"/>
      <c r="Y9" s="27"/>
      <c r="Z9" s="28"/>
      <c r="AD9"/>
      <c r="AE9"/>
    </row>
    <row r="10" spans="1:31" s="26" customFormat="1" x14ac:dyDescent="0.2">
      <c r="A10" s="24"/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  <c r="M10" s="25">
        <v>13</v>
      </c>
      <c r="N10" s="25">
        <v>14</v>
      </c>
      <c r="O10" s="25">
        <v>15</v>
      </c>
      <c r="P10" s="25">
        <v>16</v>
      </c>
      <c r="Q10" s="25">
        <v>17</v>
      </c>
      <c r="R10" s="25">
        <v>18</v>
      </c>
      <c r="S10" s="25">
        <v>19</v>
      </c>
      <c r="T10" s="25">
        <v>20</v>
      </c>
      <c r="U10" s="25">
        <v>21</v>
      </c>
      <c r="W10"/>
      <c r="X10"/>
      <c r="Y10" s="29"/>
      <c r="Z10" s="28"/>
    </row>
    <row r="11" spans="1:31" x14ac:dyDescent="0.2">
      <c r="A11" s="30" t="s">
        <v>15</v>
      </c>
      <c r="B11" s="30" t="s">
        <v>16</v>
      </c>
      <c r="C11" s="30" t="s">
        <v>17</v>
      </c>
      <c r="D11" s="30" t="s">
        <v>18</v>
      </c>
      <c r="E11" s="30" t="s">
        <v>19</v>
      </c>
      <c r="F11" s="30" t="s">
        <v>20</v>
      </c>
      <c r="G11" s="30" t="s">
        <v>21</v>
      </c>
      <c r="H11" s="30" t="s">
        <v>22</v>
      </c>
      <c r="I11" s="30" t="s">
        <v>23</v>
      </c>
      <c r="J11" s="30" t="s">
        <v>24</v>
      </c>
      <c r="K11" s="30" t="s">
        <v>25</v>
      </c>
      <c r="L11" s="30" t="s">
        <v>26</v>
      </c>
      <c r="M11" s="30" t="s">
        <v>27</v>
      </c>
      <c r="N11" s="30" t="s">
        <v>28</v>
      </c>
      <c r="O11" s="30" t="s">
        <v>29</v>
      </c>
      <c r="P11" s="30" t="s">
        <v>30</v>
      </c>
      <c r="Q11" s="30" t="s">
        <v>31</v>
      </c>
      <c r="R11" s="30" t="s">
        <v>32</v>
      </c>
      <c r="S11" s="30" t="s">
        <v>33</v>
      </c>
      <c r="T11" s="30" t="s">
        <v>34</v>
      </c>
      <c r="U11" s="30" t="s">
        <v>35</v>
      </c>
      <c r="W11" s="30" t="s">
        <v>15</v>
      </c>
      <c r="X11" s="30" t="s">
        <v>35</v>
      </c>
      <c r="Y11" s="31"/>
      <c r="Z11" s="32"/>
      <c r="AA11" s="20"/>
      <c r="AB11" s="20"/>
    </row>
    <row r="12" spans="1:31" ht="15" customHeight="1" x14ac:dyDescent="0.2">
      <c r="A12" s="30" t="s">
        <v>36</v>
      </c>
      <c r="B12" s="33">
        <v>1709</v>
      </c>
      <c r="C12" s="33">
        <v>1815</v>
      </c>
      <c r="D12" s="33">
        <v>1554</v>
      </c>
      <c r="E12" s="33">
        <v>1495</v>
      </c>
      <c r="F12" s="33">
        <v>1483</v>
      </c>
      <c r="G12" s="33">
        <v>1530</v>
      </c>
      <c r="H12" s="33">
        <v>1478</v>
      </c>
      <c r="I12" s="33">
        <v>1513</v>
      </c>
      <c r="J12" s="33">
        <v>1358</v>
      </c>
      <c r="K12" s="33">
        <v>1329</v>
      </c>
      <c r="L12" s="33">
        <v>1367</v>
      </c>
      <c r="M12" s="33">
        <v>1304</v>
      </c>
      <c r="N12" s="33">
        <v>1351</v>
      </c>
      <c r="O12" s="33">
        <v>1266</v>
      </c>
      <c r="P12" s="33">
        <v>1218</v>
      </c>
      <c r="Q12" s="33">
        <v>1418</v>
      </c>
      <c r="R12" s="33">
        <v>1390</v>
      </c>
      <c r="S12" s="33">
        <v>1398</v>
      </c>
      <c r="T12" s="33">
        <v>1416</v>
      </c>
      <c r="U12" s="33">
        <v>1145</v>
      </c>
      <c r="V12" s="34">
        <f>(U12-T12)/T12</f>
        <v>-0.19138418079096045</v>
      </c>
      <c r="W12" s="30" t="s">
        <v>36</v>
      </c>
      <c r="X12" s="33">
        <v>8355260</v>
      </c>
      <c r="Y12" s="30" t="s">
        <v>36</v>
      </c>
      <c r="Z12" s="32"/>
      <c r="AA12" s="30" t="s">
        <v>37</v>
      </c>
      <c r="AB12" s="33">
        <v>35589</v>
      </c>
    </row>
    <row r="13" spans="1:31" ht="15" customHeight="1" x14ac:dyDescent="0.2">
      <c r="A13" s="30" t="s">
        <v>38</v>
      </c>
      <c r="B13" s="33">
        <v>4237</v>
      </c>
      <c r="C13" s="33">
        <v>4273</v>
      </c>
      <c r="D13" s="33">
        <v>3675</v>
      </c>
      <c r="E13" s="33">
        <v>3277</v>
      </c>
      <c r="F13" s="33">
        <v>3698</v>
      </c>
      <c r="G13" s="33">
        <v>3331</v>
      </c>
      <c r="H13" s="33">
        <v>3264</v>
      </c>
      <c r="I13" s="33">
        <v>3330</v>
      </c>
      <c r="J13" s="33">
        <v>3248</v>
      </c>
      <c r="K13" s="33">
        <v>3194</v>
      </c>
      <c r="L13" s="33">
        <v>3343</v>
      </c>
      <c r="M13" s="33">
        <v>3456</v>
      </c>
      <c r="N13" s="33">
        <v>2359</v>
      </c>
      <c r="O13" s="33">
        <v>2290</v>
      </c>
      <c r="P13" s="33">
        <v>2219</v>
      </c>
      <c r="Q13" s="33">
        <v>1962</v>
      </c>
      <c r="R13" s="33">
        <v>1897</v>
      </c>
      <c r="S13" s="33">
        <v>1719</v>
      </c>
      <c r="T13" s="33">
        <v>1977</v>
      </c>
      <c r="U13" s="33">
        <v>1039</v>
      </c>
      <c r="V13" s="34">
        <f t="shared" ref="V13:V43" si="0">(U13-T13)/T13</f>
        <v>-0.4744562468386444</v>
      </c>
      <c r="W13" s="30" t="s">
        <v>38</v>
      </c>
      <c r="X13" s="33">
        <v>10753080</v>
      </c>
      <c r="Y13" s="30" t="s">
        <v>38</v>
      </c>
      <c r="Z13" s="32"/>
      <c r="AA13" s="30" t="s">
        <v>39</v>
      </c>
      <c r="AB13" s="33">
        <v>319368</v>
      </c>
    </row>
    <row r="14" spans="1:31" ht="15" customHeight="1" x14ac:dyDescent="0.2">
      <c r="A14" s="30" t="s">
        <v>40</v>
      </c>
      <c r="B14" s="33">
        <v>1521</v>
      </c>
      <c r="C14" s="33">
        <v>1190</v>
      </c>
      <c r="D14" s="33">
        <v>1283</v>
      </c>
      <c r="E14" s="33">
        <v>1345</v>
      </c>
      <c r="F14" s="33">
        <v>1307</v>
      </c>
      <c r="G14" s="33">
        <v>1279</v>
      </c>
      <c r="H14" s="33">
        <v>1403</v>
      </c>
      <c r="I14" s="33">
        <v>1309</v>
      </c>
      <c r="J14" s="33">
        <v>1205</v>
      </c>
      <c r="K14" s="33">
        <v>922</v>
      </c>
      <c r="L14" s="33">
        <v>858</v>
      </c>
      <c r="M14" s="33">
        <v>925</v>
      </c>
      <c r="N14" s="33">
        <v>1025</v>
      </c>
      <c r="O14" s="33">
        <v>1147</v>
      </c>
      <c r="P14" s="33">
        <v>1061</v>
      </c>
      <c r="Q14" s="33">
        <v>964</v>
      </c>
      <c r="R14" s="33">
        <v>923</v>
      </c>
      <c r="S14" s="33">
        <v>967</v>
      </c>
      <c r="T14" s="33">
        <v>717</v>
      </c>
      <c r="U14" s="33">
        <v>352</v>
      </c>
      <c r="V14" s="34">
        <f t="shared" si="0"/>
        <v>-0.50906555090655514</v>
      </c>
      <c r="W14" s="30" t="s">
        <v>40</v>
      </c>
      <c r="X14" s="33">
        <v>7606551</v>
      </c>
      <c r="Y14" s="30" t="s">
        <v>40</v>
      </c>
      <c r="Z14" s="32"/>
      <c r="AA14" s="35" t="s">
        <v>41</v>
      </c>
      <c r="AB14" s="20"/>
    </row>
    <row r="15" spans="1:31" ht="15" customHeight="1" x14ac:dyDescent="0.2">
      <c r="A15" s="30" t="s">
        <v>42</v>
      </c>
      <c r="B15" s="33">
        <v>64</v>
      </c>
      <c r="C15" s="33">
        <v>64</v>
      </c>
      <c r="D15" s="33">
        <v>17</v>
      </c>
      <c r="E15" s="33">
        <v>20</v>
      </c>
      <c r="F15" s="33">
        <v>64</v>
      </c>
      <c r="G15" s="33">
        <v>64</v>
      </c>
      <c r="H15" s="33">
        <v>64</v>
      </c>
      <c r="I15" s="33">
        <v>64</v>
      </c>
      <c r="J15" s="33">
        <v>17</v>
      </c>
      <c r="K15" s="33">
        <v>20</v>
      </c>
      <c r="L15" s="33">
        <v>32</v>
      </c>
      <c r="M15" s="33">
        <v>34</v>
      </c>
      <c r="N15" s="33">
        <v>33</v>
      </c>
      <c r="O15" s="33">
        <v>35</v>
      </c>
      <c r="P15" s="33">
        <v>39</v>
      </c>
      <c r="Q15" s="33">
        <v>36</v>
      </c>
      <c r="R15" s="33">
        <v>39</v>
      </c>
      <c r="S15" s="33">
        <v>33</v>
      </c>
      <c r="T15" s="33">
        <v>28</v>
      </c>
      <c r="U15" s="33">
        <v>15</v>
      </c>
      <c r="V15" s="34">
        <f t="shared" si="0"/>
        <v>-0.4642857142857143</v>
      </c>
      <c r="W15" s="30" t="s">
        <v>42</v>
      </c>
      <c r="X15" s="33">
        <v>796875</v>
      </c>
      <c r="Y15" s="30" t="s">
        <v>42</v>
      </c>
      <c r="Z15" s="32"/>
      <c r="AA15" s="20"/>
      <c r="AB15" s="20"/>
    </row>
    <row r="16" spans="1:31" ht="15" customHeight="1" x14ac:dyDescent="0.2">
      <c r="A16" s="30" t="s">
        <v>43</v>
      </c>
      <c r="B16" s="33">
        <v>13856</v>
      </c>
      <c r="C16" s="33">
        <v>11770</v>
      </c>
      <c r="D16" s="33">
        <v>9169</v>
      </c>
      <c r="E16" s="33">
        <v>7820</v>
      </c>
      <c r="F16" s="33">
        <v>6452</v>
      </c>
      <c r="G16" s="33">
        <v>5854</v>
      </c>
      <c r="H16" s="33">
        <v>5399</v>
      </c>
      <c r="I16" s="33">
        <v>5228</v>
      </c>
      <c r="J16" s="33">
        <v>4307</v>
      </c>
      <c r="K16" s="33">
        <v>3642</v>
      </c>
      <c r="L16" s="33">
        <v>5007</v>
      </c>
      <c r="M16" s="33">
        <v>4065</v>
      </c>
      <c r="N16" s="33">
        <v>3748</v>
      </c>
      <c r="O16" s="33">
        <v>4081</v>
      </c>
      <c r="P16" s="33">
        <v>4061</v>
      </c>
      <c r="Q16" s="33">
        <v>3640</v>
      </c>
      <c r="R16" s="33">
        <v>3992</v>
      </c>
      <c r="S16" s="33">
        <v>3300</v>
      </c>
      <c r="T16" s="33">
        <v>3090</v>
      </c>
      <c r="U16" s="33">
        <v>2958</v>
      </c>
      <c r="V16" s="34">
        <f t="shared" si="0"/>
        <v>-4.2718446601941747E-2</v>
      </c>
      <c r="W16" s="30" t="s">
        <v>43</v>
      </c>
      <c r="X16" s="33">
        <v>10467542</v>
      </c>
      <c r="Y16" s="30" t="s">
        <v>43</v>
      </c>
      <c r="Z16"/>
    </row>
    <row r="17" spans="1:28" ht="15" customHeight="1" x14ac:dyDescent="0.2">
      <c r="A17" s="30" t="s">
        <v>44</v>
      </c>
      <c r="B17" s="33">
        <v>394</v>
      </c>
      <c r="C17" s="33">
        <v>451</v>
      </c>
      <c r="D17" s="33">
        <v>400</v>
      </c>
      <c r="E17" s="33">
        <v>420</v>
      </c>
      <c r="F17" s="33">
        <v>401</v>
      </c>
      <c r="G17" s="33">
        <v>379</v>
      </c>
      <c r="H17" s="33">
        <v>360</v>
      </c>
      <c r="I17" s="33">
        <v>361</v>
      </c>
      <c r="J17" s="33">
        <v>335</v>
      </c>
      <c r="K17" s="33">
        <v>302</v>
      </c>
      <c r="L17" s="33">
        <v>290</v>
      </c>
      <c r="M17" s="33">
        <v>260</v>
      </c>
      <c r="N17" s="33">
        <v>220</v>
      </c>
      <c r="O17" s="33">
        <v>231</v>
      </c>
      <c r="P17" s="33">
        <v>261</v>
      </c>
      <c r="Q17" s="33">
        <v>253</v>
      </c>
      <c r="R17" s="33">
        <v>265</v>
      </c>
      <c r="S17" s="33">
        <v>260</v>
      </c>
      <c r="T17" s="33">
        <v>220</v>
      </c>
      <c r="U17" s="33">
        <v>127</v>
      </c>
      <c r="V17" s="34">
        <f t="shared" si="0"/>
        <v>-0.42272727272727273</v>
      </c>
      <c r="W17" s="30" t="s">
        <v>44</v>
      </c>
      <c r="X17" s="33">
        <v>5511451</v>
      </c>
      <c r="Y17" s="30" t="s">
        <v>44</v>
      </c>
      <c r="Z17"/>
    </row>
    <row r="18" spans="1:28" ht="15" customHeight="1" x14ac:dyDescent="0.2">
      <c r="A18" s="30" t="s">
        <v>45</v>
      </c>
      <c r="B18" s="33">
        <v>715</v>
      </c>
      <c r="C18" s="33">
        <v>487</v>
      </c>
      <c r="D18" s="33">
        <v>239</v>
      </c>
      <c r="E18" s="33">
        <v>135</v>
      </c>
      <c r="F18" s="33">
        <v>131</v>
      </c>
      <c r="G18" s="33">
        <v>191</v>
      </c>
      <c r="H18" s="33">
        <v>223</v>
      </c>
      <c r="I18" s="33">
        <v>148</v>
      </c>
      <c r="J18" s="33">
        <v>131</v>
      </c>
      <c r="K18" s="33">
        <v>100</v>
      </c>
      <c r="L18" s="33">
        <v>118</v>
      </c>
      <c r="M18" s="33">
        <v>135</v>
      </c>
      <c r="N18" s="33">
        <v>89</v>
      </c>
      <c r="O18" s="33">
        <v>70</v>
      </c>
      <c r="P18" s="33">
        <v>100</v>
      </c>
      <c r="Q18" s="33">
        <v>119</v>
      </c>
      <c r="R18" s="33">
        <v>109</v>
      </c>
      <c r="S18" s="33">
        <v>171</v>
      </c>
      <c r="T18" s="33">
        <v>169</v>
      </c>
      <c r="U18" s="33">
        <v>101</v>
      </c>
      <c r="V18" s="34">
        <f t="shared" si="0"/>
        <v>-0.40236686390532544</v>
      </c>
      <c r="W18" s="30" t="s">
        <v>45</v>
      </c>
      <c r="X18" s="33">
        <v>1340415</v>
      </c>
      <c r="Y18" s="30" t="s">
        <v>45</v>
      </c>
      <c r="Z18"/>
    </row>
    <row r="19" spans="1:28" ht="15" customHeight="1" x14ac:dyDescent="0.2">
      <c r="A19" s="30" t="s">
        <v>46</v>
      </c>
      <c r="B19" s="33">
        <v>1651</v>
      </c>
      <c r="C19" s="33">
        <v>1442</v>
      </c>
      <c r="D19" s="33">
        <v>1416</v>
      </c>
      <c r="E19" s="33">
        <v>1333</v>
      </c>
      <c r="F19" s="33">
        <v>1553</v>
      </c>
      <c r="G19" s="33">
        <v>1303</v>
      </c>
      <c r="H19" s="33">
        <v>1080</v>
      </c>
      <c r="I19" s="33">
        <v>1046</v>
      </c>
      <c r="J19" s="33">
        <v>1267</v>
      </c>
      <c r="K19" s="33">
        <v>1140</v>
      </c>
      <c r="L19" s="33">
        <v>1099</v>
      </c>
      <c r="M19" s="33">
        <v>1121</v>
      </c>
      <c r="N19" s="33">
        <v>1118</v>
      </c>
      <c r="O19" s="33">
        <v>989</v>
      </c>
      <c r="P19" s="33">
        <v>951</v>
      </c>
      <c r="Q19" s="33">
        <v>968</v>
      </c>
      <c r="R19" s="33">
        <v>955</v>
      </c>
      <c r="S19" s="33">
        <v>934</v>
      </c>
      <c r="T19" s="33">
        <v>911</v>
      </c>
      <c r="U19" s="33">
        <v>734</v>
      </c>
      <c r="V19" s="34">
        <f t="shared" si="0"/>
        <v>-0.19429198682766191</v>
      </c>
      <c r="W19" s="30" t="s">
        <v>46</v>
      </c>
      <c r="X19" s="33">
        <v>5326314</v>
      </c>
      <c r="Y19" s="30" t="s">
        <v>46</v>
      </c>
      <c r="Z19" s="32"/>
      <c r="AA19" s="20"/>
      <c r="AB19" s="20"/>
    </row>
    <row r="20" spans="1:28" ht="15" customHeight="1" x14ac:dyDescent="0.2">
      <c r="A20" s="30" t="s">
        <v>47</v>
      </c>
      <c r="B20" s="33">
        <v>8615</v>
      </c>
      <c r="C20" s="33">
        <v>8430</v>
      </c>
      <c r="D20" s="33">
        <v>7941</v>
      </c>
      <c r="E20" s="33">
        <v>6777</v>
      </c>
      <c r="F20" s="33">
        <v>6558</v>
      </c>
      <c r="G20" s="33">
        <v>6486</v>
      </c>
      <c r="H20" s="33">
        <v>6558</v>
      </c>
      <c r="I20" s="33">
        <v>6553</v>
      </c>
      <c r="J20" s="33">
        <v>6315</v>
      </c>
      <c r="K20" s="33">
        <v>5780</v>
      </c>
      <c r="L20" s="33">
        <v>5775</v>
      </c>
      <c r="M20" s="33">
        <v>5211</v>
      </c>
      <c r="N20" s="33">
        <v>5004</v>
      </c>
      <c r="O20" s="33">
        <v>4937</v>
      </c>
      <c r="P20" s="33">
        <v>4899</v>
      </c>
      <c r="Q20" s="33">
        <v>5219</v>
      </c>
      <c r="R20" s="33">
        <v>5353</v>
      </c>
      <c r="S20" s="33">
        <v>5488</v>
      </c>
      <c r="T20" s="33">
        <v>5196</v>
      </c>
      <c r="U20" s="33">
        <v>4103</v>
      </c>
      <c r="V20" s="34">
        <f t="shared" si="0"/>
        <v>-0.21035411855273287</v>
      </c>
      <c r="W20" s="30" t="s">
        <v>47</v>
      </c>
      <c r="X20" s="33">
        <v>64369147</v>
      </c>
      <c r="Y20" s="30" t="s">
        <v>47</v>
      </c>
      <c r="Z20" s="32"/>
      <c r="AA20" s="20"/>
      <c r="AB20" s="20"/>
    </row>
    <row r="21" spans="1:28" ht="15" customHeight="1" x14ac:dyDescent="0.2">
      <c r="A21" s="30" t="s">
        <v>48</v>
      </c>
      <c r="B21" s="33">
        <v>37183</v>
      </c>
      <c r="C21" s="33">
        <v>26578</v>
      </c>
      <c r="D21" s="33">
        <v>20103</v>
      </c>
      <c r="E21" s="33">
        <v>16509</v>
      </c>
      <c r="F21" s="33">
        <v>15191</v>
      </c>
      <c r="G21" s="33">
        <v>13890</v>
      </c>
      <c r="H21" s="33">
        <v>13460</v>
      </c>
      <c r="I21" s="33">
        <v>12988</v>
      </c>
      <c r="J21" s="33">
        <v>11149</v>
      </c>
      <c r="K21" s="33">
        <v>10511</v>
      </c>
      <c r="L21" s="33">
        <v>10958</v>
      </c>
      <c r="M21" s="33">
        <v>10259</v>
      </c>
      <c r="N21" s="33">
        <v>10017</v>
      </c>
      <c r="O21" s="33">
        <v>9924</v>
      </c>
      <c r="P21" s="33">
        <v>10064</v>
      </c>
      <c r="Q21" s="33">
        <v>9857</v>
      </c>
      <c r="R21" s="33">
        <v>9715</v>
      </c>
      <c r="S21" s="33">
        <v>10085</v>
      </c>
      <c r="T21" s="33">
        <v>10223</v>
      </c>
      <c r="U21" s="33">
        <v>8310</v>
      </c>
      <c r="V21" s="34">
        <f t="shared" si="0"/>
        <v>-0.18712706641885943</v>
      </c>
      <c r="W21" s="30" t="s">
        <v>48</v>
      </c>
      <c r="X21" s="33">
        <v>82002356</v>
      </c>
      <c r="Y21" s="30" t="s">
        <v>48</v>
      </c>
      <c r="Z21" s="32"/>
      <c r="AA21" s="20"/>
      <c r="AB21" s="20"/>
    </row>
    <row r="22" spans="1:28" ht="15" customHeight="1" x14ac:dyDescent="0.2">
      <c r="A22" s="30" t="s">
        <v>49</v>
      </c>
      <c r="B22" s="33">
        <v>1100</v>
      </c>
      <c r="C22" s="33">
        <v>1138</v>
      </c>
      <c r="D22" s="33">
        <v>1037</v>
      </c>
      <c r="E22" s="33">
        <v>1074</v>
      </c>
      <c r="F22" s="33">
        <v>1046</v>
      </c>
      <c r="G22" s="33">
        <v>1040</v>
      </c>
      <c r="H22" s="33">
        <v>1014</v>
      </c>
      <c r="I22" s="33">
        <v>948</v>
      </c>
      <c r="J22" s="33">
        <v>950</v>
      </c>
      <c r="K22" s="33">
        <v>756</v>
      </c>
      <c r="L22" s="33">
        <v>891</v>
      </c>
      <c r="M22" s="33">
        <v>906</v>
      </c>
      <c r="N22" s="33">
        <v>711</v>
      </c>
      <c r="O22" s="33">
        <v>616</v>
      </c>
      <c r="P22" s="33">
        <v>574</v>
      </c>
      <c r="Q22" s="33">
        <v>458</v>
      </c>
      <c r="R22" s="33">
        <v>417</v>
      </c>
      <c r="S22" s="33">
        <v>546</v>
      </c>
      <c r="T22" s="33">
        <v>399</v>
      </c>
      <c r="U22" s="33">
        <v>172</v>
      </c>
      <c r="V22" s="34">
        <f t="shared" si="0"/>
        <v>-0.56892230576441105</v>
      </c>
      <c r="W22" s="30" t="s">
        <v>49</v>
      </c>
      <c r="X22" s="33">
        <v>11260402</v>
      </c>
      <c r="Y22" s="30" t="s">
        <v>49</v>
      </c>
      <c r="Z22" s="32"/>
      <c r="AA22" s="20"/>
      <c r="AB22" s="20"/>
    </row>
    <row r="23" spans="1:28" ht="15" customHeight="1" x14ac:dyDescent="0.2">
      <c r="A23" s="30" t="s">
        <v>50</v>
      </c>
      <c r="B23" s="33">
        <v>2476</v>
      </c>
      <c r="C23" s="33">
        <v>2378</v>
      </c>
      <c r="D23" s="33">
        <v>1404</v>
      </c>
      <c r="E23" s="33">
        <v>1322</v>
      </c>
      <c r="F23" s="33">
        <v>1286</v>
      </c>
      <c r="G23" s="33">
        <v>1087</v>
      </c>
      <c r="H23" s="33">
        <v>976</v>
      </c>
      <c r="I23" s="33">
        <v>760</v>
      </c>
      <c r="J23" s="33">
        <v>610</v>
      </c>
      <c r="K23" s="33">
        <v>690</v>
      </c>
      <c r="L23" s="33">
        <v>650</v>
      </c>
      <c r="M23" s="33">
        <v>644</v>
      </c>
      <c r="N23" s="33">
        <v>678</v>
      </c>
      <c r="O23" s="33">
        <v>673</v>
      </c>
      <c r="P23" s="33">
        <v>671</v>
      </c>
      <c r="Q23" s="33">
        <v>684</v>
      </c>
      <c r="R23" s="33">
        <v>669</v>
      </c>
      <c r="S23" s="33">
        <v>588</v>
      </c>
      <c r="T23" s="33">
        <v>598</v>
      </c>
      <c r="U23" s="33">
        <v>459</v>
      </c>
      <c r="V23" s="34">
        <f t="shared" si="0"/>
        <v>-0.23244147157190637</v>
      </c>
      <c r="W23" s="30" t="s">
        <v>50</v>
      </c>
      <c r="X23" s="33">
        <v>10030975</v>
      </c>
      <c r="Y23" s="30" t="s">
        <v>50</v>
      </c>
      <c r="Z23" s="32"/>
      <c r="AA23" s="20"/>
      <c r="AB23" s="20"/>
    </row>
    <row r="24" spans="1:28" ht="15" customHeight="1" x14ac:dyDescent="0.2">
      <c r="A24" s="30" t="s">
        <v>51</v>
      </c>
      <c r="B24" s="33">
        <v>1719</v>
      </c>
      <c r="C24" s="33">
        <v>1599</v>
      </c>
      <c r="D24" s="33">
        <v>1288</v>
      </c>
      <c r="E24" s="33">
        <v>1269</v>
      </c>
      <c r="F24" s="33">
        <v>1032</v>
      </c>
      <c r="G24" s="33">
        <v>943</v>
      </c>
      <c r="H24" s="33">
        <v>985</v>
      </c>
      <c r="I24" s="33">
        <v>842</v>
      </c>
      <c r="J24" s="33">
        <v>873</v>
      </c>
      <c r="K24" s="33">
        <v>663</v>
      </c>
      <c r="L24" s="33">
        <v>708</v>
      </c>
      <c r="M24" s="33">
        <v>692</v>
      </c>
      <c r="N24" s="33">
        <v>673</v>
      </c>
      <c r="O24" s="33">
        <v>715</v>
      </c>
      <c r="P24" s="33">
        <v>722</v>
      </c>
      <c r="Q24" s="33">
        <v>759</v>
      </c>
      <c r="R24" s="33">
        <v>715</v>
      </c>
      <c r="S24" s="33">
        <v>676</v>
      </c>
      <c r="T24" s="33">
        <v>682</v>
      </c>
      <c r="U24" s="33">
        <v>616</v>
      </c>
      <c r="V24" s="34">
        <f t="shared" si="0"/>
        <v>-9.6774193548387094E-2</v>
      </c>
      <c r="W24" s="30" t="s">
        <v>51</v>
      </c>
      <c r="X24" s="33">
        <v>4450030</v>
      </c>
      <c r="Y24" s="30" t="s">
        <v>51</v>
      </c>
      <c r="Z24" s="32"/>
      <c r="AA24" s="20"/>
      <c r="AB24" s="20"/>
    </row>
    <row r="25" spans="1:28" ht="15" customHeight="1" x14ac:dyDescent="0.2">
      <c r="A25" s="30" t="s">
        <v>52</v>
      </c>
      <c r="B25" s="33">
        <v>4153</v>
      </c>
      <c r="C25" s="33">
        <v>4104</v>
      </c>
      <c r="D25" s="33">
        <v>4325</v>
      </c>
      <c r="E25" s="33">
        <v>4083</v>
      </c>
      <c r="F25" s="33">
        <v>4104</v>
      </c>
      <c r="G25" s="33">
        <v>3933</v>
      </c>
      <c r="H25" s="33">
        <v>3582</v>
      </c>
      <c r="I25" s="33">
        <v>3816</v>
      </c>
      <c r="J25" s="33">
        <v>3721</v>
      </c>
      <c r="K25" s="33">
        <v>3632</v>
      </c>
      <c r="L25" s="33">
        <v>3586</v>
      </c>
      <c r="M25" s="33">
        <v>3826</v>
      </c>
      <c r="N25" s="33">
        <v>3316</v>
      </c>
      <c r="O25" s="33">
        <v>3835</v>
      </c>
      <c r="P25" s="33">
        <v>3839</v>
      </c>
      <c r="Q25" s="33">
        <v>3980</v>
      </c>
      <c r="R25" s="33">
        <v>3674</v>
      </c>
      <c r="S25" s="33">
        <v>3657</v>
      </c>
      <c r="T25" s="33">
        <v>3287</v>
      </c>
      <c r="U25" s="33">
        <v>1837</v>
      </c>
      <c r="V25" s="34">
        <f t="shared" si="0"/>
        <v>-0.44113173106175846</v>
      </c>
      <c r="W25" s="30" t="s">
        <v>52</v>
      </c>
      <c r="X25" s="33">
        <v>60045068</v>
      </c>
      <c r="Y25" s="30" t="s">
        <v>52</v>
      </c>
      <c r="Z25" s="32"/>
      <c r="AA25" s="20"/>
      <c r="AB25" s="20"/>
    </row>
    <row r="26" spans="1:28" ht="15" customHeight="1" x14ac:dyDescent="0.2">
      <c r="A26" s="30" t="s">
        <v>53</v>
      </c>
      <c r="B26" s="33">
        <v>318</v>
      </c>
      <c r="C26" s="33">
        <v>307</v>
      </c>
      <c r="D26" s="33">
        <v>192</v>
      </c>
      <c r="E26" s="33">
        <v>206</v>
      </c>
      <c r="F26" s="33">
        <v>250</v>
      </c>
      <c r="G26" s="33">
        <v>130</v>
      </c>
      <c r="H26" s="33">
        <v>128</v>
      </c>
      <c r="I26" s="33">
        <v>123</v>
      </c>
      <c r="J26" s="33">
        <v>99</v>
      </c>
      <c r="K26" s="33">
        <v>83</v>
      </c>
      <c r="L26" s="33">
        <v>62</v>
      </c>
      <c r="M26" s="33">
        <v>82</v>
      </c>
      <c r="N26" s="33">
        <v>67</v>
      </c>
      <c r="O26" s="33">
        <v>60</v>
      </c>
      <c r="P26" s="33">
        <v>59</v>
      </c>
      <c r="Q26" s="33">
        <v>74</v>
      </c>
      <c r="R26" s="33">
        <v>80</v>
      </c>
      <c r="S26" s="33">
        <v>94</v>
      </c>
      <c r="T26" s="33">
        <v>92</v>
      </c>
      <c r="U26" s="33">
        <v>71</v>
      </c>
      <c r="V26" s="34">
        <f t="shared" si="0"/>
        <v>-0.22826086956521738</v>
      </c>
      <c r="W26" s="30" t="s">
        <v>53</v>
      </c>
      <c r="X26" s="33">
        <v>2261294</v>
      </c>
      <c r="Y26" s="30" t="s">
        <v>53</v>
      </c>
      <c r="Z26" s="32"/>
      <c r="AA26" s="20"/>
      <c r="AB26" s="20"/>
    </row>
    <row r="27" spans="1:28" ht="15" customHeight="1" x14ac:dyDescent="0.2">
      <c r="A27" s="30" t="s">
        <v>54</v>
      </c>
      <c r="B27" s="33">
        <v>750</v>
      </c>
      <c r="C27" s="33">
        <v>852</v>
      </c>
      <c r="D27" s="33">
        <v>382</v>
      </c>
      <c r="E27" s="33">
        <v>336</v>
      </c>
      <c r="F27" s="33">
        <v>287</v>
      </c>
      <c r="G27" s="33">
        <v>230</v>
      </c>
      <c r="H27" s="33">
        <v>212</v>
      </c>
      <c r="I27" s="33">
        <v>173</v>
      </c>
      <c r="J27" s="33">
        <v>148</v>
      </c>
      <c r="K27" s="33">
        <v>122</v>
      </c>
      <c r="L27" s="33">
        <v>88</v>
      </c>
      <c r="M27" s="33">
        <v>77</v>
      </c>
      <c r="N27" s="33">
        <v>136</v>
      </c>
      <c r="O27" s="33">
        <v>175</v>
      </c>
      <c r="P27" s="33">
        <v>172</v>
      </c>
      <c r="Q27" s="33">
        <v>192</v>
      </c>
      <c r="R27" s="33">
        <v>266</v>
      </c>
      <c r="S27" s="33">
        <v>249</v>
      </c>
      <c r="T27" s="33">
        <v>214</v>
      </c>
      <c r="U27" s="33">
        <v>159</v>
      </c>
      <c r="V27" s="34">
        <f t="shared" si="0"/>
        <v>-0.2570093457943925</v>
      </c>
      <c r="W27" s="30" t="s">
        <v>54</v>
      </c>
      <c r="X27" s="33">
        <v>3349872</v>
      </c>
      <c r="Y27" s="30" t="s">
        <v>54</v>
      </c>
      <c r="Z27" s="32"/>
      <c r="AA27" s="20"/>
      <c r="AB27" s="20"/>
    </row>
    <row r="28" spans="1:28" ht="15" customHeight="1" x14ac:dyDescent="0.2">
      <c r="A28" s="30" t="s">
        <v>55</v>
      </c>
      <c r="B28" s="33">
        <v>731</v>
      </c>
      <c r="C28" s="33">
        <v>681</v>
      </c>
      <c r="D28" s="33">
        <v>646</v>
      </c>
      <c r="E28" s="33">
        <v>666</v>
      </c>
      <c r="F28" s="33">
        <v>592</v>
      </c>
      <c r="G28" s="33">
        <v>344</v>
      </c>
      <c r="H28" s="33">
        <v>330</v>
      </c>
      <c r="I28" s="33">
        <v>219</v>
      </c>
      <c r="J28" s="33">
        <v>94</v>
      </c>
      <c r="K28" s="33">
        <v>95</v>
      </c>
      <c r="L28" s="33">
        <v>108</v>
      </c>
      <c r="M28" s="33">
        <v>118</v>
      </c>
      <c r="N28" s="33">
        <v>72</v>
      </c>
      <c r="O28" s="33">
        <v>56</v>
      </c>
      <c r="P28" s="33">
        <v>80</v>
      </c>
      <c r="Q28" s="33">
        <v>77</v>
      </c>
      <c r="R28" s="33">
        <v>92</v>
      </c>
      <c r="S28" s="33">
        <v>77</v>
      </c>
      <c r="T28" s="33">
        <v>74</v>
      </c>
      <c r="U28" s="33">
        <v>66</v>
      </c>
      <c r="V28" s="34">
        <f t="shared" si="0"/>
        <v>-0.10810810810810811</v>
      </c>
      <c r="W28" s="30" t="s">
        <v>55</v>
      </c>
      <c r="X28" s="33">
        <v>493500</v>
      </c>
      <c r="Y28" s="30" t="s">
        <v>55</v>
      </c>
      <c r="Z28" s="32"/>
      <c r="AA28" s="20"/>
      <c r="AB28" s="20"/>
    </row>
    <row r="29" spans="1:28" ht="15" customHeight="1" x14ac:dyDescent="0.2">
      <c r="A29" s="30" t="s">
        <v>57</v>
      </c>
      <c r="B29" s="33">
        <v>1658</v>
      </c>
      <c r="C29" s="33">
        <v>1512</v>
      </c>
      <c r="D29" s="33">
        <v>1413</v>
      </c>
      <c r="E29" s="33">
        <v>1510</v>
      </c>
      <c r="F29" s="33">
        <v>1570</v>
      </c>
      <c r="G29" s="33">
        <v>1458</v>
      </c>
      <c r="H29" s="33">
        <v>1446</v>
      </c>
      <c r="I29" s="33">
        <v>1577</v>
      </c>
      <c r="J29" s="33">
        <v>1507</v>
      </c>
      <c r="K29" s="33">
        <v>1464</v>
      </c>
      <c r="L29" s="33">
        <v>1330</v>
      </c>
      <c r="M29" s="33">
        <v>1419</v>
      </c>
      <c r="N29" s="33">
        <v>1427</v>
      </c>
      <c r="O29" s="33">
        <v>1515</v>
      </c>
      <c r="P29" s="33">
        <v>1529</v>
      </c>
      <c r="Q29" s="33">
        <v>1515</v>
      </c>
      <c r="R29" s="33">
        <v>1332</v>
      </c>
      <c r="S29" s="33">
        <v>1573</v>
      </c>
      <c r="T29" s="33">
        <v>1398</v>
      </c>
      <c r="U29" s="33">
        <v>1145</v>
      </c>
      <c r="V29" s="34">
        <f t="shared" si="0"/>
        <v>-0.18097281831187412</v>
      </c>
      <c r="W29" s="30" t="s">
        <v>57</v>
      </c>
      <c r="X29" s="33">
        <v>16485787</v>
      </c>
      <c r="Y29" s="30" t="s">
        <v>57</v>
      </c>
      <c r="Z29" s="32"/>
      <c r="AA29" s="20"/>
      <c r="AB29" s="20"/>
    </row>
    <row r="30" spans="1:28" ht="15" customHeight="1" x14ac:dyDescent="0.2">
      <c r="A30" s="30" t="s">
        <v>58</v>
      </c>
      <c r="B30" s="33">
        <v>809</v>
      </c>
      <c r="C30" s="33">
        <v>721</v>
      </c>
      <c r="D30" s="33">
        <v>726</v>
      </c>
      <c r="E30" s="33">
        <v>781</v>
      </c>
      <c r="F30" s="33">
        <v>884</v>
      </c>
      <c r="G30" s="33">
        <v>967</v>
      </c>
      <c r="H30" s="33">
        <v>960</v>
      </c>
      <c r="I30" s="33">
        <v>953</v>
      </c>
      <c r="J30" s="33">
        <v>1035</v>
      </c>
      <c r="K30" s="33">
        <v>986</v>
      </c>
      <c r="L30" s="33">
        <v>993</v>
      </c>
      <c r="M30" s="33">
        <v>886</v>
      </c>
      <c r="N30" s="33">
        <v>762</v>
      </c>
      <c r="O30" s="33">
        <v>740</v>
      </c>
      <c r="P30" s="33">
        <v>839</v>
      </c>
      <c r="Q30" s="33">
        <v>714</v>
      </c>
      <c r="R30" s="33">
        <v>611</v>
      </c>
      <c r="S30" s="33">
        <v>685</v>
      </c>
      <c r="T30" s="33">
        <v>703</v>
      </c>
      <c r="U30" s="33">
        <v>500</v>
      </c>
      <c r="V30" s="34">
        <f t="shared" si="0"/>
        <v>-0.28876244665718348</v>
      </c>
      <c r="W30" s="30" t="s">
        <v>58</v>
      </c>
      <c r="X30" s="33">
        <v>4799252</v>
      </c>
      <c r="Y30" s="30" t="s">
        <v>58</v>
      </c>
      <c r="Z30" s="32"/>
      <c r="AA30" s="20"/>
      <c r="AB30" s="20"/>
    </row>
    <row r="31" spans="1:28" ht="15" customHeight="1" x14ac:dyDescent="0.2">
      <c r="A31" s="30" t="s">
        <v>59</v>
      </c>
      <c r="B31" s="33">
        <v>17316</v>
      </c>
      <c r="C31" s="33">
        <v>19132</v>
      </c>
      <c r="D31" s="33">
        <v>19106</v>
      </c>
      <c r="E31" s="33">
        <v>21935</v>
      </c>
      <c r="F31" s="33">
        <v>19955</v>
      </c>
      <c r="G31" s="33">
        <v>22580</v>
      </c>
      <c r="H31" s="33">
        <v>23902</v>
      </c>
      <c r="I31" s="33">
        <v>21344</v>
      </c>
      <c r="J31" s="33">
        <v>17007</v>
      </c>
      <c r="K31" s="33">
        <v>15729</v>
      </c>
      <c r="L31" s="33">
        <v>13466</v>
      </c>
      <c r="M31" s="33">
        <v>12879</v>
      </c>
      <c r="N31" s="33">
        <v>12061</v>
      </c>
      <c r="O31" s="33">
        <v>11344</v>
      </c>
      <c r="P31" s="33">
        <v>11692</v>
      </c>
      <c r="Q31" s="33">
        <v>11474</v>
      </c>
      <c r="R31" s="33">
        <v>12421</v>
      </c>
      <c r="S31" s="33">
        <v>12019</v>
      </c>
      <c r="T31" s="33">
        <v>12210</v>
      </c>
      <c r="U31" s="33">
        <v>11397</v>
      </c>
      <c r="V31" s="34">
        <f t="shared" si="0"/>
        <v>-6.6584766584766586E-2</v>
      </c>
      <c r="W31" s="30" t="s">
        <v>59</v>
      </c>
      <c r="X31" s="33">
        <v>38135876</v>
      </c>
      <c r="Y31" s="30" t="s">
        <v>59</v>
      </c>
      <c r="Z31" s="32"/>
      <c r="AA31" s="20"/>
      <c r="AB31" s="20"/>
    </row>
    <row r="32" spans="1:28" ht="15" customHeight="1" x14ac:dyDescent="0.2">
      <c r="A32" s="30" t="s">
        <v>60</v>
      </c>
      <c r="B32" s="33">
        <v>621</v>
      </c>
      <c r="C32" s="33">
        <v>625</v>
      </c>
      <c r="D32" s="33">
        <v>615</v>
      </c>
      <c r="E32" s="33">
        <v>595</v>
      </c>
      <c r="F32" s="33">
        <v>611</v>
      </c>
      <c r="G32" s="33">
        <v>541</v>
      </c>
      <c r="H32" s="33">
        <v>597</v>
      </c>
      <c r="I32" s="33">
        <v>483</v>
      </c>
      <c r="J32" s="33">
        <v>406</v>
      </c>
      <c r="K32" s="33">
        <v>403</v>
      </c>
      <c r="L32" s="33">
        <v>466</v>
      </c>
      <c r="M32" s="33">
        <v>202</v>
      </c>
      <c r="N32" s="33">
        <v>177</v>
      </c>
      <c r="O32" s="33">
        <v>138</v>
      </c>
      <c r="P32" s="33">
        <v>87</v>
      </c>
      <c r="Q32" s="33">
        <v>16</v>
      </c>
      <c r="R32" s="33">
        <v>27</v>
      </c>
      <c r="S32" s="33">
        <v>168</v>
      </c>
      <c r="T32" s="33">
        <v>71</v>
      </c>
      <c r="U32" s="33">
        <v>23</v>
      </c>
      <c r="V32" s="34">
        <f t="shared" si="0"/>
        <v>-0.676056338028169</v>
      </c>
      <c r="W32" s="30" t="s">
        <v>60</v>
      </c>
      <c r="X32" s="33">
        <v>10627250</v>
      </c>
      <c r="Y32" s="30" t="s">
        <v>60</v>
      </c>
      <c r="Z32" s="32"/>
      <c r="AA32" s="20"/>
      <c r="AB32" s="20"/>
    </row>
    <row r="33" spans="1:28" ht="15" customHeight="1" x14ac:dyDescent="0.2">
      <c r="A33" s="30" t="s">
        <v>61</v>
      </c>
      <c r="B33" s="33">
        <v>3486</v>
      </c>
      <c r="C33" s="33">
        <v>2522</v>
      </c>
      <c r="D33" s="33">
        <v>2012</v>
      </c>
      <c r="E33" s="33">
        <v>1560</v>
      </c>
      <c r="F33" s="33">
        <v>1496</v>
      </c>
      <c r="G33" s="33">
        <v>1642</v>
      </c>
      <c r="H33" s="33">
        <v>1657</v>
      </c>
      <c r="I33" s="33">
        <v>1808</v>
      </c>
      <c r="J33" s="33">
        <v>1522</v>
      </c>
      <c r="K33" s="33">
        <v>1067</v>
      </c>
      <c r="L33" s="33">
        <v>1047</v>
      </c>
      <c r="M33" s="33">
        <v>1045</v>
      </c>
      <c r="N33" s="33">
        <v>1245</v>
      </c>
      <c r="O33" s="33">
        <v>1326</v>
      </c>
      <c r="P33" s="33">
        <v>1580</v>
      </c>
      <c r="Q33" s="33">
        <v>1607</v>
      </c>
      <c r="R33" s="33">
        <v>1569</v>
      </c>
      <c r="S33" s="33">
        <v>1482</v>
      </c>
      <c r="T33" s="33">
        <v>1315</v>
      </c>
      <c r="U33" s="33">
        <v>847</v>
      </c>
      <c r="V33" s="34">
        <f t="shared" si="0"/>
        <v>-0.35589353612167302</v>
      </c>
      <c r="W33" s="30" t="s">
        <v>61</v>
      </c>
      <c r="X33" s="33">
        <v>21498616</v>
      </c>
      <c r="Y33" s="30" t="s">
        <v>61</v>
      </c>
      <c r="Z33" s="32"/>
      <c r="AA33" s="20"/>
      <c r="AB33" s="20"/>
    </row>
    <row r="34" spans="1:28" ht="15" customHeight="1" x14ac:dyDescent="0.2">
      <c r="A34" s="30" t="s">
        <v>62</v>
      </c>
      <c r="B34" s="33">
        <v>4568</v>
      </c>
      <c r="C34" s="33">
        <v>3857</v>
      </c>
      <c r="D34" s="33">
        <v>3231</v>
      </c>
      <c r="E34" s="33">
        <v>3157</v>
      </c>
      <c r="F34" s="33">
        <v>2738</v>
      </c>
      <c r="G34" s="33">
        <v>2562</v>
      </c>
      <c r="H34" s="33">
        <v>2383</v>
      </c>
      <c r="I34" s="33">
        <v>2189</v>
      </c>
      <c r="J34" s="33">
        <v>1919</v>
      </c>
      <c r="K34" s="33">
        <v>1665</v>
      </c>
      <c r="L34" s="33">
        <v>1747</v>
      </c>
      <c r="M34" s="33">
        <v>1633</v>
      </c>
      <c r="N34" s="33">
        <v>1735</v>
      </c>
      <c r="O34" s="33">
        <v>1678</v>
      </c>
      <c r="P34" s="33">
        <v>1748</v>
      </c>
      <c r="Q34" s="33">
        <v>1572</v>
      </c>
      <c r="R34" s="33">
        <v>1680</v>
      </c>
      <c r="S34" s="33">
        <v>1456</v>
      </c>
      <c r="T34" s="33">
        <v>1586</v>
      </c>
      <c r="U34" s="33">
        <v>1760</v>
      </c>
      <c r="V34" s="34">
        <f t="shared" si="0"/>
        <v>0.10970996216897856</v>
      </c>
      <c r="W34" s="30" t="s">
        <v>62</v>
      </c>
      <c r="X34" s="33">
        <v>5412254</v>
      </c>
      <c r="Y34" s="30" t="s">
        <v>62</v>
      </c>
      <c r="Z34" s="32"/>
      <c r="AA34" s="20"/>
      <c r="AB34" s="20"/>
    </row>
    <row r="35" spans="1:28" ht="15" customHeight="1" x14ac:dyDescent="0.2">
      <c r="A35" s="30" t="s">
        <v>63</v>
      </c>
      <c r="B35" s="33">
        <v>235</v>
      </c>
      <c r="C35" s="33">
        <v>248</v>
      </c>
      <c r="D35" s="33">
        <v>188</v>
      </c>
      <c r="E35" s="33">
        <v>141</v>
      </c>
      <c r="F35" s="33">
        <v>129</v>
      </c>
      <c r="G35" s="33">
        <v>111</v>
      </c>
      <c r="H35" s="33">
        <v>113</v>
      </c>
      <c r="I35" s="33">
        <v>88</v>
      </c>
      <c r="J35" s="33">
        <v>63</v>
      </c>
      <c r="K35" s="33">
        <v>85</v>
      </c>
      <c r="L35" s="33">
        <v>90</v>
      </c>
      <c r="M35" s="33">
        <v>86</v>
      </c>
      <c r="N35" s="33">
        <v>101</v>
      </c>
      <c r="O35" s="33">
        <v>85</v>
      </c>
      <c r="P35" s="33">
        <v>77</v>
      </c>
      <c r="Q35" s="33">
        <v>80</v>
      </c>
      <c r="R35" s="33">
        <v>78</v>
      </c>
      <c r="S35" s="33">
        <v>82</v>
      </c>
      <c r="T35" s="33">
        <v>80</v>
      </c>
      <c r="U35" s="33">
        <v>54</v>
      </c>
      <c r="V35" s="34">
        <f t="shared" si="0"/>
        <v>-0.32500000000000001</v>
      </c>
      <c r="W35" s="30" t="s">
        <v>63</v>
      </c>
      <c r="X35" s="33">
        <v>2032362</v>
      </c>
      <c r="Y35" s="30" t="s">
        <v>63</v>
      </c>
      <c r="Z35" s="32"/>
      <c r="AA35" s="20"/>
      <c r="AB35" s="20"/>
    </row>
    <row r="36" spans="1:28" ht="15" customHeight="1" x14ac:dyDescent="0.2">
      <c r="A36" s="30" t="s">
        <v>64</v>
      </c>
      <c r="B36" s="33">
        <v>3417</v>
      </c>
      <c r="C36" s="33">
        <v>3743</v>
      </c>
      <c r="D36" s="33">
        <v>3470</v>
      </c>
      <c r="E36" s="33">
        <v>2636</v>
      </c>
      <c r="F36" s="33">
        <v>2590</v>
      </c>
      <c r="G36" s="33">
        <v>2235</v>
      </c>
      <c r="H36" s="33">
        <v>1968</v>
      </c>
      <c r="I36" s="33">
        <v>1984</v>
      </c>
      <c r="J36" s="33">
        <v>1767</v>
      </c>
      <c r="K36" s="33">
        <v>1690</v>
      </c>
      <c r="L36" s="33">
        <v>1671</v>
      </c>
      <c r="M36" s="33">
        <v>1796</v>
      </c>
      <c r="N36" s="33">
        <v>1801</v>
      </c>
      <c r="O36" s="33">
        <v>1735</v>
      </c>
      <c r="P36" s="33">
        <v>1733</v>
      </c>
      <c r="Q36" s="33">
        <v>1662</v>
      </c>
      <c r="R36" s="33">
        <v>1588</v>
      </c>
      <c r="S36" s="33">
        <v>1734</v>
      </c>
      <c r="T36" s="33">
        <v>1574</v>
      </c>
      <c r="U36" s="33">
        <v>1209</v>
      </c>
      <c r="V36" s="34">
        <f t="shared" si="0"/>
        <v>-0.23189326556543838</v>
      </c>
      <c r="W36" s="30" t="s">
        <v>64</v>
      </c>
      <c r="X36" s="33">
        <v>45828172</v>
      </c>
      <c r="Y36" s="30" t="s">
        <v>64</v>
      </c>
      <c r="Z36" s="32"/>
      <c r="AA36" s="20"/>
      <c r="AB36" s="20"/>
    </row>
    <row r="37" spans="1:28" ht="15" customHeight="1" x14ac:dyDescent="0.2">
      <c r="A37" s="30" t="s">
        <v>65</v>
      </c>
      <c r="B37" s="33">
        <v>1265</v>
      </c>
      <c r="C37" s="33">
        <v>1099</v>
      </c>
      <c r="D37" s="33">
        <v>1073</v>
      </c>
      <c r="E37" s="33">
        <v>1135</v>
      </c>
      <c r="F37" s="33">
        <v>1115</v>
      </c>
      <c r="G37" s="33">
        <v>1185</v>
      </c>
      <c r="H37" s="33">
        <v>1175</v>
      </c>
      <c r="I37" s="33">
        <v>1109</v>
      </c>
      <c r="J37" s="33">
        <v>1046</v>
      </c>
      <c r="K37" s="33">
        <v>981</v>
      </c>
      <c r="L37" s="33">
        <v>1115</v>
      </c>
      <c r="M37" s="33">
        <v>1124</v>
      </c>
      <c r="N37" s="33">
        <v>1314</v>
      </c>
      <c r="O37" s="33">
        <v>1340</v>
      </c>
      <c r="P37" s="33">
        <v>1426</v>
      </c>
      <c r="Q37" s="33">
        <v>1346</v>
      </c>
      <c r="R37" s="33">
        <v>1202</v>
      </c>
      <c r="S37" s="33">
        <v>1269</v>
      </c>
      <c r="T37" s="33">
        <v>1220</v>
      </c>
      <c r="U37" s="33">
        <v>739</v>
      </c>
      <c r="V37" s="34">
        <f t="shared" si="0"/>
        <v>-0.3942622950819672</v>
      </c>
      <c r="W37" s="30" t="s">
        <v>65</v>
      </c>
      <c r="X37" s="33">
        <v>9256347</v>
      </c>
      <c r="Y37" s="30" t="s">
        <v>65</v>
      </c>
      <c r="Z37" s="32"/>
      <c r="AA37" s="20"/>
      <c r="AB37" s="20"/>
    </row>
    <row r="38" spans="1:28" ht="15" customHeight="1" x14ac:dyDescent="0.2">
      <c r="A38" s="30" t="s">
        <v>66</v>
      </c>
      <c r="B38" s="33">
        <v>342</v>
      </c>
      <c r="C38" s="33">
        <v>298</v>
      </c>
      <c r="D38" s="33">
        <v>205</v>
      </c>
      <c r="E38" s="33">
        <v>171</v>
      </c>
      <c r="F38" s="33">
        <v>173</v>
      </c>
      <c r="G38" s="33">
        <v>186</v>
      </c>
      <c r="H38" s="33">
        <v>140</v>
      </c>
      <c r="I38" s="33">
        <v>108</v>
      </c>
      <c r="J38" s="33">
        <v>90</v>
      </c>
      <c r="K38" s="33">
        <v>94</v>
      </c>
      <c r="L38" s="33">
        <v>138</v>
      </c>
      <c r="M38" s="33">
        <v>148</v>
      </c>
      <c r="N38" s="33">
        <v>136</v>
      </c>
      <c r="O38" s="33">
        <v>140</v>
      </c>
      <c r="P38" s="33">
        <v>134</v>
      </c>
      <c r="Q38" s="33">
        <v>152</v>
      </c>
      <c r="R38" s="33">
        <v>149</v>
      </c>
      <c r="S38" s="33">
        <v>178</v>
      </c>
      <c r="T38" s="33">
        <v>161</v>
      </c>
      <c r="U38" s="33">
        <v>151</v>
      </c>
      <c r="V38" s="34">
        <f t="shared" si="0"/>
        <v>-6.2111801242236024E-2</v>
      </c>
      <c r="W38" s="30" t="s">
        <v>66</v>
      </c>
      <c r="X38" s="33">
        <v>7701856</v>
      </c>
      <c r="Y38" s="30" t="s">
        <v>66</v>
      </c>
      <c r="Z38" s="32"/>
      <c r="AA38" s="20"/>
      <c r="AB38" s="20"/>
    </row>
    <row r="39" spans="1:28" ht="15" customHeight="1" x14ac:dyDescent="0.2">
      <c r="A39" s="30" t="s">
        <v>67</v>
      </c>
      <c r="B39" s="33">
        <v>7974</v>
      </c>
      <c r="C39" s="33">
        <v>8462</v>
      </c>
      <c r="D39" s="33">
        <v>7944</v>
      </c>
      <c r="E39" s="33">
        <v>7255</v>
      </c>
      <c r="F39" s="33">
        <v>6101</v>
      </c>
      <c r="G39" s="33">
        <v>6893</v>
      </c>
      <c r="H39" s="33">
        <v>8514</v>
      </c>
      <c r="I39" s="33">
        <v>9657</v>
      </c>
      <c r="J39" s="33">
        <v>9628</v>
      </c>
      <c r="K39" s="33">
        <v>7960</v>
      </c>
      <c r="L39" s="33">
        <v>11274</v>
      </c>
      <c r="M39" s="33">
        <v>7336</v>
      </c>
      <c r="N39" s="33">
        <v>9773</v>
      </c>
      <c r="O39" s="33">
        <v>11391</v>
      </c>
      <c r="P39" s="33">
        <v>11964</v>
      </c>
      <c r="Q39" s="33">
        <v>11241</v>
      </c>
      <c r="R39" s="33">
        <v>13252</v>
      </c>
      <c r="S39" s="33">
        <v>14603</v>
      </c>
      <c r="T39" s="33">
        <v>13706</v>
      </c>
      <c r="U39" s="33">
        <v>13774</v>
      </c>
      <c r="V39" s="34">
        <f t="shared" si="0"/>
        <v>4.9613308040274331E-3</v>
      </c>
      <c r="W39" s="30" t="s">
        <v>67</v>
      </c>
      <c r="X39" s="33">
        <v>71517100</v>
      </c>
      <c r="Y39" s="30" t="s">
        <v>67</v>
      </c>
      <c r="Z39" s="32"/>
      <c r="AA39" s="20"/>
      <c r="AB39" s="20"/>
    </row>
    <row r="40" spans="1:28" ht="15" customHeight="1" x14ac:dyDescent="0.2">
      <c r="A40" s="30" t="s">
        <v>68</v>
      </c>
      <c r="B40" s="33">
        <v>11580</v>
      </c>
      <c r="C40" s="33">
        <v>11684</v>
      </c>
      <c r="D40" s="33">
        <v>11030</v>
      </c>
      <c r="E40" s="33">
        <v>10636</v>
      </c>
      <c r="F40" s="33">
        <v>9781</v>
      </c>
      <c r="G40" s="33">
        <v>8221</v>
      </c>
      <c r="H40" s="33">
        <v>7921</v>
      </c>
      <c r="I40" s="33">
        <v>7550</v>
      </c>
      <c r="J40" s="33">
        <v>6762</v>
      </c>
      <c r="K40" s="33">
        <v>6666</v>
      </c>
      <c r="L40" s="33">
        <v>5748</v>
      </c>
      <c r="M40" s="33">
        <v>5556</v>
      </c>
      <c r="N40" s="33">
        <v>4761</v>
      </c>
      <c r="O40" s="33">
        <v>4917</v>
      </c>
      <c r="P40" s="33">
        <v>4716</v>
      </c>
      <c r="Q40" s="33">
        <v>4427</v>
      </c>
      <c r="R40" s="33">
        <v>4576</v>
      </c>
      <c r="S40" s="33">
        <v>4790</v>
      </c>
      <c r="T40" s="33">
        <v>4818</v>
      </c>
      <c r="U40" s="33">
        <v>3929</v>
      </c>
      <c r="V40" s="34">
        <f t="shared" si="0"/>
        <v>-0.18451639684516397</v>
      </c>
      <c r="W40" s="30" t="s">
        <v>68</v>
      </c>
      <c r="X40" s="33">
        <v>61595091</v>
      </c>
      <c r="Y40" s="30" t="s">
        <v>68</v>
      </c>
      <c r="Z40" s="32"/>
      <c r="AA40" s="20"/>
      <c r="AB40" s="20"/>
    </row>
    <row r="41" spans="1:28" ht="15" customHeight="1" x14ac:dyDescent="0.2">
      <c r="A41" s="30" t="s">
        <v>69</v>
      </c>
      <c r="B41" s="36">
        <v>125338</v>
      </c>
      <c r="C41" s="36">
        <v>111982</v>
      </c>
      <c r="D41" s="36">
        <v>97209</v>
      </c>
      <c r="E41" s="36">
        <v>91394</v>
      </c>
      <c r="F41" s="36">
        <v>85420</v>
      </c>
      <c r="G41" s="36">
        <v>82546</v>
      </c>
      <c r="H41" s="36">
        <v>81679</v>
      </c>
      <c r="I41" s="36">
        <v>77551</v>
      </c>
      <c r="J41" s="36">
        <v>67827</v>
      </c>
      <c r="K41" s="36">
        <v>62732</v>
      </c>
      <c r="L41" s="36">
        <v>61621</v>
      </c>
      <c r="M41" s="36">
        <v>58854</v>
      </c>
      <c r="N41" s="36">
        <v>55239</v>
      </c>
      <c r="O41" s="36">
        <v>55177</v>
      </c>
      <c r="P41" s="36">
        <v>55578</v>
      </c>
      <c r="Q41" s="36">
        <v>54357</v>
      </c>
      <c r="R41" s="36">
        <v>55022</v>
      </c>
      <c r="S41" s="36">
        <v>54817</v>
      </c>
      <c r="T41" s="36">
        <v>53564</v>
      </c>
      <c r="U41" s="36">
        <v>43365</v>
      </c>
      <c r="V41" s="34">
        <f t="shared" si="0"/>
        <v>-0.1904077365394668</v>
      </c>
      <c r="W41" s="30" t="s">
        <v>69</v>
      </c>
      <c r="X41" s="33">
        <v>499705496</v>
      </c>
      <c r="Y41" s="31"/>
      <c r="Z41" s="32"/>
      <c r="AA41" s="20"/>
      <c r="AB41" s="20"/>
    </row>
    <row r="42" spans="1:28" ht="15" customHeight="1" x14ac:dyDescent="0.2">
      <c r="A42" s="37" t="s">
        <v>70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Y42" s="31"/>
      <c r="Z42" s="32"/>
      <c r="AA42" s="20"/>
      <c r="AB42" s="20"/>
    </row>
    <row r="43" spans="1:28" x14ac:dyDescent="0.2">
      <c r="A43" s="39" t="s">
        <v>71</v>
      </c>
      <c r="B43" s="40">
        <f>SUM(B12:B40)</f>
        <v>134463</v>
      </c>
      <c r="C43" s="40">
        <f t="shared" ref="C43:U43" si="1">SUM(C12:C40)</f>
        <v>121462</v>
      </c>
      <c r="D43" s="40">
        <f t="shared" si="1"/>
        <v>106084</v>
      </c>
      <c r="E43" s="40">
        <f t="shared" si="1"/>
        <v>99599</v>
      </c>
      <c r="F43" s="40">
        <f t="shared" si="1"/>
        <v>92578</v>
      </c>
      <c r="G43" s="40">
        <f t="shared" si="1"/>
        <v>90595</v>
      </c>
      <c r="H43" s="40">
        <f t="shared" si="1"/>
        <v>91292</v>
      </c>
      <c r="I43" s="40">
        <f t="shared" si="1"/>
        <v>88271</v>
      </c>
      <c r="J43" s="40">
        <f t="shared" si="1"/>
        <v>78579</v>
      </c>
      <c r="K43" s="40">
        <f t="shared" si="1"/>
        <v>71771</v>
      </c>
      <c r="L43" s="40">
        <f t="shared" si="1"/>
        <v>74025</v>
      </c>
      <c r="M43" s="40">
        <f t="shared" si="1"/>
        <v>67225</v>
      </c>
      <c r="N43" s="40">
        <f t="shared" si="1"/>
        <v>65910</v>
      </c>
      <c r="O43" s="40">
        <f t="shared" si="1"/>
        <v>67449</v>
      </c>
      <c r="P43" s="40">
        <f t="shared" si="1"/>
        <v>68515</v>
      </c>
      <c r="Q43" s="40">
        <f t="shared" si="1"/>
        <v>66466</v>
      </c>
      <c r="R43" s="40">
        <f t="shared" si="1"/>
        <v>69036</v>
      </c>
      <c r="S43" s="40">
        <f t="shared" si="1"/>
        <v>70281</v>
      </c>
      <c r="T43" s="40">
        <f t="shared" si="1"/>
        <v>68135</v>
      </c>
      <c r="U43" s="40">
        <f t="shared" si="1"/>
        <v>57792</v>
      </c>
      <c r="V43" s="34">
        <f t="shared" si="0"/>
        <v>-0.15180157041168268</v>
      </c>
      <c r="W43" s="30" t="s">
        <v>71</v>
      </c>
      <c r="X43" s="42">
        <f>SUM(X12:X40)</f>
        <v>583310095</v>
      </c>
    </row>
    <row r="44" spans="1:28" x14ac:dyDescent="0.2">
      <c r="Z44"/>
    </row>
    <row r="45" spans="1:28" ht="15" x14ac:dyDescent="0.2">
      <c r="A45" s="45"/>
      <c r="B45" s="173" t="s">
        <v>6</v>
      </c>
      <c r="C45" s="174" t="s">
        <v>7</v>
      </c>
      <c r="D45" s="177"/>
      <c r="E45" s="178"/>
      <c r="F45" s="178"/>
      <c r="G45" s="179"/>
      <c r="H45" s="179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</row>
    <row r="46" spans="1:28" ht="15" x14ac:dyDescent="0.2">
      <c r="A46" s="45"/>
      <c r="B46" s="173" t="s">
        <v>10</v>
      </c>
      <c r="C46" s="174" t="s">
        <v>166</v>
      </c>
      <c r="D46" s="177"/>
      <c r="E46" s="178"/>
      <c r="F46" s="178"/>
      <c r="G46" s="179"/>
      <c r="H46" s="179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</row>
    <row r="47" spans="1:28" ht="15" x14ac:dyDescent="0.2">
      <c r="A47" s="45"/>
      <c r="B47" s="173" t="s">
        <v>13</v>
      </c>
      <c r="C47" s="174" t="s">
        <v>135</v>
      </c>
      <c r="D47" s="177"/>
      <c r="E47" s="178"/>
      <c r="F47" s="178"/>
      <c r="G47" s="179"/>
      <c r="H47" s="179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</row>
    <row r="48" spans="1:28" x14ac:dyDescent="0.2">
      <c r="Z48"/>
    </row>
    <row r="49" spans="1:21" x14ac:dyDescent="0.2">
      <c r="A49" s="30" t="s">
        <v>15</v>
      </c>
      <c r="B49" s="30" t="s">
        <v>16</v>
      </c>
      <c r="C49" s="30" t="s">
        <v>17</v>
      </c>
      <c r="D49" s="30" t="s">
        <v>18</v>
      </c>
      <c r="E49" s="30" t="s">
        <v>19</v>
      </c>
      <c r="F49" s="30" t="s">
        <v>20</v>
      </c>
      <c r="G49" s="30" t="s">
        <v>21</v>
      </c>
      <c r="H49" s="30" t="s">
        <v>22</v>
      </c>
      <c r="I49" s="30" t="s">
        <v>23</v>
      </c>
      <c r="J49" s="30" t="s">
        <v>24</v>
      </c>
      <c r="K49" s="30" t="s">
        <v>25</v>
      </c>
      <c r="L49" s="30" t="s">
        <v>26</v>
      </c>
      <c r="M49" s="30" t="s">
        <v>27</v>
      </c>
      <c r="N49" s="30" t="s">
        <v>28</v>
      </c>
      <c r="O49" s="30" t="s">
        <v>29</v>
      </c>
      <c r="P49" s="30" t="s">
        <v>30</v>
      </c>
      <c r="Q49" s="30" t="s">
        <v>31</v>
      </c>
      <c r="R49" s="30" t="s">
        <v>32</v>
      </c>
      <c r="S49" s="30" t="s">
        <v>33</v>
      </c>
      <c r="T49" s="30" t="s">
        <v>34</v>
      </c>
      <c r="U49" s="30" t="s">
        <v>35</v>
      </c>
    </row>
    <row r="50" spans="1:21" x14ac:dyDescent="0.2">
      <c r="A50" s="30" t="s">
        <v>36</v>
      </c>
      <c r="B50" s="33">
        <v>1022</v>
      </c>
      <c r="C50" s="33">
        <v>1061</v>
      </c>
      <c r="D50" s="33">
        <v>947</v>
      </c>
      <c r="E50" s="33">
        <v>961</v>
      </c>
      <c r="F50" s="33">
        <v>1008</v>
      </c>
      <c r="G50" s="33">
        <v>1082</v>
      </c>
      <c r="H50" s="33">
        <v>1048</v>
      </c>
      <c r="I50" s="33">
        <v>1179</v>
      </c>
      <c r="J50" s="33">
        <v>1067</v>
      </c>
      <c r="K50" s="33">
        <v>1055</v>
      </c>
      <c r="L50" s="33">
        <v>1122</v>
      </c>
      <c r="M50" s="33">
        <v>1068</v>
      </c>
      <c r="N50" s="33">
        <v>1163</v>
      </c>
      <c r="O50" s="33">
        <v>1098</v>
      </c>
      <c r="P50" s="33">
        <v>1064</v>
      </c>
      <c r="Q50" s="33">
        <v>1298</v>
      </c>
      <c r="R50" s="33">
        <v>1279</v>
      </c>
      <c r="S50" s="33">
        <v>1313</v>
      </c>
      <c r="T50" s="33">
        <v>1330</v>
      </c>
      <c r="U50" s="33">
        <v>1060</v>
      </c>
    </row>
    <row r="51" spans="1:21" x14ac:dyDescent="0.2">
      <c r="A51" s="30" t="s">
        <v>38</v>
      </c>
      <c r="B51" s="33">
        <v>3715</v>
      </c>
      <c r="C51" s="33">
        <v>3685</v>
      </c>
      <c r="D51" s="33">
        <v>3187</v>
      </c>
      <c r="E51" s="33">
        <v>2825</v>
      </c>
      <c r="F51" s="33">
        <v>3353</v>
      </c>
      <c r="G51" s="33">
        <v>3009</v>
      </c>
      <c r="H51" s="33">
        <v>2913</v>
      </c>
      <c r="I51" s="33">
        <v>3027</v>
      </c>
      <c r="J51" s="33">
        <v>3039</v>
      </c>
      <c r="K51" s="33">
        <v>3011</v>
      </c>
      <c r="L51" s="33">
        <v>3145</v>
      </c>
      <c r="M51" s="33">
        <v>3240</v>
      </c>
      <c r="N51" s="33">
        <v>2156</v>
      </c>
      <c r="O51" s="33">
        <v>2142</v>
      </c>
      <c r="P51" s="33">
        <v>2055</v>
      </c>
      <c r="Q51" s="33">
        <v>1833</v>
      </c>
      <c r="R51" s="33">
        <v>1770</v>
      </c>
      <c r="S51" s="33">
        <v>1607</v>
      </c>
      <c r="T51" s="33">
        <v>1822</v>
      </c>
      <c r="U51" s="33">
        <v>779</v>
      </c>
    </row>
    <row r="52" spans="1:21" x14ac:dyDescent="0.2">
      <c r="A52" s="30" t="s">
        <v>40</v>
      </c>
      <c r="B52" s="33">
        <v>729</v>
      </c>
      <c r="C52" s="33">
        <v>459</v>
      </c>
      <c r="D52" s="33">
        <v>397</v>
      </c>
      <c r="E52" s="33">
        <v>403</v>
      </c>
      <c r="F52" s="33">
        <v>611</v>
      </c>
      <c r="G52" s="33">
        <v>717</v>
      </c>
      <c r="H52" s="33">
        <v>667</v>
      </c>
      <c r="I52" s="33">
        <v>777</v>
      </c>
      <c r="J52" s="33">
        <v>662</v>
      </c>
      <c r="K52" s="33">
        <v>536</v>
      </c>
      <c r="L52" s="33">
        <v>560</v>
      </c>
      <c r="M52" s="33">
        <v>736</v>
      </c>
      <c r="N52" s="33">
        <v>682</v>
      </c>
      <c r="O52" s="33">
        <v>745</v>
      </c>
      <c r="P52" s="33">
        <v>762</v>
      </c>
      <c r="Q52" s="33">
        <v>692</v>
      </c>
      <c r="R52" s="33">
        <v>652</v>
      </c>
      <c r="S52" s="33">
        <v>737</v>
      </c>
      <c r="T52" s="33">
        <v>502</v>
      </c>
      <c r="U52" s="33">
        <v>203</v>
      </c>
    </row>
    <row r="53" spans="1:21" x14ac:dyDescent="0.2">
      <c r="A53" s="30" t="s">
        <v>66</v>
      </c>
      <c r="B53" s="33">
        <v>304</v>
      </c>
      <c r="C53" s="33">
        <v>258</v>
      </c>
      <c r="D53" s="33">
        <v>170</v>
      </c>
      <c r="E53" s="33">
        <v>138</v>
      </c>
      <c r="F53" s="33">
        <v>143</v>
      </c>
      <c r="G53" s="33">
        <v>159</v>
      </c>
      <c r="H53" s="33">
        <v>118</v>
      </c>
      <c r="I53" s="33">
        <v>81</v>
      </c>
      <c r="J53" s="33">
        <v>67</v>
      </c>
      <c r="K53" s="33">
        <v>69</v>
      </c>
      <c r="L53" s="33">
        <v>113</v>
      </c>
      <c r="M53" s="33">
        <v>128</v>
      </c>
      <c r="N53" s="33">
        <v>109</v>
      </c>
      <c r="O53" s="33">
        <v>118</v>
      </c>
      <c r="P53" s="33">
        <v>109</v>
      </c>
      <c r="Q53" s="33">
        <v>110</v>
      </c>
      <c r="R53" s="33">
        <v>139</v>
      </c>
      <c r="S53" s="33">
        <v>169</v>
      </c>
      <c r="T53" s="33">
        <v>152</v>
      </c>
      <c r="U53" s="33">
        <v>141</v>
      </c>
    </row>
    <row r="54" spans="1:21" x14ac:dyDescent="0.2">
      <c r="A54" s="30" t="s">
        <v>42</v>
      </c>
      <c r="B54" s="33">
        <v>64</v>
      </c>
      <c r="C54" s="33">
        <v>64</v>
      </c>
      <c r="D54" s="33">
        <v>17</v>
      </c>
      <c r="E54" s="33">
        <v>20</v>
      </c>
      <c r="F54" s="33">
        <v>64</v>
      </c>
      <c r="G54" s="33">
        <v>64</v>
      </c>
      <c r="H54" s="33">
        <v>64</v>
      </c>
      <c r="I54" s="33">
        <v>64</v>
      </c>
      <c r="J54" s="33">
        <v>17</v>
      </c>
      <c r="K54" s="33">
        <v>20</v>
      </c>
      <c r="L54" s="33">
        <v>32</v>
      </c>
      <c r="M54" s="33">
        <v>34</v>
      </c>
      <c r="N54" s="33">
        <v>33</v>
      </c>
      <c r="O54" s="33">
        <v>35</v>
      </c>
      <c r="P54" s="33">
        <v>39</v>
      </c>
      <c r="Q54" s="33">
        <v>36</v>
      </c>
      <c r="R54" s="33">
        <v>39</v>
      </c>
      <c r="S54" s="33">
        <v>33</v>
      </c>
      <c r="T54" s="33">
        <v>28</v>
      </c>
      <c r="U54" s="33">
        <v>14</v>
      </c>
    </row>
    <row r="55" spans="1:21" x14ac:dyDescent="0.2">
      <c r="A55" s="30" t="s">
        <v>43</v>
      </c>
      <c r="B55" s="33">
        <v>7490</v>
      </c>
      <c r="C55" s="33">
        <v>5954</v>
      </c>
      <c r="D55" s="33">
        <v>5838</v>
      </c>
      <c r="E55" s="33">
        <v>4267</v>
      </c>
      <c r="F55" s="33">
        <v>3618</v>
      </c>
      <c r="G55" s="33">
        <v>3417</v>
      </c>
      <c r="H55" s="33">
        <v>3498</v>
      </c>
      <c r="I55" s="33">
        <v>3334</v>
      </c>
      <c r="J55" s="33">
        <v>2877</v>
      </c>
      <c r="K55" s="33">
        <v>2462</v>
      </c>
      <c r="L55" s="33">
        <v>3684</v>
      </c>
      <c r="M55" s="33">
        <v>3074</v>
      </c>
      <c r="N55" s="33">
        <v>2946</v>
      </c>
      <c r="O55" s="33">
        <v>3078</v>
      </c>
      <c r="P55" s="33">
        <v>3038</v>
      </c>
      <c r="Q55" s="33">
        <v>2981</v>
      </c>
      <c r="R55" s="33">
        <v>3008</v>
      </c>
      <c r="S55" s="33">
        <v>2758</v>
      </c>
      <c r="T55" s="33">
        <v>2535</v>
      </c>
      <c r="U55" s="33">
        <v>2419</v>
      </c>
    </row>
    <row r="56" spans="1:21" x14ac:dyDescent="0.2">
      <c r="A56" s="30" t="s">
        <v>48</v>
      </c>
      <c r="B56" s="33">
        <v>21035</v>
      </c>
      <c r="C56" s="33">
        <v>16017</v>
      </c>
      <c r="D56" s="33">
        <v>13588</v>
      </c>
      <c r="E56" s="33">
        <v>10743</v>
      </c>
      <c r="F56" s="33">
        <v>10784</v>
      </c>
      <c r="G56" s="33">
        <v>10316</v>
      </c>
      <c r="H56" s="33">
        <v>9956</v>
      </c>
      <c r="I56" s="33">
        <v>10270</v>
      </c>
      <c r="J56" s="33">
        <v>9458</v>
      </c>
      <c r="K56" s="33">
        <v>9120</v>
      </c>
      <c r="L56" s="33">
        <v>9688</v>
      </c>
      <c r="M56" s="33">
        <v>9000</v>
      </c>
      <c r="N56" s="33">
        <v>8964</v>
      </c>
      <c r="O56" s="33">
        <v>8881</v>
      </c>
      <c r="P56" s="33">
        <v>8792</v>
      </c>
      <c r="Q56" s="33">
        <v>8973</v>
      </c>
      <c r="R56" s="33">
        <v>8819</v>
      </c>
      <c r="S56" s="33">
        <v>8870</v>
      </c>
      <c r="T56" s="33">
        <v>8992</v>
      </c>
      <c r="U56" s="33">
        <v>7083</v>
      </c>
    </row>
    <row r="57" spans="1:21" x14ac:dyDescent="0.2">
      <c r="A57" s="30" t="s">
        <v>44</v>
      </c>
      <c r="B57" s="33">
        <v>318</v>
      </c>
      <c r="C57" s="33">
        <v>355</v>
      </c>
      <c r="D57" s="33">
        <v>322</v>
      </c>
      <c r="E57" s="33">
        <v>349</v>
      </c>
      <c r="F57" s="33">
        <v>332</v>
      </c>
      <c r="G57" s="33">
        <v>327</v>
      </c>
      <c r="H57" s="33">
        <v>322</v>
      </c>
      <c r="I57" s="33">
        <v>328</v>
      </c>
      <c r="J57" s="33">
        <v>310</v>
      </c>
      <c r="K57" s="33">
        <v>283</v>
      </c>
      <c r="L57" s="33">
        <v>265</v>
      </c>
      <c r="M57" s="33">
        <v>231</v>
      </c>
      <c r="N57" s="33">
        <v>199</v>
      </c>
      <c r="O57" s="33">
        <v>203</v>
      </c>
      <c r="P57" s="33">
        <v>228</v>
      </c>
      <c r="Q57" s="33">
        <v>214</v>
      </c>
      <c r="R57" s="33">
        <v>220</v>
      </c>
      <c r="S57" s="33">
        <v>215</v>
      </c>
      <c r="T57" s="33">
        <v>179</v>
      </c>
      <c r="U57" s="33">
        <v>97</v>
      </c>
    </row>
    <row r="58" spans="1:21" x14ac:dyDescent="0.2">
      <c r="A58" s="30" t="s">
        <v>45</v>
      </c>
      <c r="B58" s="33">
        <v>369</v>
      </c>
      <c r="C58" s="33">
        <v>134</v>
      </c>
      <c r="D58" s="33">
        <v>112</v>
      </c>
      <c r="E58" s="33">
        <v>61</v>
      </c>
      <c r="F58" s="33">
        <v>82</v>
      </c>
      <c r="G58" s="33">
        <v>143</v>
      </c>
      <c r="H58" s="33">
        <v>135</v>
      </c>
      <c r="I58" s="33">
        <v>81</v>
      </c>
      <c r="J58" s="33">
        <v>87</v>
      </c>
      <c r="K58" s="33">
        <v>54</v>
      </c>
      <c r="L58" s="33">
        <v>79</v>
      </c>
      <c r="M58" s="33">
        <v>104</v>
      </c>
      <c r="N58" s="33">
        <v>54</v>
      </c>
      <c r="O58" s="33">
        <v>43</v>
      </c>
      <c r="P58" s="33">
        <v>65</v>
      </c>
      <c r="Q58" s="33">
        <v>86</v>
      </c>
      <c r="R58" s="33">
        <v>85</v>
      </c>
      <c r="S58" s="33">
        <v>154</v>
      </c>
      <c r="T58" s="33">
        <v>152</v>
      </c>
      <c r="U58" s="33">
        <v>92</v>
      </c>
    </row>
    <row r="59" spans="1:21" x14ac:dyDescent="0.2">
      <c r="A59" s="30" t="s">
        <v>64</v>
      </c>
      <c r="B59" s="33">
        <v>3114</v>
      </c>
      <c r="C59" s="33">
        <v>3345</v>
      </c>
      <c r="D59" s="33">
        <v>2986</v>
      </c>
      <c r="E59" s="33">
        <v>2290</v>
      </c>
      <c r="F59" s="33">
        <v>2276</v>
      </c>
      <c r="G59" s="33">
        <v>2008</v>
      </c>
      <c r="H59" s="33">
        <v>1747</v>
      </c>
      <c r="I59" s="33">
        <v>1759</v>
      </c>
      <c r="J59" s="33">
        <v>1564</v>
      </c>
      <c r="K59" s="33">
        <v>1547</v>
      </c>
      <c r="L59" s="33">
        <v>1607</v>
      </c>
      <c r="M59" s="33">
        <v>1741</v>
      </c>
      <c r="N59" s="33">
        <v>1734</v>
      </c>
      <c r="O59" s="33">
        <v>1653</v>
      </c>
      <c r="P59" s="33">
        <v>1565</v>
      </c>
      <c r="Q59" s="33">
        <v>1472</v>
      </c>
      <c r="R59" s="33">
        <v>1343</v>
      </c>
      <c r="S59" s="33">
        <v>1515</v>
      </c>
      <c r="T59" s="33">
        <v>1344</v>
      </c>
      <c r="U59" s="33">
        <v>923</v>
      </c>
    </row>
    <row r="60" spans="1:21" x14ac:dyDescent="0.2">
      <c r="A60" s="30" t="s">
        <v>46</v>
      </c>
      <c r="B60" s="33">
        <v>1627</v>
      </c>
      <c r="C60" s="33">
        <v>1416</v>
      </c>
      <c r="D60" s="33">
        <v>1368</v>
      </c>
      <c r="E60" s="33">
        <v>1315</v>
      </c>
      <c r="F60" s="33">
        <v>1517</v>
      </c>
      <c r="G60" s="33">
        <v>1279</v>
      </c>
      <c r="H60" s="33">
        <v>1054</v>
      </c>
      <c r="I60" s="33">
        <v>1020</v>
      </c>
      <c r="J60" s="33">
        <v>1240</v>
      </c>
      <c r="K60" s="33">
        <v>1113</v>
      </c>
      <c r="L60" s="33">
        <v>1072</v>
      </c>
      <c r="M60" s="33">
        <v>1092</v>
      </c>
      <c r="N60" s="33">
        <v>1086</v>
      </c>
      <c r="O60" s="33">
        <v>956</v>
      </c>
      <c r="P60" s="33">
        <v>919</v>
      </c>
      <c r="Q60" s="33">
        <v>938</v>
      </c>
      <c r="R60" s="33">
        <v>924</v>
      </c>
      <c r="S60" s="33">
        <v>903</v>
      </c>
      <c r="T60" s="33">
        <v>881</v>
      </c>
      <c r="U60" s="33">
        <v>698</v>
      </c>
    </row>
    <row r="61" spans="1:21" x14ac:dyDescent="0.2">
      <c r="A61" s="30" t="s">
        <v>47</v>
      </c>
      <c r="B61" s="33">
        <v>6966</v>
      </c>
      <c r="C61" s="33">
        <v>6671</v>
      </c>
      <c r="D61" s="33">
        <v>6530</v>
      </c>
      <c r="E61" s="33">
        <v>5476</v>
      </c>
      <c r="F61" s="33">
        <v>5521</v>
      </c>
      <c r="G61" s="33">
        <v>5537</v>
      </c>
      <c r="H61" s="33">
        <v>5537</v>
      </c>
      <c r="I61" s="33">
        <v>5656</v>
      </c>
      <c r="J61" s="33">
        <v>5533</v>
      </c>
      <c r="K61" s="33">
        <v>5034</v>
      </c>
      <c r="L61" s="33">
        <v>5154</v>
      </c>
      <c r="M61" s="33">
        <v>4603</v>
      </c>
      <c r="N61" s="33">
        <v>4585</v>
      </c>
      <c r="O61" s="33">
        <v>4498</v>
      </c>
      <c r="P61" s="33">
        <v>4470</v>
      </c>
      <c r="Q61" s="33">
        <v>4806</v>
      </c>
      <c r="R61" s="33">
        <v>4951</v>
      </c>
      <c r="S61" s="33">
        <v>5100</v>
      </c>
      <c r="T61" s="33">
        <v>4806</v>
      </c>
      <c r="U61" s="33">
        <v>3728</v>
      </c>
    </row>
    <row r="62" spans="1:21" x14ac:dyDescent="0.2">
      <c r="A62" s="30" t="s">
        <v>49</v>
      </c>
      <c r="B62" s="33">
        <v>1070</v>
      </c>
      <c r="C62" s="33">
        <v>1098</v>
      </c>
      <c r="D62" s="33">
        <v>999</v>
      </c>
      <c r="E62" s="33">
        <v>1036</v>
      </c>
      <c r="F62" s="33">
        <v>1009</v>
      </c>
      <c r="G62" s="33">
        <v>1005</v>
      </c>
      <c r="H62" s="33">
        <v>976</v>
      </c>
      <c r="I62" s="33">
        <v>909</v>
      </c>
      <c r="J62" s="33">
        <v>917</v>
      </c>
      <c r="K62" s="33">
        <v>730</v>
      </c>
      <c r="L62" s="33">
        <v>862</v>
      </c>
      <c r="M62" s="33">
        <v>879</v>
      </c>
      <c r="N62" s="33">
        <v>703</v>
      </c>
      <c r="O62" s="33">
        <v>609</v>
      </c>
      <c r="P62" s="33">
        <v>567</v>
      </c>
      <c r="Q62" s="33">
        <v>450</v>
      </c>
      <c r="R62" s="33">
        <v>412</v>
      </c>
      <c r="S62" s="33">
        <v>545</v>
      </c>
      <c r="T62" s="33">
        <v>393</v>
      </c>
      <c r="U62" s="33">
        <v>168</v>
      </c>
    </row>
    <row r="63" spans="1:21" x14ac:dyDescent="0.2">
      <c r="A63" s="30" t="s">
        <v>50</v>
      </c>
      <c r="B63" s="33">
        <v>665</v>
      </c>
      <c r="C63" s="33">
        <v>554</v>
      </c>
      <c r="D63" s="33">
        <v>508</v>
      </c>
      <c r="E63" s="33">
        <v>444</v>
      </c>
      <c r="F63" s="33">
        <v>516</v>
      </c>
      <c r="G63" s="33">
        <v>491</v>
      </c>
      <c r="H63" s="33">
        <v>473</v>
      </c>
      <c r="I63" s="33">
        <v>369</v>
      </c>
      <c r="J63" s="33">
        <v>361</v>
      </c>
      <c r="K63" s="33">
        <v>444</v>
      </c>
      <c r="L63" s="33">
        <v>404</v>
      </c>
      <c r="M63" s="33">
        <v>410</v>
      </c>
      <c r="N63" s="33">
        <v>411</v>
      </c>
      <c r="O63" s="33">
        <v>396</v>
      </c>
      <c r="P63" s="33">
        <v>422</v>
      </c>
      <c r="Q63" s="33">
        <v>431</v>
      </c>
      <c r="R63" s="33">
        <v>431</v>
      </c>
      <c r="S63" s="33">
        <v>446</v>
      </c>
      <c r="T63" s="33">
        <v>431</v>
      </c>
      <c r="U63" s="33">
        <v>314</v>
      </c>
    </row>
    <row r="64" spans="1:21" x14ac:dyDescent="0.2">
      <c r="A64" s="30" t="s">
        <v>51</v>
      </c>
      <c r="B64" s="33">
        <v>246</v>
      </c>
      <c r="C64" s="33">
        <v>249</v>
      </c>
      <c r="D64" s="33">
        <v>143</v>
      </c>
      <c r="E64" s="33">
        <v>158</v>
      </c>
      <c r="F64" s="33">
        <v>64</v>
      </c>
      <c r="G64" s="33">
        <v>75</v>
      </c>
      <c r="H64" s="33">
        <v>120</v>
      </c>
      <c r="I64" s="33">
        <v>90</v>
      </c>
      <c r="J64" s="33">
        <v>77</v>
      </c>
      <c r="K64" s="33">
        <v>65</v>
      </c>
      <c r="L64" s="33">
        <v>112</v>
      </c>
      <c r="M64" s="33">
        <v>129</v>
      </c>
      <c r="N64" s="33">
        <v>122</v>
      </c>
      <c r="O64" s="33">
        <v>174</v>
      </c>
      <c r="P64" s="33">
        <v>194</v>
      </c>
      <c r="Q64" s="33">
        <v>210</v>
      </c>
      <c r="R64" s="33">
        <v>182</v>
      </c>
      <c r="S64" s="33">
        <v>186</v>
      </c>
      <c r="T64" s="33">
        <v>165</v>
      </c>
      <c r="U64" s="33">
        <v>112</v>
      </c>
    </row>
    <row r="65" spans="1:26" x14ac:dyDescent="0.2">
      <c r="A65" s="30" t="s">
        <v>52</v>
      </c>
      <c r="B65" s="33">
        <v>4059</v>
      </c>
      <c r="C65" s="33">
        <v>3999</v>
      </c>
      <c r="D65" s="33">
        <v>4210</v>
      </c>
      <c r="E65" s="33">
        <v>3971</v>
      </c>
      <c r="F65" s="33">
        <v>3996</v>
      </c>
      <c r="G65" s="33">
        <v>3819</v>
      </c>
      <c r="H65" s="33">
        <v>3473</v>
      </c>
      <c r="I65" s="33">
        <v>3694</v>
      </c>
      <c r="J65" s="33">
        <v>3654</v>
      </c>
      <c r="K65" s="33">
        <v>3567</v>
      </c>
      <c r="L65" s="33">
        <v>3523</v>
      </c>
      <c r="M65" s="33">
        <v>3753</v>
      </c>
      <c r="N65" s="33">
        <v>3299</v>
      </c>
      <c r="O65" s="33">
        <v>3819</v>
      </c>
      <c r="P65" s="33">
        <v>3831</v>
      </c>
      <c r="Q65" s="33">
        <v>3973</v>
      </c>
      <c r="R65" s="33">
        <v>3667</v>
      </c>
      <c r="S65" s="33">
        <v>3651</v>
      </c>
      <c r="T65" s="33">
        <v>3282</v>
      </c>
      <c r="U65" s="33">
        <v>1833</v>
      </c>
    </row>
    <row r="66" spans="1:26" x14ac:dyDescent="0.2">
      <c r="A66" s="30" t="s">
        <v>54</v>
      </c>
      <c r="B66" s="33">
        <v>47</v>
      </c>
      <c r="C66" s="33">
        <v>69</v>
      </c>
      <c r="D66" s="33">
        <v>73</v>
      </c>
      <c r="E66" s="33">
        <v>54</v>
      </c>
      <c r="F66" s="33">
        <v>42</v>
      </c>
      <c r="G66" s="33">
        <v>23</v>
      </c>
      <c r="H66" s="33">
        <v>21</v>
      </c>
      <c r="I66" s="33">
        <v>17</v>
      </c>
      <c r="J66" s="33">
        <v>19</v>
      </c>
      <c r="K66" s="33">
        <v>16</v>
      </c>
      <c r="L66" s="33">
        <v>13</v>
      </c>
      <c r="M66" s="33">
        <v>10</v>
      </c>
      <c r="N66" s="33">
        <v>54</v>
      </c>
      <c r="O66" s="33">
        <v>86</v>
      </c>
      <c r="P66" s="33">
        <v>87</v>
      </c>
      <c r="Q66" s="33">
        <v>94</v>
      </c>
      <c r="R66" s="33">
        <v>134</v>
      </c>
      <c r="S66" s="33">
        <v>139</v>
      </c>
      <c r="T66" s="33">
        <v>120</v>
      </c>
      <c r="U66" s="33">
        <v>65</v>
      </c>
    </row>
    <row r="67" spans="1:26" x14ac:dyDescent="0.2">
      <c r="A67" s="30" t="s">
        <v>55</v>
      </c>
      <c r="B67" s="33">
        <v>725</v>
      </c>
      <c r="C67" s="33">
        <v>674</v>
      </c>
      <c r="D67" s="33">
        <v>640</v>
      </c>
      <c r="E67" s="33">
        <v>662</v>
      </c>
      <c r="F67" s="33">
        <v>588</v>
      </c>
      <c r="G67" s="33">
        <v>341</v>
      </c>
      <c r="H67" s="33">
        <v>328</v>
      </c>
      <c r="I67" s="33">
        <v>216</v>
      </c>
      <c r="J67" s="33">
        <v>92</v>
      </c>
      <c r="K67" s="33">
        <v>94</v>
      </c>
      <c r="L67" s="33">
        <v>107</v>
      </c>
      <c r="M67" s="33">
        <v>117</v>
      </c>
      <c r="N67" s="33">
        <v>72</v>
      </c>
      <c r="O67" s="33">
        <v>56</v>
      </c>
      <c r="P67" s="33">
        <v>79</v>
      </c>
      <c r="Q67" s="33">
        <v>77</v>
      </c>
      <c r="R67" s="33">
        <v>91</v>
      </c>
      <c r="S67" s="33">
        <v>76</v>
      </c>
      <c r="T67" s="33">
        <v>73</v>
      </c>
      <c r="U67" s="33">
        <v>66</v>
      </c>
    </row>
    <row r="68" spans="1:26" x14ac:dyDescent="0.2">
      <c r="A68" s="30" t="s">
        <v>53</v>
      </c>
      <c r="B68" s="33">
        <v>33</v>
      </c>
      <c r="C68" s="33">
        <v>18</v>
      </c>
      <c r="D68" s="33">
        <v>21</v>
      </c>
      <c r="E68" s="33">
        <v>36</v>
      </c>
      <c r="F68" s="33">
        <v>37</v>
      </c>
      <c r="G68" s="33">
        <v>15</v>
      </c>
      <c r="H68" s="33">
        <v>13</v>
      </c>
      <c r="I68" s="33">
        <v>17</v>
      </c>
      <c r="J68" s="33">
        <v>17</v>
      </c>
      <c r="K68" s="33">
        <v>17</v>
      </c>
      <c r="L68" s="33">
        <v>13</v>
      </c>
      <c r="M68" s="33">
        <v>13</v>
      </c>
      <c r="N68" s="33">
        <v>12</v>
      </c>
      <c r="O68" s="33">
        <v>10</v>
      </c>
      <c r="P68" s="33">
        <v>10</v>
      </c>
      <c r="Q68" s="33">
        <v>27</v>
      </c>
      <c r="R68" s="33">
        <v>36</v>
      </c>
      <c r="S68" s="33">
        <v>50</v>
      </c>
      <c r="T68" s="33">
        <v>51</v>
      </c>
      <c r="U68" s="33">
        <v>36</v>
      </c>
    </row>
    <row r="69" spans="1:26" x14ac:dyDescent="0.2">
      <c r="A69" s="30" t="s">
        <v>57</v>
      </c>
      <c r="B69" s="33">
        <v>1606</v>
      </c>
      <c r="C69" s="33">
        <v>1470</v>
      </c>
      <c r="D69" s="33">
        <v>1373</v>
      </c>
      <c r="E69" s="33">
        <v>1465</v>
      </c>
      <c r="F69" s="33">
        <v>1528</v>
      </c>
      <c r="G69" s="33">
        <v>1430</v>
      </c>
      <c r="H69" s="33">
        <v>1417</v>
      </c>
      <c r="I69" s="33">
        <v>1549</v>
      </c>
      <c r="J69" s="33">
        <v>1477</v>
      </c>
      <c r="K69" s="33">
        <v>1434</v>
      </c>
      <c r="L69" s="33">
        <v>1301</v>
      </c>
      <c r="M69" s="33">
        <v>1387</v>
      </c>
      <c r="N69" s="33">
        <v>1397</v>
      </c>
      <c r="O69" s="33">
        <v>1484</v>
      </c>
      <c r="P69" s="33">
        <v>1496</v>
      </c>
      <c r="Q69" s="33">
        <v>1482</v>
      </c>
      <c r="R69" s="33">
        <v>1304</v>
      </c>
      <c r="S69" s="33">
        <v>1540</v>
      </c>
      <c r="T69" s="33">
        <v>1379</v>
      </c>
      <c r="U69" s="33">
        <v>1137</v>
      </c>
    </row>
    <row r="70" spans="1:26" x14ac:dyDescent="0.2">
      <c r="A70" s="30" t="s">
        <v>58</v>
      </c>
      <c r="B70" s="33">
        <v>799</v>
      </c>
      <c r="C70" s="33">
        <v>712</v>
      </c>
      <c r="D70" s="33">
        <v>717</v>
      </c>
      <c r="E70" s="33">
        <v>776</v>
      </c>
      <c r="F70" s="33">
        <v>879</v>
      </c>
      <c r="G70" s="33">
        <v>962</v>
      </c>
      <c r="H70" s="33">
        <v>955</v>
      </c>
      <c r="I70" s="33">
        <v>949</v>
      </c>
      <c r="J70" s="33">
        <v>1031</v>
      </c>
      <c r="K70" s="33">
        <v>983</v>
      </c>
      <c r="L70" s="33">
        <v>991</v>
      </c>
      <c r="M70" s="33">
        <v>884</v>
      </c>
      <c r="N70" s="33">
        <v>758</v>
      </c>
      <c r="O70" s="33">
        <v>738</v>
      </c>
      <c r="P70" s="33">
        <v>837</v>
      </c>
      <c r="Q70" s="33">
        <v>714</v>
      </c>
      <c r="R70" s="33">
        <v>609</v>
      </c>
      <c r="S70" s="33">
        <v>684</v>
      </c>
      <c r="T70" s="33">
        <v>702</v>
      </c>
      <c r="U70" s="33">
        <v>498</v>
      </c>
    </row>
    <row r="71" spans="1:26" x14ac:dyDescent="0.2">
      <c r="A71" s="30" t="s">
        <v>59</v>
      </c>
      <c r="B71" s="33">
        <v>7145</v>
      </c>
      <c r="C71" s="33">
        <v>6571</v>
      </c>
      <c r="D71" s="33">
        <v>6183</v>
      </c>
      <c r="E71" s="33">
        <v>8586</v>
      </c>
      <c r="F71" s="33">
        <v>8671</v>
      </c>
      <c r="G71" s="33">
        <v>11489</v>
      </c>
      <c r="H71" s="33">
        <v>12474</v>
      </c>
      <c r="I71" s="33">
        <v>11447</v>
      </c>
      <c r="J71" s="33">
        <v>9402</v>
      </c>
      <c r="K71" s="33">
        <v>7933</v>
      </c>
      <c r="L71" s="33">
        <v>7771</v>
      </c>
      <c r="M71" s="33">
        <v>6734</v>
      </c>
      <c r="N71" s="33">
        <v>6170</v>
      </c>
      <c r="O71" s="33">
        <v>5649</v>
      </c>
      <c r="P71" s="33">
        <v>5744</v>
      </c>
      <c r="Q71" s="33">
        <v>4889</v>
      </c>
      <c r="R71" s="33">
        <v>4770</v>
      </c>
      <c r="S71" s="33">
        <v>5130</v>
      </c>
      <c r="T71" s="33">
        <v>4707</v>
      </c>
      <c r="U71" s="33">
        <v>3862</v>
      </c>
    </row>
    <row r="72" spans="1:26" x14ac:dyDescent="0.2">
      <c r="A72" s="30" t="s">
        <v>60</v>
      </c>
      <c r="B72" s="33">
        <v>620</v>
      </c>
      <c r="C72" s="33">
        <v>624</v>
      </c>
      <c r="D72" s="33">
        <v>614</v>
      </c>
      <c r="E72" s="33">
        <v>594</v>
      </c>
      <c r="F72" s="33">
        <v>611</v>
      </c>
      <c r="G72" s="33">
        <v>541</v>
      </c>
      <c r="H72" s="33">
        <v>597</v>
      </c>
      <c r="I72" s="33">
        <v>483</v>
      </c>
      <c r="J72" s="33">
        <v>406</v>
      </c>
      <c r="K72" s="33">
        <v>403</v>
      </c>
      <c r="L72" s="33">
        <v>466</v>
      </c>
      <c r="M72" s="33">
        <v>202</v>
      </c>
      <c r="N72" s="33">
        <v>177</v>
      </c>
      <c r="O72" s="33">
        <v>138</v>
      </c>
      <c r="P72" s="33">
        <v>87</v>
      </c>
      <c r="Q72" s="33">
        <v>16</v>
      </c>
      <c r="R72" s="33">
        <v>27</v>
      </c>
      <c r="S72" s="33">
        <v>168</v>
      </c>
      <c r="T72" s="33">
        <v>71</v>
      </c>
      <c r="U72" s="33">
        <v>23</v>
      </c>
    </row>
    <row r="73" spans="1:26" x14ac:dyDescent="0.2">
      <c r="A73" s="30" t="s">
        <v>61</v>
      </c>
      <c r="B73" s="33">
        <v>2498</v>
      </c>
      <c r="C73" s="33">
        <v>1900</v>
      </c>
      <c r="D73" s="33">
        <v>1502</v>
      </c>
      <c r="E73" s="33">
        <v>1310</v>
      </c>
      <c r="F73" s="33">
        <v>1411</v>
      </c>
      <c r="G73" s="33">
        <v>1572</v>
      </c>
      <c r="H73" s="33">
        <v>1510</v>
      </c>
      <c r="I73" s="33">
        <v>1684</v>
      </c>
      <c r="J73" s="33">
        <v>1500</v>
      </c>
      <c r="K73" s="33">
        <v>1017</v>
      </c>
      <c r="L73" s="33">
        <v>1001</v>
      </c>
      <c r="M73" s="33">
        <v>1030</v>
      </c>
      <c r="N73" s="33">
        <v>1214</v>
      </c>
      <c r="O73" s="33">
        <v>1307</v>
      </c>
      <c r="P73" s="33">
        <v>1524</v>
      </c>
      <c r="Q73" s="33">
        <v>1583</v>
      </c>
      <c r="R73" s="33">
        <v>1550</v>
      </c>
      <c r="S73" s="33">
        <v>1465</v>
      </c>
      <c r="T73" s="33">
        <v>1259</v>
      </c>
      <c r="U73" s="33">
        <v>824</v>
      </c>
    </row>
    <row r="74" spans="1:26" x14ac:dyDescent="0.2">
      <c r="A74" s="30" t="s">
        <v>65</v>
      </c>
      <c r="B74" s="33">
        <v>1221</v>
      </c>
      <c r="C74" s="33">
        <v>1069</v>
      </c>
      <c r="D74" s="33">
        <v>1058</v>
      </c>
      <c r="E74" s="33">
        <v>1124</v>
      </c>
      <c r="F74" s="33">
        <v>1109</v>
      </c>
      <c r="G74" s="33">
        <v>1182</v>
      </c>
      <c r="H74" s="33">
        <v>1174</v>
      </c>
      <c r="I74" s="33">
        <v>1106</v>
      </c>
      <c r="J74" s="33">
        <v>1045</v>
      </c>
      <c r="K74" s="33">
        <v>981</v>
      </c>
      <c r="L74" s="33">
        <v>1115</v>
      </c>
      <c r="M74" s="33">
        <v>1124</v>
      </c>
      <c r="N74" s="33">
        <v>1314</v>
      </c>
      <c r="O74" s="33">
        <v>1340</v>
      </c>
      <c r="P74" s="33">
        <v>1426</v>
      </c>
      <c r="Q74" s="33">
        <v>1346</v>
      </c>
      <c r="R74" s="33">
        <v>1202</v>
      </c>
      <c r="S74" s="33">
        <v>1269</v>
      </c>
      <c r="T74" s="33">
        <v>1220</v>
      </c>
      <c r="U74" s="33">
        <v>739</v>
      </c>
    </row>
    <row r="75" spans="1:26" x14ac:dyDescent="0.2">
      <c r="A75" s="30" t="s">
        <v>63</v>
      </c>
      <c r="B75" s="33">
        <v>126</v>
      </c>
      <c r="C75" s="33">
        <v>105</v>
      </c>
      <c r="D75" s="33">
        <v>79</v>
      </c>
      <c r="E75" s="33">
        <v>63</v>
      </c>
      <c r="F75" s="33">
        <v>72</v>
      </c>
      <c r="G75" s="33">
        <v>70</v>
      </c>
      <c r="H75" s="33">
        <v>76</v>
      </c>
      <c r="I75" s="33">
        <v>62</v>
      </c>
      <c r="J75" s="33">
        <v>43</v>
      </c>
      <c r="K75" s="33">
        <v>66</v>
      </c>
      <c r="L75" s="33">
        <v>85</v>
      </c>
      <c r="M75" s="33">
        <v>84</v>
      </c>
      <c r="N75" s="33">
        <v>95</v>
      </c>
      <c r="O75" s="33">
        <v>81</v>
      </c>
      <c r="P75" s="33">
        <v>77</v>
      </c>
      <c r="Q75" s="33">
        <v>80</v>
      </c>
      <c r="R75" s="33">
        <v>78</v>
      </c>
      <c r="S75" s="33">
        <v>82</v>
      </c>
      <c r="T75" s="33">
        <v>80</v>
      </c>
      <c r="U75" s="33">
        <v>54</v>
      </c>
    </row>
    <row r="76" spans="1:26" x14ac:dyDescent="0.2">
      <c r="A76" s="30" t="s">
        <v>62</v>
      </c>
      <c r="B76" s="33">
        <v>2400</v>
      </c>
      <c r="C76" s="33">
        <v>2222</v>
      </c>
      <c r="D76" s="33">
        <v>2063</v>
      </c>
      <c r="E76" s="33">
        <v>1971</v>
      </c>
      <c r="F76" s="33">
        <v>1895</v>
      </c>
      <c r="G76" s="33">
        <v>1911</v>
      </c>
      <c r="H76" s="33">
        <v>1766</v>
      </c>
      <c r="I76" s="33">
        <v>1718</v>
      </c>
      <c r="J76" s="33">
        <v>1470</v>
      </c>
      <c r="K76" s="33">
        <v>1302</v>
      </c>
      <c r="L76" s="33">
        <v>1490</v>
      </c>
      <c r="M76" s="33">
        <v>1398</v>
      </c>
      <c r="N76" s="33">
        <v>1411</v>
      </c>
      <c r="O76" s="33">
        <v>1557</v>
      </c>
      <c r="P76" s="33">
        <v>1515</v>
      </c>
      <c r="Q76" s="33">
        <v>1490</v>
      </c>
      <c r="R76" s="33">
        <v>1553</v>
      </c>
      <c r="S76" s="33">
        <v>1260</v>
      </c>
      <c r="T76" s="33">
        <v>1293</v>
      </c>
      <c r="U76" s="33">
        <v>1221</v>
      </c>
    </row>
    <row r="77" spans="1:26" x14ac:dyDescent="0.2">
      <c r="A77" s="30" t="s">
        <v>67</v>
      </c>
      <c r="B77" s="33">
        <v>4962</v>
      </c>
      <c r="C77" s="33">
        <v>5459</v>
      </c>
      <c r="D77" s="33">
        <v>4694</v>
      </c>
      <c r="E77" s="33">
        <v>4454</v>
      </c>
      <c r="F77" s="33">
        <v>3939</v>
      </c>
      <c r="G77" s="33">
        <v>4441</v>
      </c>
      <c r="H77" s="33">
        <v>6303</v>
      </c>
      <c r="I77" s="33">
        <v>7035</v>
      </c>
      <c r="J77" s="33">
        <v>7637</v>
      </c>
      <c r="K77" s="33">
        <v>6310</v>
      </c>
      <c r="L77" s="33">
        <v>9260</v>
      </c>
      <c r="M77" s="33">
        <v>6017</v>
      </c>
      <c r="N77" s="33">
        <v>8044</v>
      </c>
      <c r="O77" s="33">
        <v>9323</v>
      </c>
      <c r="P77" s="33">
        <v>9563</v>
      </c>
      <c r="Q77" s="33">
        <v>8773</v>
      </c>
      <c r="R77" s="33">
        <v>10765</v>
      </c>
      <c r="S77" s="33">
        <v>11852</v>
      </c>
      <c r="T77" s="33">
        <v>7054</v>
      </c>
      <c r="U77" s="33">
        <v>6909</v>
      </c>
    </row>
    <row r="78" spans="1:26" x14ac:dyDescent="0.2">
      <c r="A78" s="30" t="s">
        <v>68</v>
      </c>
      <c r="B78" s="33">
        <v>7074</v>
      </c>
      <c r="C78" s="33">
        <v>7032</v>
      </c>
      <c r="D78" s="33">
        <v>7138</v>
      </c>
      <c r="E78" s="33">
        <v>6524</v>
      </c>
      <c r="F78" s="33">
        <v>6373</v>
      </c>
      <c r="G78" s="33">
        <v>5668</v>
      </c>
      <c r="H78" s="33">
        <v>5287</v>
      </c>
      <c r="I78" s="33">
        <v>5184</v>
      </c>
      <c r="J78" s="33">
        <v>4608</v>
      </c>
      <c r="K78" s="33">
        <v>4520</v>
      </c>
      <c r="L78" s="33">
        <v>4141</v>
      </c>
      <c r="M78" s="33">
        <v>4048</v>
      </c>
      <c r="N78" s="33">
        <v>3588</v>
      </c>
      <c r="O78" s="33">
        <v>3959</v>
      </c>
      <c r="P78" s="33">
        <v>3895</v>
      </c>
      <c r="Q78" s="33">
        <v>3831</v>
      </c>
      <c r="R78" s="33">
        <v>4031</v>
      </c>
      <c r="S78" s="33">
        <v>4211</v>
      </c>
      <c r="T78" s="33">
        <v>4174</v>
      </c>
      <c r="U78" s="33">
        <v>3283</v>
      </c>
    </row>
    <row r="79" spans="1:26" x14ac:dyDescent="0.2">
      <c r="A79" s="30" t="s">
        <v>69</v>
      </c>
      <c r="B79" s="36">
        <v>75982</v>
      </c>
      <c r="C79" s="36">
        <v>66817</v>
      </c>
      <c r="D79" s="36">
        <v>61896</v>
      </c>
      <c r="E79" s="36">
        <v>56709</v>
      </c>
      <c r="F79" s="36">
        <v>57088</v>
      </c>
      <c r="G79" s="36">
        <v>57528</v>
      </c>
      <c r="H79" s="36">
        <v>56645</v>
      </c>
      <c r="I79" s="36">
        <v>56041</v>
      </c>
      <c r="J79" s="36">
        <v>50942</v>
      </c>
      <c r="K79" s="36">
        <v>46823</v>
      </c>
      <c r="L79" s="36">
        <v>48812</v>
      </c>
      <c r="M79" s="36">
        <v>46239</v>
      </c>
      <c r="N79" s="36">
        <v>43643</v>
      </c>
      <c r="O79" s="36">
        <v>43999</v>
      </c>
      <c r="P79" s="36">
        <v>43954</v>
      </c>
      <c r="Q79" s="36">
        <v>43305</v>
      </c>
      <c r="R79" s="36">
        <v>42557</v>
      </c>
      <c r="S79" s="36">
        <v>43423</v>
      </c>
      <c r="T79" s="36">
        <v>41271</v>
      </c>
      <c r="U79" s="36">
        <v>30832</v>
      </c>
    </row>
    <row r="80" spans="1:26" x14ac:dyDescent="0.2">
      <c r="A80" s="37" t="s">
        <v>70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Z80"/>
    </row>
    <row r="81" spans="1:26" x14ac:dyDescent="0.2">
      <c r="A81" s="39" t="s">
        <v>71</v>
      </c>
      <c r="B81" s="40">
        <f>SUM(B50:B78)</f>
        <v>82049</v>
      </c>
      <c r="C81" s="40">
        <f t="shared" ref="C81:U81" si="2">SUM(C50:C78)</f>
        <v>73244</v>
      </c>
      <c r="D81" s="40">
        <f t="shared" si="2"/>
        <v>67477</v>
      </c>
      <c r="E81" s="40">
        <f t="shared" si="2"/>
        <v>62076</v>
      </c>
      <c r="F81" s="40">
        <f t="shared" si="2"/>
        <v>62049</v>
      </c>
      <c r="G81" s="40">
        <f t="shared" si="2"/>
        <v>63093</v>
      </c>
      <c r="H81" s="40">
        <f t="shared" si="2"/>
        <v>64022</v>
      </c>
      <c r="I81" s="40">
        <f t="shared" si="2"/>
        <v>64105</v>
      </c>
      <c r="J81" s="40">
        <f t="shared" si="2"/>
        <v>59677</v>
      </c>
      <c r="K81" s="40">
        <f t="shared" si="2"/>
        <v>54186</v>
      </c>
      <c r="L81" s="40">
        <f t="shared" si="2"/>
        <v>59176</v>
      </c>
      <c r="M81" s="40">
        <f t="shared" si="2"/>
        <v>53270</v>
      </c>
      <c r="N81" s="40">
        <f t="shared" si="2"/>
        <v>52552</v>
      </c>
      <c r="O81" s="40">
        <f t="shared" si="2"/>
        <v>54176</v>
      </c>
      <c r="P81" s="40">
        <f t="shared" si="2"/>
        <v>54460</v>
      </c>
      <c r="Q81" s="40">
        <f t="shared" si="2"/>
        <v>52905</v>
      </c>
      <c r="R81" s="40">
        <f t="shared" si="2"/>
        <v>54071</v>
      </c>
      <c r="S81" s="40">
        <f>SUM(S50:S78)</f>
        <v>56128</v>
      </c>
      <c r="T81" s="40">
        <f t="shared" si="2"/>
        <v>49177</v>
      </c>
      <c r="U81" s="40">
        <f t="shared" si="2"/>
        <v>38381</v>
      </c>
    </row>
    <row r="82" spans="1:26" x14ac:dyDescent="0.2">
      <c r="A82" s="24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</row>
    <row r="83" spans="1:26" ht="15" x14ac:dyDescent="0.2">
      <c r="A83" s="24"/>
      <c r="B83" s="173" t="s">
        <v>6</v>
      </c>
      <c r="C83" s="174" t="s">
        <v>7</v>
      </c>
      <c r="D83" s="178"/>
      <c r="E83" s="180"/>
      <c r="F83" s="180"/>
      <c r="G83" s="181"/>
      <c r="H83" s="181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</row>
    <row r="84" spans="1:26" ht="15" x14ac:dyDescent="0.2">
      <c r="A84" s="45"/>
      <c r="B84" s="173" t="s">
        <v>10</v>
      </c>
      <c r="C84" s="174" t="s">
        <v>166</v>
      </c>
      <c r="D84" s="178"/>
      <c r="E84" s="178"/>
      <c r="F84" s="178"/>
      <c r="G84" s="179"/>
      <c r="H84" s="179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</row>
    <row r="85" spans="1:26" ht="15" x14ac:dyDescent="0.2">
      <c r="A85" s="45"/>
      <c r="B85" s="173" t="s">
        <v>13</v>
      </c>
      <c r="C85" s="174" t="s">
        <v>136</v>
      </c>
      <c r="D85" s="178"/>
      <c r="E85" s="178"/>
      <c r="F85" s="178"/>
      <c r="G85" s="179"/>
      <c r="H85" s="179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</row>
    <row r="86" spans="1:26" x14ac:dyDescent="0.2">
      <c r="Z86"/>
    </row>
    <row r="87" spans="1:26" x14ac:dyDescent="0.2">
      <c r="A87" s="30" t="s">
        <v>15</v>
      </c>
      <c r="B87" s="30">
        <v>1990</v>
      </c>
      <c r="C87" s="30">
        <v>1991</v>
      </c>
      <c r="D87" s="30">
        <v>1992</v>
      </c>
      <c r="E87" s="30">
        <v>1993</v>
      </c>
      <c r="F87" s="30">
        <v>1994</v>
      </c>
      <c r="G87" s="30">
        <v>1995</v>
      </c>
      <c r="H87" s="30">
        <v>1996</v>
      </c>
      <c r="I87" s="30">
        <v>1997</v>
      </c>
      <c r="J87" s="30">
        <v>1998</v>
      </c>
      <c r="K87" s="30">
        <v>1999</v>
      </c>
      <c r="L87" s="30">
        <v>2000</v>
      </c>
      <c r="M87" s="30">
        <v>2001</v>
      </c>
      <c r="N87" s="30">
        <v>2002</v>
      </c>
      <c r="O87" s="30">
        <v>2003</v>
      </c>
      <c r="P87" s="30">
        <v>2004</v>
      </c>
      <c r="Q87" s="30">
        <v>2005</v>
      </c>
      <c r="R87" s="30">
        <v>2006</v>
      </c>
      <c r="S87" s="30">
        <v>2007</v>
      </c>
      <c r="T87" s="30">
        <v>2008</v>
      </c>
      <c r="U87" s="30">
        <v>2009</v>
      </c>
    </row>
    <row r="88" spans="1:26" x14ac:dyDescent="0.2">
      <c r="A88" s="30" t="s">
        <v>36</v>
      </c>
      <c r="B88" s="33">
        <v>2</v>
      </c>
      <c r="C88" s="33">
        <v>0</v>
      </c>
      <c r="D88" s="33">
        <v>1</v>
      </c>
      <c r="E88" s="33">
        <v>0</v>
      </c>
      <c r="F88" s="33">
        <v>0</v>
      </c>
      <c r="G88" s="33">
        <v>0</v>
      </c>
      <c r="H88" s="33">
        <v>1</v>
      </c>
      <c r="I88" s="33">
        <v>1</v>
      </c>
      <c r="J88" s="33">
        <v>1</v>
      </c>
      <c r="K88" s="33">
        <v>1</v>
      </c>
      <c r="L88" s="33">
        <v>1</v>
      </c>
      <c r="M88" s="33">
        <v>1</v>
      </c>
      <c r="N88" s="33">
        <v>1</v>
      </c>
      <c r="O88" s="33">
        <v>1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</row>
    <row r="89" spans="1:26" x14ac:dyDescent="0.2">
      <c r="A89" s="30" t="s">
        <v>38</v>
      </c>
      <c r="B89" s="33">
        <v>0</v>
      </c>
      <c r="C89" s="33">
        <v>0</v>
      </c>
      <c r="D89" s="33">
        <v>0</v>
      </c>
      <c r="E89" s="33">
        <v>0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</row>
    <row r="90" spans="1:26" x14ac:dyDescent="0.2">
      <c r="A90" s="30" t="s">
        <v>40</v>
      </c>
      <c r="B90" s="33">
        <v>0</v>
      </c>
      <c r="C90" s="33">
        <v>7</v>
      </c>
      <c r="D90" s="33">
        <v>6</v>
      </c>
      <c r="E90" s="33">
        <v>6</v>
      </c>
      <c r="F90" s="33">
        <v>4</v>
      </c>
      <c r="G90" s="33">
        <v>4</v>
      </c>
      <c r="H90" s="33">
        <v>3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</row>
    <row r="91" spans="1:26" x14ac:dyDescent="0.2">
      <c r="A91" s="30" t="s">
        <v>66</v>
      </c>
      <c r="B91" s="33">
        <v>0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>
        <v>0</v>
      </c>
    </row>
    <row r="92" spans="1:26" x14ac:dyDescent="0.2">
      <c r="A92" s="30" t="s">
        <v>42</v>
      </c>
      <c r="B92" s="33">
        <v>0</v>
      </c>
      <c r="C92" s="33">
        <v>0</v>
      </c>
      <c r="D92" s="33">
        <v>0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</row>
    <row r="93" spans="1:26" x14ac:dyDescent="0.2">
      <c r="A93" s="30" t="s">
        <v>43</v>
      </c>
      <c r="B93" s="33">
        <v>0</v>
      </c>
      <c r="C93" s="33">
        <v>0</v>
      </c>
      <c r="D93" s="33">
        <v>0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1</v>
      </c>
      <c r="O93" s="33">
        <v>1</v>
      </c>
      <c r="P93" s="33">
        <v>0</v>
      </c>
      <c r="Q93" s="33">
        <v>0</v>
      </c>
      <c r="R93" s="33">
        <v>1</v>
      </c>
      <c r="S93" s="33">
        <v>1</v>
      </c>
      <c r="T93" s="33">
        <v>1</v>
      </c>
      <c r="U93" s="33">
        <v>0</v>
      </c>
    </row>
    <row r="94" spans="1:26" x14ac:dyDescent="0.2">
      <c r="A94" s="30" t="s">
        <v>48</v>
      </c>
      <c r="B94" s="33">
        <v>15</v>
      </c>
      <c r="C94" s="33">
        <v>16</v>
      </c>
      <c r="D94" s="33">
        <v>12</v>
      </c>
      <c r="E94" s="33">
        <v>7</v>
      </c>
      <c r="F94" s="33">
        <v>6</v>
      </c>
      <c r="G94" s="33">
        <v>6</v>
      </c>
      <c r="H94" s="33">
        <v>1</v>
      </c>
      <c r="I94" s="33">
        <v>5</v>
      </c>
      <c r="J94" s="33">
        <v>1</v>
      </c>
      <c r="K94" s="33">
        <v>1</v>
      </c>
      <c r="L94" s="33">
        <v>7</v>
      </c>
      <c r="M94" s="33">
        <v>24</v>
      </c>
      <c r="N94" s="33">
        <v>22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</row>
    <row r="95" spans="1:26" x14ac:dyDescent="0.2">
      <c r="A95" s="30" t="s">
        <v>44</v>
      </c>
      <c r="B95" s="33">
        <v>0</v>
      </c>
      <c r="C95" s="33">
        <v>0</v>
      </c>
      <c r="D95" s="33">
        <v>0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</row>
    <row r="96" spans="1:26" x14ac:dyDescent="0.2">
      <c r="A96" s="30" t="s">
        <v>45</v>
      </c>
      <c r="B96" s="33">
        <v>5</v>
      </c>
      <c r="C96" s="33">
        <v>5</v>
      </c>
      <c r="D96" s="33">
        <v>1</v>
      </c>
      <c r="E96" s="33">
        <v>2</v>
      </c>
      <c r="F96" s="33">
        <v>2</v>
      </c>
      <c r="G96" s="33">
        <v>2</v>
      </c>
      <c r="H96" s="33">
        <v>2</v>
      </c>
      <c r="I96" s="33">
        <v>1</v>
      </c>
      <c r="J96" s="33">
        <v>1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>
        <v>0</v>
      </c>
    </row>
    <row r="97" spans="1:21" x14ac:dyDescent="0.2">
      <c r="A97" s="30" t="s">
        <v>64</v>
      </c>
      <c r="B97" s="33">
        <v>0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>
        <v>0</v>
      </c>
    </row>
    <row r="98" spans="1:21" x14ac:dyDescent="0.2">
      <c r="A98" s="30" t="s">
        <v>46</v>
      </c>
      <c r="B98" s="33">
        <v>0</v>
      </c>
      <c r="C98" s="33">
        <v>0</v>
      </c>
      <c r="D98" s="33">
        <v>0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>
        <v>0</v>
      </c>
    </row>
    <row r="99" spans="1:21" x14ac:dyDescent="0.2">
      <c r="A99" s="30" t="s">
        <v>47</v>
      </c>
      <c r="B99" s="33">
        <v>0</v>
      </c>
      <c r="C99" s="33">
        <v>0</v>
      </c>
      <c r="D99" s="33">
        <v>0</v>
      </c>
      <c r="E99" s="33">
        <v>0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</row>
    <row r="100" spans="1:21" x14ac:dyDescent="0.2">
      <c r="A100" s="30" t="s">
        <v>49</v>
      </c>
      <c r="B100" s="33">
        <v>1</v>
      </c>
      <c r="C100" s="33">
        <v>1</v>
      </c>
      <c r="D100" s="33">
        <v>1</v>
      </c>
      <c r="E100" s="33">
        <v>1</v>
      </c>
      <c r="F100" s="33">
        <v>1</v>
      </c>
      <c r="G100" s="33">
        <v>1</v>
      </c>
      <c r="H100" s="33">
        <v>1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</row>
    <row r="101" spans="1:21" x14ac:dyDescent="0.2">
      <c r="A101" s="30" t="s">
        <v>50</v>
      </c>
      <c r="B101" s="33">
        <v>1</v>
      </c>
      <c r="C101" s="33">
        <v>0</v>
      </c>
      <c r="D101" s="33">
        <v>0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2</v>
      </c>
      <c r="L101" s="33">
        <v>2</v>
      </c>
      <c r="M101" s="33">
        <v>6</v>
      </c>
      <c r="N101" s="33">
        <v>7</v>
      </c>
      <c r="O101" s="33">
        <v>4</v>
      </c>
      <c r="P101" s="33">
        <v>4</v>
      </c>
      <c r="Q101" s="33">
        <v>5</v>
      </c>
      <c r="R101" s="33">
        <v>0</v>
      </c>
      <c r="S101" s="33">
        <v>0</v>
      </c>
      <c r="T101" s="33">
        <v>0</v>
      </c>
      <c r="U101" s="33">
        <v>0</v>
      </c>
    </row>
    <row r="102" spans="1:21" x14ac:dyDescent="0.2">
      <c r="A102" s="30" t="s">
        <v>51</v>
      </c>
      <c r="B102" s="33">
        <v>0</v>
      </c>
      <c r="C102" s="33">
        <v>0</v>
      </c>
      <c r="D102" s="33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</row>
    <row r="103" spans="1:21" x14ac:dyDescent="0.2">
      <c r="A103" s="30" t="s">
        <v>52</v>
      </c>
      <c r="B103" s="33">
        <v>0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>
        <v>0</v>
      </c>
    </row>
    <row r="104" spans="1:21" x14ac:dyDescent="0.2">
      <c r="A104" s="30" t="s">
        <v>54</v>
      </c>
      <c r="B104" s="33">
        <v>0</v>
      </c>
      <c r="C104" s="33">
        <v>0</v>
      </c>
      <c r="D104" s="33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</row>
    <row r="105" spans="1:21" x14ac:dyDescent="0.2">
      <c r="A105" s="30" t="s">
        <v>55</v>
      </c>
      <c r="B105" s="33">
        <v>0</v>
      </c>
      <c r="C105" s="33">
        <v>0</v>
      </c>
      <c r="D105" s="33">
        <v>0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</row>
    <row r="106" spans="1:21" x14ac:dyDescent="0.2">
      <c r="A106" s="30" t="s">
        <v>53</v>
      </c>
      <c r="B106" s="33">
        <v>0</v>
      </c>
      <c r="C106" s="33">
        <v>0</v>
      </c>
      <c r="D106" s="33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</row>
    <row r="107" spans="1:21" x14ac:dyDescent="0.2">
      <c r="A107" s="30" t="s">
        <v>57</v>
      </c>
      <c r="B107" s="33">
        <v>0</v>
      </c>
      <c r="C107" s="33">
        <v>0</v>
      </c>
      <c r="D107" s="33">
        <v>0</v>
      </c>
      <c r="E107" s="33">
        <v>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>
        <v>0</v>
      </c>
    </row>
    <row r="108" spans="1:21" x14ac:dyDescent="0.2">
      <c r="A108" s="30" t="s">
        <v>58</v>
      </c>
      <c r="B108" s="33">
        <v>0</v>
      </c>
      <c r="C108" s="33">
        <v>0</v>
      </c>
      <c r="D108" s="33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</row>
    <row r="109" spans="1:21" x14ac:dyDescent="0.2">
      <c r="A109" s="30" t="s">
        <v>59</v>
      </c>
      <c r="B109" s="33">
        <v>176</v>
      </c>
      <c r="C109" s="33">
        <v>121</v>
      </c>
      <c r="D109" s="33">
        <v>91</v>
      </c>
      <c r="E109" s="33">
        <v>81</v>
      </c>
      <c r="F109" s="33">
        <v>4</v>
      </c>
      <c r="G109" s="33">
        <v>4</v>
      </c>
      <c r="H109" s="33">
        <v>5</v>
      </c>
      <c r="I109" s="33">
        <v>4</v>
      </c>
      <c r="J109" s="33">
        <v>3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</row>
    <row r="110" spans="1:21" x14ac:dyDescent="0.2">
      <c r="A110" s="30" t="s">
        <v>60</v>
      </c>
      <c r="B110" s="33">
        <v>0</v>
      </c>
      <c r="C110" s="33">
        <v>0</v>
      </c>
      <c r="D110" s="33">
        <v>0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</row>
    <row r="111" spans="1:21" x14ac:dyDescent="0.2">
      <c r="A111" s="30" t="s">
        <v>61</v>
      </c>
      <c r="B111" s="33">
        <v>5</v>
      </c>
      <c r="C111" s="33">
        <v>3</v>
      </c>
      <c r="D111" s="33">
        <v>5</v>
      </c>
      <c r="E111" s="33">
        <v>1</v>
      </c>
      <c r="F111" s="33">
        <v>1</v>
      </c>
      <c r="G111" s="33">
        <v>1</v>
      </c>
      <c r="H111" s="33">
        <v>2</v>
      </c>
      <c r="I111" s="33">
        <v>3</v>
      </c>
      <c r="J111" s="33">
        <v>1</v>
      </c>
      <c r="K111" s="33">
        <v>0</v>
      </c>
      <c r="L111" s="33">
        <v>0</v>
      </c>
      <c r="M111" s="33">
        <v>1</v>
      </c>
      <c r="N111" s="33">
        <v>0</v>
      </c>
      <c r="O111" s="33">
        <v>0</v>
      </c>
      <c r="P111" s="33">
        <v>1</v>
      </c>
      <c r="Q111" s="33">
        <v>0</v>
      </c>
      <c r="R111" s="33">
        <v>0</v>
      </c>
      <c r="S111" s="33">
        <v>0</v>
      </c>
      <c r="T111" s="33">
        <v>0</v>
      </c>
      <c r="U111" s="33">
        <v>0</v>
      </c>
    </row>
    <row r="112" spans="1:21" x14ac:dyDescent="0.2">
      <c r="A112" s="30" t="s">
        <v>65</v>
      </c>
      <c r="B112" s="33">
        <v>0</v>
      </c>
      <c r="C112" s="33">
        <v>0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>
        <v>0</v>
      </c>
    </row>
    <row r="113" spans="1:26" x14ac:dyDescent="0.2">
      <c r="A113" s="30" t="s">
        <v>63</v>
      </c>
      <c r="B113" s="33">
        <v>0</v>
      </c>
      <c r="C113" s="33">
        <v>0</v>
      </c>
      <c r="D113" s="33">
        <v>0</v>
      </c>
      <c r="E113" s="33">
        <v>0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>
        <v>0</v>
      </c>
    </row>
    <row r="114" spans="1:26" x14ac:dyDescent="0.2">
      <c r="A114" s="30" t="s">
        <v>62</v>
      </c>
      <c r="B114" s="33">
        <v>0</v>
      </c>
      <c r="C114" s="33">
        <v>0</v>
      </c>
      <c r="D114" s="33">
        <v>0</v>
      </c>
      <c r="E114" s="33">
        <v>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>
        <v>0</v>
      </c>
    </row>
    <row r="115" spans="1:26" x14ac:dyDescent="0.2">
      <c r="A115" s="30" t="s">
        <v>67</v>
      </c>
      <c r="B115" s="33">
        <v>15</v>
      </c>
      <c r="C115" s="33">
        <v>12</v>
      </c>
      <c r="D115" s="33">
        <v>12</v>
      </c>
      <c r="E115" s="33">
        <v>11</v>
      </c>
      <c r="F115" s="33">
        <v>6</v>
      </c>
      <c r="G115" s="33">
        <v>3</v>
      </c>
      <c r="H115" s="33">
        <v>9</v>
      </c>
      <c r="I115" s="33">
        <v>5</v>
      </c>
      <c r="J115" s="33">
        <v>5</v>
      </c>
      <c r="K115" s="33">
        <v>4</v>
      </c>
      <c r="L115" s="33">
        <v>1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</row>
    <row r="116" spans="1:26" x14ac:dyDescent="0.2">
      <c r="A116" s="30" t="s">
        <v>68</v>
      </c>
      <c r="B116" s="33">
        <v>2</v>
      </c>
      <c r="C116" s="33">
        <v>0</v>
      </c>
      <c r="D116" s="33">
        <v>0</v>
      </c>
      <c r="E116" s="33">
        <v>0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2</v>
      </c>
      <c r="R116" s="33">
        <v>2</v>
      </c>
      <c r="S116" s="33">
        <v>2</v>
      </c>
      <c r="T116" s="33">
        <v>4</v>
      </c>
      <c r="U116" s="33">
        <v>5</v>
      </c>
    </row>
    <row r="117" spans="1:26" x14ac:dyDescent="0.2">
      <c r="A117" s="30" t="s">
        <v>69</v>
      </c>
      <c r="B117" s="38">
        <v>207</v>
      </c>
      <c r="C117" s="38">
        <v>152</v>
      </c>
      <c r="D117" s="38">
        <v>118</v>
      </c>
      <c r="E117" s="38">
        <v>97</v>
      </c>
      <c r="F117" s="38">
        <v>18</v>
      </c>
      <c r="G117" s="38">
        <v>17</v>
      </c>
      <c r="H117" s="38">
        <v>14</v>
      </c>
      <c r="I117" s="38">
        <v>14</v>
      </c>
      <c r="J117" s="38">
        <v>7</v>
      </c>
      <c r="K117" s="38">
        <v>4</v>
      </c>
      <c r="L117" s="38">
        <v>10</v>
      </c>
      <c r="M117" s="38">
        <v>32</v>
      </c>
      <c r="N117" s="38">
        <v>30</v>
      </c>
      <c r="O117" s="38">
        <v>6</v>
      </c>
      <c r="P117" s="38">
        <v>6</v>
      </c>
      <c r="Q117" s="38">
        <v>8</v>
      </c>
      <c r="R117" s="38">
        <v>3</v>
      </c>
      <c r="S117" s="38">
        <v>3</v>
      </c>
      <c r="T117" s="38">
        <v>5</v>
      </c>
      <c r="U117" s="38">
        <v>6</v>
      </c>
    </row>
    <row r="118" spans="1:26" x14ac:dyDescent="0.2">
      <c r="A118" s="37" t="s">
        <v>70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Z118"/>
    </row>
    <row r="119" spans="1:26" x14ac:dyDescent="0.2">
      <c r="A119" s="39" t="s">
        <v>71</v>
      </c>
      <c r="B119" s="40">
        <f>SUM(B88:B116)</f>
        <v>222</v>
      </c>
      <c r="C119" s="40">
        <f>SUM(C88:C116)</f>
        <v>165</v>
      </c>
      <c r="D119" s="40">
        <f t="shared" ref="D119:R119" si="3">SUM(D88:D116)</f>
        <v>129</v>
      </c>
      <c r="E119" s="40">
        <f t="shared" si="3"/>
        <v>109</v>
      </c>
      <c r="F119" s="40">
        <f t="shared" si="3"/>
        <v>24</v>
      </c>
      <c r="G119" s="40">
        <f t="shared" si="3"/>
        <v>21</v>
      </c>
      <c r="H119" s="40">
        <f t="shared" si="3"/>
        <v>24</v>
      </c>
      <c r="I119" s="40">
        <f t="shared" si="3"/>
        <v>19</v>
      </c>
      <c r="J119" s="40">
        <f t="shared" si="3"/>
        <v>12</v>
      </c>
      <c r="K119" s="40">
        <f t="shared" si="3"/>
        <v>8</v>
      </c>
      <c r="L119" s="40">
        <f t="shared" si="3"/>
        <v>11</v>
      </c>
      <c r="M119" s="40">
        <f t="shared" si="3"/>
        <v>32</v>
      </c>
      <c r="N119" s="40">
        <f t="shared" si="3"/>
        <v>31</v>
      </c>
      <c r="O119" s="40">
        <f t="shared" si="3"/>
        <v>6</v>
      </c>
      <c r="P119" s="40">
        <f t="shared" si="3"/>
        <v>5</v>
      </c>
      <c r="Q119" s="40">
        <f t="shared" si="3"/>
        <v>7</v>
      </c>
      <c r="R119" s="40">
        <f t="shared" si="3"/>
        <v>3</v>
      </c>
      <c r="S119" s="40">
        <f>SUM(S88:S116)</f>
        <v>3</v>
      </c>
      <c r="T119" s="40">
        <f>SUM(T88:T116)</f>
        <v>5</v>
      </c>
      <c r="U119" s="40">
        <f>SUM(U88:U116)</f>
        <v>5</v>
      </c>
    </row>
    <row r="120" spans="1:26" ht="13.5" thickBot="1" x14ac:dyDescent="0.25">
      <c r="Z120"/>
    </row>
    <row r="121" spans="1:26" ht="16.5" thickTop="1" thickBot="1" x14ac:dyDescent="0.25">
      <c r="A121" s="24"/>
      <c r="B121" s="173" t="s">
        <v>6</v>
      </c>
      <c r="C121" s="182" t="s">
        <v>7</v>
      </c>
      <c r="D121" s="180"/>
      <c r="E121" s="180"/>
      <c r="F121" s="180"/>
      <c r="G121" s="181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</row>
    <row r="122" spans="1:26" ht="15.75" thickTop="1" x14ac:dyDescent="0.2">
      <c r="A122" s="45"/>
      <c r="B122" s="173" t="s">
        <v>10</v>
      </c>
      <c r="C122" s="174" t="s">
        <v>166</v>
      </c>
      <c r="D122" s="178"/>
      <c r="E122" s="178"/>
      <c r="F122" s="178"/>
      <c r="G122" s="179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</row>
    <row r="123" spans="1:26" ht="15" x14ac:dyDescent="0.2">
      <c r="A123" s="45"/>
      <c r="B123" s="173" t="s">
        <v>13</v>
      </c>
      <c r="C123" s="174" t="s">
        <v>137</v>
      </c>
      <c r="D123" s="178"/>
      <c r="E123" s="178"/>
      <c r="F123" s="178"/>
      <c r="G123" s="179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</row>
    <row r="124" spans="1:26" x14ac:dyDescent="0.2">
      <c r="A124" s="21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5"/>
      <c r="U124" s="25"/>
    </row>
    <row r="125" spans="1:26" x14ac:dyDescent="0.2">
      <c r="Z125"/>
    </row>
    <row r="126" spans="1:26" x14ac:dyDescent="0.2">
      <c r="A126" s="30" t="s">
        <v>15</v>
      </c>
      <c r="B126" s="30" t="s">
        <v>16</v>
      </c>
      <c r="C126" s="30" t="s">
        <v>17</v>
      </c>
      <c r="D126" s="30" t="s">
        <v>18</v>
      </c>
      <c r="E126" s="30" t="s">
        <v>19</v>
      </c>
      <c r="F126" s="30" t="s">
        <v>20</v>
      </c>
      <c r="G126" s="30" t="s">
        <v>21</v>
      </c>
      <c r="H126" s="30" t="s">
        <v>22</v>
      </c>
      <c r="I126" s="30" t="s">
        <v>23</v>
      </c>
      <c r="J126" s="30" t="s">
        <v>24</v>
      </c>
      <c r="K126" s="30" t="s">
        <v>25</v>
      </c>
      <c r="L126" s="30" t="s">
        <v>26</v>
      </c>
      <c r="M126" s="30" t="s">
        <v>27</v>
      </c>
      <c r="N126" s="30" t="s">
        <v>28</v>
      </c>
      <c r="O126" s="30" t="s">
        <v>29</v>
      </c>
      <c r="P126" s="30" t="s">
        <v>30</v>
      </c>
      <c r="Q126" s="30" t="s">
        <v>31</v>
      </c>
      <c r="R126" s="30" t="s">
        <v>32</v>
      </c>
      <c r="S126" s="30" t="s">
        <v>33</v>
      </c>
      <c r="T126" s="30" t="s">
        <v>34</v>
      </c>
      <c r="U126" s="30" t="s">
        <v>35</v>
      </c>
    </row>
    <row r="127" spans="1:26" x14ac:dyDescent="0.2">
      <c r="A127" s="30" t="s">
        <v>36</v>
      </c>
      <c r="B127" s="33">
        <v>651</v>
      </c>
      <c r="C127" s="33">
        <v>709</v>
      </c>
      <c r="D127" s="33">
        <v>572</v>
      </c>
      <c r="E127" s="33">
        <v>502</v>
      </c>
      <c r="F127" s="33">
        <v>445</v>
      </c>
      <c r="G127" s="33">
        <v>422</v>
      </c>
      <c r="H127" s="33">
        <v>403</v>
      </c>
      <c r="I127" s="33">
        <v>304</v>
      </c>
      <c r="J127" s="33">
        <v>267</v>
      </c>
      <c r="K127" s="33">
        <v>245</v>
      </c>
      <c r="L127" s="33">
        <v>214</v>
      </c>
      <c r="M127" s="33">
        <v>202</v>
      </c>
      <c r="N127" s="33">
        <v>164</v>
      </c>
      <c r="O127" s="33">
        <v>138</v>
      </c>
      <c r="P127" s="33">
        <v>132</v>
      </c>
      <c r="Q127" s="33">
        <v>104</v>
      </c>
      <c r="R127" s="33">
        <v>97</v>
      </c>
      <c r="S127" s="33">
        <v>76</v>
      </c>
      <c r="T127" s="33">
        <v>79</v>
      </c>
      <c r="U127" s="33">
        <v>78</v>
      </c>
    </row>
    <row r="128" spans="1:26" x14ac:dyDescent="0.2">
      <c r="A128" s="30" t="s">
        <v>38</v>
      </c>
      <c r="B128" s="33">
        <v>522</v>
      </c>
      <c r="C128" s="33">
        <v>588</v>
      </c>
      <c r="D128" s="33">
        <v>489</v>
      </c>
      <c r="E128" s="33">
        <v>452</v>
      </c>
      <c r="F128" s="33">
        <v>345</v>
      </c>
      <c r="G128" s="33">
        <v>321</v>
      </c>
      <c r="H128" s="33">
        <v>352</v>
      </c>
      <c r="I128" s="33">
        <v>303</v>
      </c>
      <c r="J128" s="33">
        <v>209</v>
      </c>
      <c r="K128" s="33">
        <v>183</v>
      </c>
      <c r="L128" s="33">
        <v>198</v>
      </c>
      <c r="M128" s="33">
        <v>217</v>
      </c>
      <c r="N128" s="33">
        <v>192</v>
      </c>
      <c r="O128" s="33">
        <v>147</v>
      </c>
      <c r="P128" s="33">
        <v>130</v>
      </c>
      <c r="Q128" s="33">
        <v>129</v>
      </c>
      <c r="R128" s="33">
        <v>127</v>
      </c>
      <c r="S128" s="33">
        <v>112</v>
      </c>
      <c r="T128" s="33">
        <v>154</v>
      </c>
      <c r="U128" s="33">
        <v>252</v>
      </c>
    </row>
    <row r="129" spans="1:21" x14ac:dyDescent="0.2">
      <c r="A129" s="30" t="s">
        <v>40</v>
      </c>
      <c r="B129" s="33">
        <v>731</v>
      </c>
      <c r="C129" s="33">
        <v>675</v>
      </c>
      <c r="D129" s="33">
        <v>845</v>
      </c>
      <c r="E129" s="33">
        <v>900</v>
      </c>
      <c r="F129" s="33">
        <v>667</v>
      </c>
      <c r="G129" s="33">
        <v>534</v>
      </c>
      <c r="H129" s="33">
        <v>701</v>
      </c>
      <c r="I129" s="33">
        <v>520</v>
      </c>
      <c r="J129" s="33">
        <v>536</v>
      </c>
      <c r="K129" s="33">
        <v>373</v>
      </c>
      <c r="L129" s="33">
        <v>294</v>
      </c>
      <c r="M129" s="33">
        <v>185</v>
      </c>
      <c r="N129" s="33">
        <v>335</v>
      </c>
      <c r="O129" s="33">
        <v>393</v>
      </c>
      <c r="P129" s="33">
        <v>291</v>
      </c>
      <c r="Q129" s="33">
        <v>261</v>
      </c>
      <c r="R129" s="33">
        <v>259</v>
      </c>
      <c r="S129" s="33">
        <v>219</v>
      </c>
      <c r="T129" s="33">
        <v>202</v>
      </c>
      <c r="U129" s="33">
        <v>139</v>
      </c>
    </row>
    <row r="130" spans="1:21" x14ac:dyDescent="0.2">
      <c r="A130" s="30" t="s">
        <v>66</v>
      </c>
      <c r="B130" s="33">
        <v>10</v>
      </c>
      <c r="C130" s="33">
        <v>13</v>
      </c>
      <c r="D130" s="33">
        <v>10</v>
      </c>
      <c r="E130" s="33">
        <v>9</v>
      </c>
      <c r="F130" s="33">
        <v>9</v>
      </c>
      <c r="G130" s="33">
        <v>6</v>
      </c>
      <c r="H130" s="33">
        <v>6</v>
      </c>
      <c r="I130" s="33">
        <v>10</v>
      </c>
      <c r="J130" s="33">
        <v>7</v>
      </c>
      <c r="K130" s="33">
        <v>7</v>
      </c>
      <c r="L130" s="33">
        <v>7</v>
      </c>
      <c r="M130" s="33">
        <v>5</v>
      </c>
      <c r="N130" s="33">
        <v>5</v>
      </c>
      <c r="O130" s="33">
        <v>5</v>
      </c>
      <c r="P130" s="33">
        <v>11</v>
      </c>
      <c r="Q130" s="33">
        <v>28</v>
      </c>
      <c r="R130" s="33">
        <v>9</v>
      </c>
      <c r="S130" s="33">
        <v>9</v>
      </c>
      <c r="T130" s="33">
        <v>9</v>
      </c>
      <c r="U130" s="33">
        <v>9</v>
      </c>
    </row>
    <row r="131" spans="1:21" x14ac:dyDescent="0.2">
      <c r="A131" s="30" t="s">
        <v>42</v>
      </c>
      <c r="B131" s="33">
        <v>0</v>
      </c>
      <c r="C131" s="33">
        <v>0</v>
      </c>
      <c r="D131" s="33">
        <v>0</v>
      </c>
      <c r="E131" s="33">
        <v>0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</row>
    <row r="132" spans="1:21" x14ac:dyDescent="0.2">
      <c r="A132" s="30" t="s">
        <v>43</v>
      </c>
      <c r="B132" s="33">
        <v>4653</v>
      </c>
      <c r="C132" s="33">
        <v>4111</v>
      </c>
      <c r="D132" s="33">
        <v>2611</v>
      </c>
      <c r="E132" s="33">
        <v>1929</v>
      </c>
      <c r="F132" s="33">
        <v>1622</v>
      </c>
      <c r="G132" s="33">
        <v>1509</v>
      </c>
      <c r="H132" s="33">
        <v>1684</v>
      </c>
      <c r="I132" s="33">
        <v>1603</v>
      </c>
      <c r="J132" s="33">
        <v>1167</v>
      </c>
      <c r="K132" s="33">
        <v>724</v>
      </c>
      <c r="L132" s="33">
        <v>769</v>
      </c>
      <c r="M132" s="33">
        <v>731</v>
      </c>
      <c r="N132" s="33">
        <v>535</v>
      </c>
      <c r="O132" s="33">
        <v>518</v>
      </c>
      <c r="P132" s="33">
        <v>512</v>
      </c>
      <c r="Q132" s="33">
        <v>553</v>
      </c>
      <c r="R132" s="33">
        <v>791</v>
      </c>
      <c r="S132" s="33">
        <v>469</v>
      </c>
      <c r="T132" s="33">
        <v>456</v>
      </c>
      <c r="U132" s="33">
        <v>498</v>
      </c>
    </row>
    <row r="133" spans="1:21" x14ac:dyDescent="0.2">
      <c r="A133" s="30" t="s">
        <v>48</v>
      </c>
      <c r="B133" s="33">
        <v>9418</v>
      </c>
      <c r="C133" s="33">
        <v>6375</v>
      </c>
      <c r="D133" s="33">
        <v>3781</v>
      </c>
      <c r="E133" s="33">
        <v>3688</v>
      </c>
      <c r="F133" s="33">
        <v>3261</v>
      </c>
      <c r="G133" s="33">
        <v>2366</v>
      </c>
      <c r="H133" s="33">
        <v>2446</v>
      </c>
      <c r="I133" s="33">
        <v>1809</v>
      </c>
      <c r="J133" s="33">
        <v>1185</v>
      </c>
      <c r="K133" s="33">
        <v>1011</v>
      </c>
      <c r="L133" s="33">
        <v>904</v>
      </c>
      <c r="M133" s="33">
        <v>859</v>
      </c>
      <c r="N133" s="33">
        <v>719</v>
      </c>
      <c r="O133" s="33">
        <v>689</v>
      </c>
      <c r="P133" s="33">
        <v>652</v>
      </c>
      <c r="Q133" s="33">
        <v>469</v>
      </c>
      <c r="R133" s="33">
        <v>606</v>
      </c>
      <c r="S133" s="33">
        <v>912</v>
      </c>
      <c r="T133" s="33">
        <v>958</v>
      </c>
      <c r="U133" s="33">
        <v>986</v>
      </c>
    </row>
    <row r="134" spans="1:21" x14ac:dyDescent="0.2">
      <c r="A134" s="30" t="s">
        <v>44</v>
      </c>
      <c r="B134" s="33">
        <v>16</v>
      </c>
      <c r="C134" s="33">
        <v>28</v>
      </c>
      <c r="D134" s="33">
        <v>23</v>
      </c>
      <c r="E134" s="33">
        <v>20</v>
      </c>
      <c r="F134" s="33">
        <v>15</v>
      </c>
      <c r="G134" s="33">
        <v>10</v>
      </c>
      <c r="H134" s="33">
        <v>2</v>
      </c>
      <c r="I134" s="33">
        <v>2</v>
      </c>
      <c r="J134" s="33">
        <v>4</v>
      </c>
      <c r="K134" s="33">
        <v>2</v>
      </c>
      <c r="L134" s="33">
        <v>1</v>
      </c>
      <c r="M134" s="33">
        <v>0</v>
      </c>
      <c r="N134" s="33">
        <v>1</v>
      </c>
      <c r="O134" s="33">
        <v>1</v>
      </c>
      <c r="P134" s="33">
        <v>1</v>
      </c>
      <c r="Q134" s="33">
        <v>0</v>
      </c>
      <c r="R134" s="33">
        <v>0</v>
      </c>
      <c r="S134" s="33">
        <v>0</v>
      </c>
      <c r="T134" s="33">
        <v>0</v>
      </c>
      <c r="U134" s="33">
        <v>0</v>
      </c>
    </row>
    <row r="135" spans="1:21" x14ac:dyDescent="0.2">
      <c r="A135" s="30" t="s">
        <v>45</v>
      </c>
      <c r="B135" s="33">
        <v>195</v>
      </c>
      <c r="C135" s="33">
        <v>189</v>
      </c>
      <c r="D135" s="33">
        <v>97</v>
      </c>
      <c r="E135" s="33">
        <v>57</v>
      </c>
      <c r="F135" s="33">
        <v>43</v>
      </c>
      <c r="G135" s="33">
        <v>41</v>
      </c>
      <c r="H135" s="33">
        <v>82</v>
      </c>
      <c r="I135" s="33">
        <v>56</v>
      </c>
      <c r="J135" s="33">
        <v>35</v>
      </c>
      <c r="K135" s="33">
        <v>39</v>
      </c>
      <c r="L135" s="33">
        <v>32</v>
      </c>
      <c r="M135" s="33">
        <v>24</v>
      </c>
      <c r="N135" s="33">
        <v>28</v>
      </c>
      <c r="O135" s="33">
        <v>20</v>
      </c>
      <c r="P135" s="33">
        <v>27</v>
      </c>
      <c r="Q135" s="33">
        <v>25</v>
      </c>
      <c r="R135" s="33">
        <v>19</v>
      </c>
      <c r="S135" s="33">
        <v>12</v>
      </c>
      <c r="T135" s="33">
        <v>13</v>
      </c>
      <c r="U135" s="33">
        <v>3</v>
      </c>
    </row>
    <row r="136" spans="1:21" x14ac:dyDescent="0.2">
      <c r="A136" s="30" t="s">
        <v>64</v>
      </c>
      <c r="B136" s="33">
        <v>279</v>
      </c>
      <c r="C136" s="33">
        <v>352</v>
      </c>
      <c r="D136" s="33">
        <v>424</v>
      </c>
      <c r="E136" s="33">
        <v>324</v>
      </c>
      <c r="F136" s="33">
        <v>302</v>
      </c>
      <c r="G136" s="33">
        <v>216</v>
      </c>
      <c r="H136" s="33">
        <v>210</v>
      </c>
      <c r="I136" s="33">
        <v>214</v>
      </c>
      <c r="J136" s="33">
        <v>193</v>
      </c>
      <c r="K136" s="33">
        <v>134</v>
      </c>
      <c r="L136" s="33">
        <v>44</v>
      </c>
      <c r="M136" s="33">
        <v>49</v>
      </c>
      <c r="N136" s="33">
        <v>50</v>
      </c>
      <c r="O136" s="33">
        <v>65</v>
      </c>
      <c r="P136" s="33">
        <v>136</v>
      </c>
      <c r="Q136" s="33">
        <v>158</v>
      </c>
      <c r="R136" s="33">
        <v>197</v>
      </c>
      <c r="S136" s="33">
        <v>184</v>
      </c>
      <c r="T136" s="33">
        <v>192</v>
      </c>
      <c r="U136" s="33">
        <v>235</v>
      </c>
    </row>
    <row r="137" spans="1:21" x14ac:dyDescent="0.2">
      <c r="A137" s="30" t="s">
        <v>46</v>
      </c>
      <c r="B137" s="33">
        <v>23</v>
      </c>
      <c r="C137" s="33">
        <v>27</v>
      </c>
      <c r="D137" s="33">
        <v>25</v>
      </c>
      <c r="E137" s="33">
        <v>9</v>
      </c>
      <c r="F137" s="33">
        <v>18</v>
      </c>
      <c r="G137" s="33">
        <v>11</v>
      </c>
      <c r="H137" s="33">
        <v>12</v>
      </c>
      <c r="I137" s="33">
        <v>13</v>
      </c>
      <c r="J137" s="33">
        <v>13</v>
      </c>
      <c r="K137" s="33">
        <v>13</v>
      </c>
      <c r="L137" s="33">
        <v>11</v>
      </c>
      <c r="M137" s="33">
        <v>12</v>
      </c>
      <c r="N137" s="33">
        <v>13</v>
      </c>
      <c r="O137" s="33">
        <v>13</v>
      </c>
      <c r="P137" s="33">
        <v>13</v>
      </c>
      <c r="Q137" s="33">
        <v>12</v>
      </c>
      <c r="R137" s="33">
        <v>12</v>
      </c>
      <c r="S137" s="33">
        <v>11</v>
      </c>
      <c r="T137" s="33">
        <v>11</v>
      </c>
      <c r="U137" s="33">
        <v>15</v>
      </c>
    </row>
    <row r="138" spans="1:21" x14ac:dyDescent="0.2">
      <c r="A138" s="30" t="s">
        <v>47</v>
      </c>
      <c r="B138" s="33">
        <v>1650</v>
      </c>
      <c r="C138" s="33">
        <v>1759</v>
      </c>
      <c r="D138" s="33">
        <v>1411</v>
      </c>
      <c r="E138" s="33">
        <v>1296</v>
      </c>
      <c r="F138" s="33">
        <v>1030</v>
      </c>
      <c r="G138" s="33">
        <v>949</v>
      </c>
      <c r="H138" s="33">
        <v>1021</v>
      </c>
      <c r="I138" s="33">
        <v>897</v>
      </c>
      <c r="J138" s="33">
        <v>783</v>
      </c>
      <c r="K138" s="33">
        <v>745</v>
      </c>
      <c r="L138" s="33">
        <v>621</v>
      </c>
      <c r="M138" s="33">
        <v>608</v>
      </c>
      <c r="N138" s="33">
        <v>419</v>
      </c>
      <c r="O138" s="33">
        <v>416</v>
      </c>
      <c r="P138" s="33">
        <v>403</v>
      </c>
      <c r="Q138" s="33">
        <v>361</v>
      </c>
      <c r="R138" s="33">
        <v>352</v>
      </c>
      <c r="S138" s="33">
        <v>343</v>
      </c>
      <c r="T138" s="33">
        <v>345</v>
      </c>
      <c r="U138" s="33">
        <v>336</v>
      </c>
    </row>
    <row r="139" spans="1:21" x14ac:dyDescent="0.2">
      <c r="A139" s="30" t="s">
        <v>49</v>
      </c>
      <c r="B139" s="33">
        <v>24</v>
      </c>
      <c r="C139" s="33">
        <v>33</v>
      </c>
      <c r="D139" s="33">
        <v>32</v>
      </c>
      <c r="E139" s="33">
        <v>31</v>
      </c>
      <c r="F139" s="33">
        <v>32</v>
      </c>
      <c r="G139" s="33">
        <v>29</v>
      </c>
      <c r="H139" s="33">
        <v>31</v>
      </c>
      <c r="I139" s="33">
        <v>35</v>
      </c>
      <c r="J139" s="33">
        <v>30</v>
      </c>
      <c r="K139" s="33">
        <v>20</v>
      </c>
      <c r="L139" s="33">
        <v>22</v>
      </c>
      <c r="M139" s="33">
        <v>21</v>
      </c>
      <c r="N139" s="33">
        <v>8</v>
      </c>
      <c r="O139" s="33">
        <v>7</v>
      </c>
      <c r="P139" s="33">
        <v>6</v>
      </c>
      <c r="Q139" s="33">
        <v>5</v>
      </c>
      <c r="R139" s="33">
        <v>1</v>
      </c>
      <c r="S139" s="33">
        <v>2</v>
      </c>
      <c r="T139" s="33">
        <v>6</v>
      </c>
      <c r="U139" s="33">
        <v>4</v>
      </c>
    </row>
    <row r="140" spans="1:21" x14ac:dyDescent="0.2">
      <c r="A140" s="30" t="s">
        <v>50</v>
      </c>
      <c r="B140" s="33">
        <v>1672</v>
      </c>
      <c r="C140" s="33">
        <v>1574</v>
      </c>
      <c r="D140" s="33">
        <v>743</v>
      </c>
      <c r="E140" s="33">
        <v>724</v>
      </c>
      <c r="F140" s="33">
        <v>587</v>
      </c>
      <c r="G140" s="33">
        <v>501</v>
      </c>
      <c r="H140" s="33">
        <v>433</v>
      </c>
      <c r="I140" s="33">
        <v>318</v>
      </c>
      <c r="J140" s="33">
        <v>201</v>
      </c>
      <c r="K140" s="33">
        <v>189</v>
      </c>
      <c r="L140" s="33">
        <v>190</v>
      </c>
      <c r="M140" s="33">
        <v>194</v>
      </c>
      <c r="N140" s="33">
        <v>232</v>
      </c>
      <c r="O140" s="33">
        <v>246</v>
      </c>
      <c r="P140" s="33">
        <v>233</v>
      </c>
      <c r="Q140" s="33">
        <v>241</v>
      </c>
      <c r="R140" s="33">
        <v>230</v>
      </c>
      <c r="S140" s="33">
        <v>136</v>
      </c>
      <c r="T140" s="33">
        <v>161</v>
      </c>
      <c r="U140" s="33">
        <v>141</v>
      </c>
    </row>
    <row r="141" spans="1:21" x14ac:dyDescent="0.2">
      <c r="A141" s="30" t="s">
        <v>51</v>
      </c>
      <c r="B141" s="33">
        <v>1456</v>
      </c>
      <c r="C141" s="33">
        <v>1333</v>
      </c>
      <c r="D141" s="33">
        <v>1133</v>
      </c>
      <c r="E141" s="33">
        <v>1100</v>
      </c>
      <c r="F141" s="33">
        <v>961</v>
      </c>
      <c r="G141" s="33">
        <v>861</v>
      </c>
      <c r="H141" s="33">
        <v>859</v>
      </c>
      <c r="I141" s="33">
        <v>746</v>
      </c>
      <c r="J141" s="33">
        <v>791</v>
      </c>
      <c r="K141" s="33">
        <v>594</v>
      </c>
      <c r="L141" s="33">
        <v>592</v>
      </c>
      <c r="M141" s="33">
        <v>558</v>
      </c>
      <c r="N141" s="33">
        <v>548</v>
      </c>
      <c r="O141" s="33">
        <v>514</v>
      </c>
      <c r="P141" s="33">
        <v>501</v>
      </c>
      <c r="Q141" s="33">
        <v>523</v>
      </c>
      <c r="R141" s="33">
        <v>506</v>
      </c>
      <c r="S141" s="33">
        <v>464</v>
      </c>
      <c r="T141" s="33">
        <v>491</v>
      </c>
      <c r="U141" s="33">
        <v>504</v>
      </c>
    </row>
    <row r="142" spans="1:21" x14ac:dyDescent="0.2">
      <c r="A142" s="30" t="s">
        <v>52</v>
      </c>
      <c r="B142" s="33">
        <v>95</v>
      </c>
      <c r="C142" s="33">
        <v>105</v>
      </c>
      <c r="D142" s="33">
        <v>115</v>
      </c>
      <c r="E142" s="33">
        <v>112</v>
      </c>
      <c r="F142" s="33">
        <v>108</v>
      </c>
      <c r="G142" s="33">
        <v>114</v>
      </c>
      <c r="H142" s="33">
        <v>110</v>
      </c>
      <c r="I142" s="33">
        <v>122</v>
      </c>
      <c r="J142" s="33">
        <v>67</v>
      </c>
      <c r="K142" s="33">
        <v>65</v>
      </c>
      <c r="L142" s="33">
        <v>63</v>
      </c>
      <c r="M142" s="33">
        <v>73</v>
      </c>
      <c r="N142" s="33">
        <v>16</v>
      </c>
      <c r="O142" s="33">
        <v>16</v>
      </c>
      <c r="P142" s="33">
        <v>8</v>
      </c>
      <c r="Q142" s="33">
        <v>7</v>
      </c>
      <c r="R142" s="33">
        <v>7</v>
      </c>
      <c r="S142" s="33">
        <v>6</v>
      </c>
      <c r="T142" s="33">
        <v>4</v>
      </c>
      <c r="U142" s="33">
        <v>4</v>
      </c>
    </row>
    <row r="143" spans="1:21" x14ac:dyDescent="0.2">
      <c r="A143" s="30" t="s">
        <v>54</v>
      </c>
      <c r="B143" s="33">
        <v>368</v>
      </c>
      <c r="C143" s="33">
        <v>387</v>
      </c>
      <c r="D143" s="33">
        <v>111</v>
      </c>
      <c r="E143" s="33">
        <v>94</v>
      </c>
      <c r="F143" s="33">
        <v>67</v>
      </c>
      <c r="G143" s="33">
        <v>43</v>
      </c>
      <c r="H143" s="33">
        <v>61</v>
      </c>
      <c r="I143" s="33">
        <v>65</v>
      </c>
      <c r="J143" s="33">
        <v>39</v>
      </c>
      <c r="K143" s="33">
        <v>39</v>
      </c>
      <c r="L143" s="33">
        <v>25</v>
      </c>
      <c r="M143" s="33">
        <v>25</v>
      </c>
      <c r="N143" s="33">
        <v>33</v>
      </c>
      <c r="O143" s="33">
        <v>39</v>
      </c>
      <c r="P143" s="33">
        <v>36</v>
      </c>
      <c r="Q143" s="33">
        <v>41</v>
      </c>
      <c r="R143" s="33">
        <v>54</v>
      </c>
      <c r="S143" s="33">
        <v>53</v>
      </c>
      <c r="T143" s="33">
        <v>52</v>
      </c>
      <c r="U143" s="33">
        <v>37</v>
      </c>
    </row>
    <row r="144" spans="1:21" x14ac:dyDescent="0.2">
      <c r="A144" s="30" t="s">
        <v>55</v>
      </c>
      <c r="B144" s="33">
        <v>6</v>
      </c>
      <c r="C144" s="33">
        <v>7</v>
      </c>
      <c r="D144" s="33">
        <v>6</v>
      </c>
      <c r="E144" s="33">
        <v>4</v>
      </c>
      <c r="F144" s="33">
        <v>3</v>
      </c>
      <c r="G144" s="33">
        <v>2</v>
      </c>
      <c r="H144" s="33">
        <v>3</v>
      </c>
      <c r="I144" s="33">
        <v>2</v>
      </c>
      <c r="J144" s="33">
        <v>2</v>
      </c>
      <c r="K144" s="33">
        <v>1</v>
      </c>
      <c r="L144" s="33">
        <v>1</v>
      </c>
      <c r="M144" s="33">
        <v>1</v>
      </c>
      <c r="N144" s="33">
        <v>1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>
        <v>0</v>
      </c>
    </row>
    <row r="145" spans="1:26" x14ac:dyDescent="0.2">
      <c r="A145" s="30" t="s">
        <v>53</v>
      </c>
      <c r="B145" s="33">
        <v>165</v>
      </c>
      <c r="C145" s="33">
        <v>189</v>
      </c>
      <c r="D145" s="33">
        <v>117</v>
      </c>
      <c r="E145" s="33">
        <v>128</v>
      </c>
      <c r="F145" s="33">
        <v>110</v>
      </c>
      <c r="G145" s="33">
        <v>51</v>
      </c>
      <c r="H145" s="33">
        <v>54</v>
      </c>
      <c r="I145" s="33">
        <v>46</v>
      </c>
      <c r="J145" s="33">
        <v>25</v>
      </c>
      <c r="K145" s="33">
        <v>18</v>
      </c>
      <c r="L145" s="33">
        <v>12</v>
      </c>
      <c r="M145" s="33">
        <v>32</v>
      </c>
      <c r="N145" s="33">
        <v>20</v>
      </c>
      <c r="O145" s="33">
        <v>19</v>
      </c>
      <c r="P145" s="33">
        <v>19</v>
      </c>
      <c r="Q145" s="33">
        <v>23</v>
      </c>
      <c r="R145" s="33">
        <v>19</v>
      </c>
      <c r="S145" s="33">
        <v>19</v>
      </c>
      <c r="T145" s="33">
        <v>19</v>
      </c>
      <c r="U145" s="33">
        <v>19</v>
      </c>
    </row>
    <row r="146" spans="1:26" x14ac:dyDescent="0.2">
      <c r="A146" s="30" t="s">
        <v>57</v>
      </c>
      <c r="B146" s="33">
        <v>23</v>
      </c>
      <c r="C146" s="33">
        <v>7</v>
      </c>
      <c r="D146" s="33">
        <v>17</v>
      </c>
      <c r="E146" s="33">
        <v>15</v>
      </c>
      <c r="F146" s="33">
        <v>15</v>
      </c>
      <c r="G146" s="33">
        <v>6</v>
      </c>
      <c r="H146" s="33">
        <v>8</v>
      </c>
      <c r="I146" s="33">
        <v>6</v>
      </c>
      <c r="J146" s="33">
        <v>6</v>
      </c>
      <c r="K146" s="33">
        <v>6</v>
      </c>
      <c r="L146" s="33">
        <v>5</v>
      </c>
      <c r="M146" s="33">
        <v>5</v>
      </c>
      <c r="N146" s="33">
        <v>5</v>
      </c>
      <c r="O146" s="33">
        <v>6</v>
      </c>
      <c r="P146" s="33">
        <v>5</v>
      </c>
      <c r="Q146" s="33">
        <v>5</v>
      </c>
      <c r="R146" s="33">
        <v>5</v>
      </c>
      <c r="S146" s="33">
        <v>4</v>
      </c>
      <c r="T146" s="33">
        <v>10</v>
      </c>
      <c r="U146" s="33">
        <v>5</v>
      </c>
    </row>
    <row r="147" spans="1:26" x14ac:dyDescent="0.2">
      <c r="A147" s="30" t="s">
        <v>58</v>
      </c>
      <c r="B147" s="33">
        <v>6</v>
      </c>
      <c r="C147" s="33">
        <v>5</v>
      </c>
      <c r="D147" s="33">
        <v>5</v>
      </c>
      <c r="E147" s="33">
        <v>4</v>
      </c>
      <c r="F147" s="33">
        <v>4</v>
      </c>
      <c r="G147" s="33">
        <v>4</v>
      </c>
      <c r="H147" s="33">
        <v>3</v>
      </c>
      <c r="I147" s="33">
        <v>3</v>
      </c>
      <c r="J147" s="33">
        <v>3</v>
      </c>
      <c r="K147" s="33">
        <v>3</v>
      </c>
      <c r="L147" s="33">
        <v>3</v>
      </c>
      <c r="M147" s="33">
        <v>1</v>
      </c>
      <c r="N147" s="33">
        <v>3</v>
      </c>
      <c r="O147" s="33">
        <v>2</v>
      </c>
      <c r="P147" s="33">
        <v>2</v>
      </c>
      <c r="Q147" s="33">
        <v>1</v>
      </c>
      <c r="R147" s="33">
        <v>1</v>
      </c>
      <c r="S147" s="33">
        <v>0</v>
      </c>
      <c r="T147" s="33">
        <v>0</v>
      </c>
      <c r="U147" s="33">
        <v>0</v>
      </c>
    </row>
    <row r="148" spans="1:26" x14ac:dyDescent="0.2">
      <c r="A148" s="30" t="s">
        <v>59</v>
      </c>
      <c r="B148" s="33">
        <v>6275</v>
      </c>
      <c r="C148" s="33">
        <v>7988</v>
      </c>
      <c r="D148" s="33">
        <v>8423</v>
      </c>
      <c r="E148" s="33">
        <v>9698</v>
      </c>
      <c r="F148" s="33">
        <v>8171</v>
      </c>
      <c r="G148" s="33">
        <v>8061</v>
      </c>
      <c r="H148" s="33">
        <v>8554</v>
      </c>
      <c r="I148" s="33">
        <v>7342</v>
      </c>
      <c r="J148" s="33">
        <v>5620</v>
      </c>
      <c r="K148" s="33">
        <v>5807</v>
      </c>
      <c r="L148" s="33">
        <v>4272</v>
      </c>
      <c r="M148" s="33">
        <v>4731</v>
      </c>
      <c r="N148" s="33">
        <v>4341</v>
      </c>
      <c r="O148" s="33">
        <v>4170</v>
      </c>
      <c r="P148" s="33">
        <v>4413</v>
      </c>
      <c r="Q148" s="33">
        <v>4982</v>
      </c>
      <c r="R148" s="33">
        <v>5783</v>
      </c>
      <c r="S148" s="33">
        <v>5250</v>
      </c>
      <c r="T148" s="33">
        <v>5683</v>
      </c>
      <c r="U148" s="33">
        <v>5661</v>
      </c>
    </row>
    <row r="149" spans="1:26" x14ac:dyDescent="0.2">
      <c r="A149" s="30" t="s">
        <v>60</v>
      </c>
      <c r="B149" s="33">
        <v>1</v>
      </c>
      <c r="C149" s="33">
        <v>1</v>
      </c>
      <c r="D149" s="33">
        <v>0</v>
      </c>
      <c r="E149" s="33">
        <v>0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  <c r="U149" s="33">
        <v>0</v>
      </c>
    </row>
    <row r="150" spans="1:26" x14ac:dyDescent="0.2">
      <c r="A150" s="30" t="s">
        <v>61</v>
      </c>
      <c r="B150" s="33">
        <v>766</v>
      </c>
      <c r="C150" s="33">
        <v>466</v>
      </c>
      <c r="D150" s="33">
        <v>362</v>
      </c>
      <c r="E150" s="33">
        <v>234</v>
      </c>
      <c r="F150" s="33">
        <v>70</v>
      </c>
      <c r="G150" s="33">
        <v>60</v>
      </c>
      <c r="H150" s="33">
        <v>139</v>
      </c>
      <c r="I150" s="33">
        <v>118</v>
      </c>
      <c r="J150" s="33">
        <v>17</v>
      </c>
      <c r="K150" s="33">
        <v>47</v>
      </c>
      <c r="L150" s="33">
        <v>42</v>
      </c>
      <c r="M150" s="33">
        <v>7</v>
      </c>
      <c r="N150" s="33">
        <v>24</v>
      </c>
      <c r="O150" s="33">
        <v>16</v>
      </c>
      <c r="P150" s="33">
        <v>37</v>
      </c>
      <c r="Q150" s="33">
        <v>14</v>
      </c>
      <c r="R150" s="33">
        <v>10</v>
      </c>
      <c r="S150" s="33">
        <v>11</v>
      </c>
      <c r="T150" s="33">
        <v>47</v>
      </c>
      <c r="U150" s="33">
        <v>14</v>
      </c>
    </row>
    <row r="151" spans="1:26" x14ac:dyDescent="0.2">
      <c r="A151" s="30" t="s">
        <v>65</v>
      </c>
      <c r="B151" s="33">
        <v>0</v>
      </c>
      <c r="C151" s="33">
        <v>0</v>
      </c>
      <c r="D151" s="33">
        <v>0</v>
      </c>
      <c r="E151" s="33">
        <v>0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>
        <v>0</v>
      </c>
    </row>
    <row r="152" spans="1:26" x14ac:dyDescent="0.2">
      <c r="A152" s="30" t="s">
        <v>63</v>
      </c>
      <c r="B152" s="33">
        <v>109</v>
      </c>
      <c r="C152" s="33">
        <v>143</v>
      </c>
      <c r="D152" s="33">
        <v>109</v>
      </c>
      <c r="E152" s="33">
        <v>77</v>
      </c>
      <c r="F152" s="33">
        <v>57</v>
      </c>
      <c r="G152" s="33">
        <v>41</v>
      </c>
      <c r="H152" s="33">
        <v>24</v>
      </c>
      <c r="I152" s="33">
        <v>16</v>
      </c>
      <c r="J152" s="33">
        <v>12</v>
      </c>
      <c r="K152" s="33">
        <v>12</v>
      </c>
      <c r="L152" s="33">
        <v>5</v>
      </c>
      <c r="M152" s="33">
        <v>1</v>
      </c>
      <c r="N152" s="33">
        <v>7</v>
      </c>
      <c r="O152" s="33">
        <v>4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33">
        <v>0</v>
      </c>
    </row>
    <row r="153" spans="1:26" x14ac:dyDescent="0.2">
      <c r="A153" s="30" t="s">
        <v>62</v>
      </c>
      <c r="B153" s="33">
        <v>422</v>
      </c>
      <c r="C153" s="33">
        <v>288</v>
      </c>
      <c r="D153" s="33">
        <v>237</v>
      </c>
      <c r="E153" s="33">
        <v>160</v>
      </c>
      <c r="F153" s="33">
        <v>121</v>
      </c>
      <c r="G153" s="33">
        <v>111</v>
      </c>
      <c r="H153" s="33">
        <v>118</v>
      </c>
      <c r="I153" s="33">
        <v>107</v>
      </c>
      <c r="J153" s="33">
        <v>86</v>
      </c>
      <c r="K153" s="33">
        <v>79</v>
      </c>
      <c r="L153" s="33">
        <v>58</v>
      </c>
      <c r="M153" s="33">
        <v>76</v>
      </c>
      <c r="N153" s="33">
        <v>128</v>
      </c>
      <c r="O153" s="33">
        <v>82</v>
      </c>
      <c r="P153" s="33">
        <v>104</v>
      </c>
      <c r="Q153" s="33">
        <v>50</v>
      </c>
      <c r="R153" s="33">
        <v>47</v>
      </c>
      <c r="S153" s="33">
        <v>42</v>
      </c>
      <c r="T153" s="33">
        <v>63</v>
      </c>
      <c r="U153" s="33">
        <v>46</v>
      </c>
    </row>
    <row r="154" spans="1:26" x14ac:dyDescent="0.2">
      <c r="A154" s="30" t="s">
        <v>67</v>
      </c>
      <c r="B154" s="33">
        <v>2996</v>
      </c>
      <c r="C154" s="33">
        <v>2990</v>
      </c>
      <c r="D154" s="33">
        <v>3238</v>
      </c>
      <c r="E154" s="33">
        <v>2790</v>
      </c>
      <c r="F154" s="33">
        <v>2156</v>
      </c>
      <c r="G154" s="33">
        <v>2449</v>
      </c>
      <c r="H154" s="33">
        <v>2202</v>
      </c>
      <c r="I154" s="33">
        <v>2617</v>
      </c>
      <c r="J154" s="33">
        <v>1986</v>
      </c>
      <c r="K154" s="33">
        <v>1646</v>
      </c>
      <c r="L154" s="33">
        <v>2014</v>
      </c>
      <c r="M154" s="33">
        <v>1319</v>
      </c>
      <c r="N154" s="33">
        <v>1729</v>
      </c>
      <c r="O154" s="33">
        <v>2068</v>
      </c>
      <c r="P154" s="33">
        <v>2400</v>
      </c>
      <c r="Q154" s="33">
        <v>2468</v>
      </c>
      <c r="R154" s="33">
        <v>2487</v>
      </c>
      <c r="S154" s="33">
        <v>2751</v>
      </c>
      <c r="T154" s="33">
        <v>4932</v>
      </c>
      <c r="U154" s="33">
        <v>5898</v>
      </c>
    </row>
    <row r="155" spans="1:26" x14ac:dyDescent="0.2">
      <c r="A155" s="30" t="s">
        <v>68</v>
      </c>
      <c r="B155" s="33">
        <v>3570</v>
      </c>
      <c r="C155" s="33">
        <v>3783</v>
      </c>
      <c r="D155" s="33">
        <v>3265</v>
      </c>
      <c r="E155" s="33">
        <v>3731</v>
      </c>
      <c r="F155" s="33">
        <v>3092</v>
      </c>
      <c r="G155" s="33">
        <v>2324</v>
      </c>
      <c r="H155" s="33">
        <v>2320</v>
      </c>
      <c r="I155" s="33">
        <v>2034</v>
      </c>
      <c r="J155" s="33">
        <v>1907</v>
      </c>
      <c r="K155" s="33">
        <v>1984</v>
      </c>
      <c r="L155" s="33">
        <v>1558</v>
      </c>
      <c r="M155" s="33">
        <v>1468</v>
      </c>
      <c r="N155" s="33">
        <v>1160</v>
      </c>
      <c r="O155" s="33">
        <v>943</v>
      </c>
      <c r="P155" s="33">
        <v>805</v>
      </c>
      <c r="Q155" s="33">
        <v>562</v>
      </c>
      <c r="R155" s="33">
        <v>522</v>
      </c>
      <c r="S155" s="33">
        <v>561</v>
      </c>
      <c r="T155" s="33">
        <v>620</v>
      </c>
      <c r="U155" s="33">
        <v>596</v>
      </c>
    </row>
    <row r="156" spans="1:26" x14ac:dyDescent="0.2">
      <c r="A156" s="30" t="s">
        <v>69</v>
      </c>
      <c r="B156" s="38">
        <v>33089</v>
      </c>
      <c r="C156" s="38">
        <v>31117</v>
      </c>
      <c r="D156" s="38">
        <v>24944</v>
      </c>
      <c r="E156" s="38">
        <v>25285</v>
      </c>
      <c r="F156" s="38">
        <v>21143</v>
      </c>
      <c r="G156" s="38">
        <v>18584</v>
      </c>
      <c r="H156" s="38">
        <v>19627</v>
      </c>
      <c r="I156" s="38">
        <v>16679</v>
      </c>
      <c r="J156" s="38">
        <v>13193</v>
      </c>
      <c r="K156" s="38">
        <v>12332</v>
      </c>
      <c r="L156" s="38">
        <v>9934</v>
      </c>
      <c r="M156" s="38">
        <v>10078</v>
      </c>
      <c r="N156" s="38">
        <v>8979</v>
      </c>
      <c r="O156" s="38">
        <v>8462</v>
      </c>
      <c r="P156" s="38">
        <v>8464</v>
      </c>
      <c r="Q156" s="38">
        <v>8525</v>
      </c>
      <c r="R156" s="38">
        <v>9646</v>
      </c>
      <c r="S156" s="38">
        <v>8889</v>
      </c>
      <c r="T156" s="38">
        <v>9567</v>
      </c>
      <c r="U156" s="38">
        <v>9575</v>
      </c>
    </row>
    <row r="157" spans="1:26" x14ac:dyDescent="0.2">
      <c r="A157" s="37" t="s">
        <v>70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Z157"/>
    </row>
    <row r="158" spans="1:26" x14ac:dyDescent="0.2">
      <c r="A158" s="39" t="s">
        <v>71</v>
      </c>
      <c r="B158" s="40">
        <f>SUM(B127:B155)</f>
        <v>36102</v>
      </c>
      <c r="C158" s="40">
        <f t="shared" ref="C158:U158" si="4">SUM(C127:C155)</f>
        <v>34125</v>
      </c>
      <c r="D158" s="40">
        <f t="shared" si="4"/>
        <v>28201</v>
      </c>
      <c r="E158" s="40">
        <f t="shared" si="4"/>
        <v>28088</v>
      </c>
      <c r="F158" s="40">
        <f t="shared" si="4"/>
        <v>23311</v>
      </c>
      <c r="G158" s="40">
        <f t="shared" si="4"/>
        <v>21042</v>
      </c>
      <c r="H158" s="40">
        <f t="shared" si="4"/>
        <v>21838</v>
      </c>
      <c r="I158" s="40">
        <f t="shared" si="4"/>
        <v>19308</v>
      </c>
      <c r="J158" s="40">
        <f t="shared" si="4"/>
        <v>15191</v>
      </c>
      <c r="K158" s="40">
        <f t="shared" si="4"/>
        <v>13986</v>
      </c>
      <c r="L158" s="40">
        <f t="shared" si="4"/>
        <v>11957</v>
      </c>
      <c r="M158" s="40">
        <f t="shared" si="4"/>
        <v>11404</v>
      </c>
      <c r="N158" s="40">
        <f t="shared" si="4"/>
        <v>10716</v>
      </c>
      <c r="O158" s="40">
        <f t="shared" si="4"/>
        <v>10537</v>
      </c>
      <c r="P158" s="40">
        <f t="shared" si="4"/>
        <v>10877</v>
      </c>
      <c r="Q158" s="40">
        <f t="shared" si="4"/>
        <v>11022</v>
      </c>
      <c r="R158" s="40">
        <f t="shared" si="4"/>
        <v>12141</v>
      </c>
      <c r="S158" s="40">
        <f t="shared" si="4"/>
        <v>11646</v>
      </c>
      <c r="T158" s="40">
        <f t="shared" si="4"/>
        <v>14507</v>
      </c>
      <c r="U158" s="40">
        <f t="shared" si="4"/>
        <v>15480</v>
      </c>
      <c r="Z158"/>
    </row>
    <row r="159" spans="1:26" ht="13.5" thickBot="1" x14ac:dyDescent="0.25">
      <c r="Z159"/>
    </row>
    <row r="160" spans="1:26" ht="16.5" thickTop="1" thickBot="1" x14ac:dyDescent="0.25">
      <c r="A160" s="24"/>
      <c r="B160" s="173" t="s">
        <v>6</v>
      </c>
      <c r="C160" s="182" t="s">
        <v>7</v>
      </c>
      <c r="D160" s="180"/>
      <c r="E160" s="180"/>
      <c r="F160" s="180"/>
      <c r="G160" s="181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</row>
    <row r="161" spans="1:21" customFormat="1" ht="15.75" thickTop="1" x14ac:dyDescent="0.2">
      <c r="A161" s="45"/>
      <c r="B161" s="173" t="s">
        <v>10</v>
      </c>
      <c r="C161" s="174" t="s">
        <v>166</v>
      </c>
      <c r="D161" s="178"/>
      <c r="E161" s="178"/>
      <c r="F161" s="178"/>
      <c r="G161" s="179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</row>
    <row r="162" spans="1:21" customFormat="1" ht="15" x14ac:dyDescent="0.2">
      <c r="A162" s="45"/>
      <c r="B162" s="173" t="s">
        <v>13</v>
      </c>
      <c r="C162" s="174" t="s">
        <v>138</v>
      </c>
      <c r="D162" s="178"/>
      <c r="E162" s="178"/>
      <c r="F162" s="178"/>
      <c r="G162" s="179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</row>
    <row r="163" spans="1:21" customFormat="1" x14ac:dyDescent="0.2">
      <c r="A163" s="21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5"/>
      <c r="U163" s="25"/>
    </row>
    <row r="164" spans="1:21" customFormat="1" x14ac:dyDescent="0.2">
      <c r="A164" s="30" t="s">
        <v>15</v>
      </c>
      <c r="B164" s="30" t="s">
        <v>16</v>
      </c>
      <c r="C164" s="30" t="s">
        <v>17</v>
      </c>
      <c r="D164" s="30" t="s">
        <v>18</v>
      </c>
      <c r="E164" s="30" t="s">
        <v>19</v>
      </c>
      <c r="F164" s="30" t="s">
        <v>20</v>
      </c>
      <c r="G164" s="30" t="s">
        <v>21</v>
      </c>
      <c r="H164" s="30" t="s">
        <v>22</v>
      </c>
      <c r="I164" s="30" t="s">
        <v>23</v>
      </c>
      <c r="J164" s="30" t="s">
        <v>24</v>
      </c>
      <c r="K164" s="30" t="s">
        <v>25</v>
      </c>
      <c r="L164" s="30" t="s">
        <v>26</v>
      </c>
      <c r="M164" s="30" t="s">
        <v>27</v>
      </c>
      <c r="N164" s="30" t="s">
        <v>28</v>
      </c>
      <c r="O164" s="30" t="s">
        <v>29</v>
      </c>
      <c r="P164" s="30" t="s">
        <v>30</v>
      </c>
      <c r="Q164" s="30" t="s">
        <v>31</v>
      </c>
      <c r="R164" s="30" t="s">
        <v>32</v>
      </c>
      <c r="S164" s="30" t="s">
        <v>33</v>
      </c>
      <c r="T164" s="30" t="s">
        <v>34</v>
      </c>
      <c r="U164" s="30" t="s">
        <v>35</v>
      </c>
    </row>
    <row r="165" spans="1:21" customFormat="1" x14ac:dyDescent="0.2">
      <c r="A165" s="30" t="s">
        <v>36</v>
      </c>
      <c r="B165" s="33">
        <v>0</v>
      </c>
      <c r="C165" s="33">
        <v>0</v>
      </c>
      <c r="D165" s="33">
        <v>0</v>
      </c>
      <c r="E165" s="33">
        <v>0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3">
        <v>0</v>
      </c>
    </row>
    <row r="166" spans="1:21" customFormat="1" x14ac:dyDescent="0.2">
      <c r="A166" s="30" t="s">
        <v>38</v>
      </c>
      <c r="B166" s="33">
        <v>0</v>
      </c>
      <c r="C166" s="33">
        <v>0</v>
      </c>
      <c r="D166" s="33">
        <v>0</v>
      </c>
      <c r="E166" s="33">
        <v>0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>
        <v>0</v>
      </c>
    </row>
    <row r="167" spans="1:21" customFormat="1" x14ac:dyDescent="0.2">
      <c r="A167" s="30" t="s">
        <v>40</v>
      </c>
      <c r="B167" s="33">
        <v>0</v>
      </c>
      <c r="C167" s="33">
        <v>0</v>
      </c>
      <c r="D167" s="33">
        <v>0</v>
      </c>
      <c r="E167" s="33">
        <v>0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>
        <v>0</v>
      </c>
    </row>
    <row r="168" spans="1:21" customFormat="1" x14ac:dyDescent="0.2">
      <c r="A168" s="30" t="s">
        <v>66</v>
      </c>
      <c r="B168" s="33">
        <v>0</v>
      </c>
      <c r="C168" s="33">
        <v>0</v>
      </c>
      <c r="D168" s="33">
        <v>0</v>
      </c>
      <c r="E168" s="33">
        <v>0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>
        <v>0</v>
      </c>
    </row>
    <row r="169" spans="1:21" customFormat="1" x14ac:dyDescent="0.2">
      <c r="A169" s="30" t="s">
        <v>42</v>
      </c>
      <c r="B169" s="33">
        <v>0</v>
      </c>
      <c r="C169" s="33">
        <v>0</v>
      </c>
      <c r="D169" s="33">
        <v>0</v>
      </c>
      <c r="E169" s="33">
        <v>0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>
        <v>0</v>
      </c>
    </row>
    <row r="170" spans="1:21" customFormat="1" x14ac:dyDescent="0.2">
      <c r="A170" s="30" t="s">
        <v>43</v>
      </c>
      <c r="B170" s="33">
        <v>0</v>
      </c>
      <c r="C170" s="33">
        <v>0</v>
      </c>
      <c r="D170" s="33">
        <v>0</v>
      </c>
      <c r="E170" s="33">
        <v>0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>
        <v>0</v>
      </c>
    </row>
    <row r="171" spans="1:21" customFormat="1" x14ac:dyDescent="0.2">
      <c r="A171" s="30" t="s">
        <v>48</v>
      </c>
      <c r="B171" s="33">
        <v>0</v>
      </c>
      <c r="C171" s="33">
        <v>0</v>
      </c>
      <c r="D171" s="33">
        <v>0</v>
      </c>
      <c r="E171" s="33">
        <v>0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>
        <v>0</v>
      </c>
    </row>
    <row r="172" spans="1:21" customFormat="1" x14ac:dyDescent="0.2">
      <c r="A172" s="30" t="s">
        <v>44</v>
      </c>
      <c r="B172" s="33">
        <v>0</v>
      </c>
      <c r="C172" s="33">
        <v>0</v>
      </c>
      <c r="D172" s="33">
        <v>0</v>
      </c>
      <c r="E172" s="33">
        <v>0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>
        <v>0</v>
      </c>
    </row>
    <row r="173" spans="1:21" customFormat="1" x14ac:dyDescent="0.2">
      <c r="A173" s="30" t="s">
        <v>45</v>
      </c>
      <c r="B173" s="33">
        <v>0</v>
      </c>
      <c r="C173" s="33">
        <v>0</v>
      </c>
      <c r="D173" s="33">
        <v>0</v>
      </c>
      <c r="E173" s="33">
        <v>0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>
        <v>0</v>
      </c>
    </row>
    <row r="174" spans="1:21" customFormat="1" x14ac:dyDescent="0.2">
      <c r="A174" s="30" t="s">
        <v>64</v>
      </c>
      <c r="B174" s="33">
        <v>0</v>
      </c>
      <c r="C174" s="33">
        <v>0</v>
      </c>
      <c r="D174" s="33">
        <v>0</v>
      </c>
      <c r="E174" s="33">
        <v>0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>
        <v>0</v>
      </c>
    </row>
    <row r="175" spans="1:21" customFormat="1" x14ac:dyDescent="0.2">
      <c r="A175" s="30" t="s">
        <v>46</v>
      </c>
      <c r="B175" s="33">
        <v>0</v>
      </c>
      <c r="C175" s="33">
        <v>0</v>
      </c>
      <c r="D175" s="33">
        <v>0</v>
      </c>
      <c r="E175" s="33">
        <v>0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>
        <v>0</v>
      </c>
    </row>
    <row r="176" spans="1:21" customFormat="1" x14ac:dyDescent="0.2">
      <c r="A176" s="30" t="s">
        <v>47</v>
      </c>
      <c r="B176" s="33">
        <v>0</v>
      </c>
      <c r="C176" s="33">
        <v>0</v>
      </c>
      <c r="D176" s="33">
        <v>0</v>
      </c>
      <c r="E176" s="33">
        <v>0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>
        <v>0</v>
      </c>
    </row>
    <row r="177" spans="1:21" customFormat="1" x14ac:dyDescent="0.2">
      <c r="A177" s="30" t="s">
        <v>49</v>
      </c>
      <c r="B177" s="33">
        <v>0</v>
      </c>
      <c r="C177" s="33">
        <v>0</v>
      </c>
      <c r="D177" s="33">
        <v>0</v>
      </c>
      <c r="E177" s="33">
        <v>0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>
        <v>0</v>
      </c>
    </row>
    <row r="178" spans="1:21" customFormat="1" x14ac:dyDescent="0.2">
      <c r="A178" s="30" t="s">
        <v>50</v>
      </c>
      <c r="B178" s="33">
        <v>0</v>
      </c>
      <c r="C178" s="33">
        <v>0</v>
      </c>
      <c r="D178" s="33">
        <v>0</v>
      </c>
      <c r="E178" s="33">
        <v>0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3">
        <v>0</v>
      </c>
    </row>
    <row r="179" spans="1:21" customFormat="1" x14ac:dyDescent="0.2">
      <c r="A179" s="30" t="s">
        <v>51</v>
      </c>
      <c r="B179" s="33">
        <v>0</v>
      </c>
      <c r="C179" s="33">
        <v>0</v>
      </c>
      <c r="D179" s="33">
        <v>0</v>
      </c>
      <c r="E179" s="33">
        <v>0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</row>
    <row r="180" spans="1:21" customFormat="1" x14ac:dyDescent="0.2">
      <c r="A180" s="30" t="s">
        <v>52</v>
      </c>
      <c r="B180" s="33">
        <v>0</v>
      </c>
      <c r="C180" s="33">
        <v>0</v>
      </c>
      <c r="D180" s="33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>
        <v>0</v>
      </c>
    </row>
    <row r="181" spans="1:21" customFormat="1" x14ac:dyDescent="0.2">
      <c r="A181" s="30" t="s">
        <v>54</v>
      </c>
      <c r="B181" s="33">
        <v>0</v>
      </c>
      <c r="C181" s="33">
        <v>0</v>
      </c>
      <c r="D181" s="33">
        <v>0</v>
      </c>
      <c r="E181" s="33">
        <v>0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>
        <v>0</v>
      </c>
    </row>
    <row r="182" spans="1:21" customFormat="1" x14ac:dyDescent="0.2">
      <c r="A182" s="30" t="s">
        <v>55</v>
      </c>
      <c r="B182" s="33">
        <v>0</v>
      </c>
      <c r="C182" s="33">
        <v>0</v>
      </c>
      <c r="D182" s="33">
        <v>0</v>
      </c>
      <c r="E182" s="33">
        <v>0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>
        <v>0</v>
      </c>
    </row>
    <row r="183" spans="1:21" customFormat="1" x14ac:dyDescent="0.2">
      <c r="A183" s="30" t="s">
        <v>53</v>
      </c>
      <c r="B183" s="33">
        <v>0</v>
      </c>
      <c r="C183" s="33">
        <v>0</v>
      </c>
      <c r="D183" s="33">
        <v>0</v>
      </c>
      <c r="E183" s="33">
        <v>0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</row>
    <row r="184" spans="1:21" customFormat="1" x14ac:dyDescent="0.2">
      <c r="A184" s="30" t="s">
        <v>57</v>
      </c>
      <c r="B184" s="33">
        <v>0</v>
      </c>
      <c r="C184" s="33">
        <v>0</v>
      </c>
      <c r="D184" s="33">
        <v>0</v>
      </c>
      <c r="E184" s="33">
        <v>0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</row>
    <row r="185" spans="1:21" customFormat="1" x14ac:dyDescent="0.2">
      <c r="A185" s="30" t="s">
        <v>58</v>
      </c>
      <c r="B185" s="33">
        <v>0</v>
      </c>
      <c r="C185" s="33">
        <v>0</v>
      </c>
      <c r="D185" s="33">
        <v>0</v>
      </c>
      <c r="E185" s="33">
        <v>0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>
        <v>0</v>
      </c>
    </row>
    <row r="186" spans="1:21" customFormat="1" x14ac:dyDescent="0.2">
      <c r="A186" s="30" t="s">
        <v>59</v>
      </c>
      <c r="B186" s="33">
        <v>0</v>
      </c>
      <c r="C186" s="33">
        <v>0</v>
      </c>
      <c r="D186" s="33">
        <v>0</v>
      </c>
      <c r="E186" s="33">
        <v>0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>
        <v>0</v>
      </c>
    </row>
    <row r="187" spans="1:21" customFormat="1" x14ac:dyDescent="0.2">
      <c r="A187" s="30" t="s">
        <v>60</v>
      </c>
      <c r="B187" s="33">
        <v>0</v>
      </c>
      <c r="C187" s="33">
        <v>0</v>
      </c>
      <c r="D187" s="33">
        <v>0</v>
      </c>
      <c r="E187" s="33">
        <v>0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3">
        <v>0</v>
      </c>
    </row>
    <row r="188" spans="1:21" customFormat="1" x14ac:dyDescent="0.2">
      <c r="A188" s="30" t="s">
        <v>61</v>
      </c>
      <c r="B188" s="33">
        <v>0</v>
      </c>
      <c r="C188" s="33">
        <v>0</v>
      </c>
      <c r="D188" s="33">
        <v>0</v>
      </c>
      <c r="E188" s="33">
        <v>0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>
        <v>0</v>
      </c>
    </row>
    <row r="189" spans="1:21" customFormat="1" x14ac:dyDescent="0.2">
      <c r="A189" s="30" t="s">
        <v>65</v>
      </c>
      <c r="B189" s="33">
        <v>0</v>
      </c>
      <c r="C189" s="33">
        <v>0</v>
      </c>
      <c r="D189" s="33">
        <v>0</v>
      </c>
      <c r="E189" s="33">
        <v>0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>
        <v>0</v>
      </c>
    </row>
    <row r="190" spans="1:21" customFormat="1" x14ac:dyDescent="0.2">
      <c r="A190" s="30" t="s">
        <v>63</v>
      </c>
      <c r="B190" s="33">
        <v>0</v>
      </c>
      <c r="C190" s="33">
        <v>0</v>
      </c>
      <c r="D190" s="33">
        <v>0</v>
      </c>
      <c r="E190" s="33">
        <v>0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0</v>
      </c>
      <c r="U190" s="33">
        <v>0</v>
      </c>
    </row>
    <row r="191" spans="1:21" customFormat="1" x14ac:dyDescent="0.2">
      <c r="A191" s="30" t="s">
        <v>62</v>
      </c>
      <c r="B191" s="33">
        <v>0</v>
      </c>
      <c r="C191" s="33">
        <v>0</v>
      </c>
      <c r="D191" s="33">
        <v>0</v>
      </c>
      <c r="E191" s="33">
        <v>0</v>
      </c>
      <c r="F191" s="33">
        <v>0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0</v>
      </c>
      <c r="U191" s="33">
        <v>0</v>
      </c>
    </row>
    <row r="192" spans="1:21" customFormat="1" x14ac:dyDescent="0.2">
      <c r="A192" s="30" t="s">
        <v>67</v>
      </c>
      <c r="B192" s="33">
        <v>0</v>
      </c>
      <c r="C192" s="33">
        <v>0</v>
      </c>
      <c r="D192" s="33">
        <v>0</v>
      </c>
      <c r="E192" s="33">
        <v>0</v>
      </c>
      <c r="F192" s="33">
        <v>0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3">
        <v>0</v>
      </c>
    </row>
    <row r="193" spans="1:26" x14ac:dyDescent="0.2">
      <c r="A193" s="30" t="s">
        <v>68</v>
      </c>
      <c r="B193" s="33">
        <v>0</v>
      </c>
      <c r="C193" s="33">
        <v>0</v>
      </c>
      <c r="D193" s="33">
        <v>0</v>
      </c>
      <c r="E193" s="33">
        <v>0</v>
      </c>
      <c r="F193" s="33">
        <v>0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33">
        <v>0</v>
      </c>
    </row>
    <row r="194" spans="1:26" x14ac:dyDescent="0.2">
      <c r="A194" s="30" t="s">
        <v>69</v>
      </c>
      <c r="B194" s="38">
        <v>0</v>
      </c>
      <c r="C194" s="38">
        <v>0</v>
      </c>
      <c r="D194" s="38">
        <v>0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8">
        <v>0</v>
      </c>
      <c r="T194" s="38">
        <v>0</v>
      </c>
      <c r="U194" s="38">
        <v>0</v>
      </c>
    </row>
    <row r="195" spans="1:26" x14ac:dyDescent="0.2">
      <c r="A195" s="37" t="s">
        <v>70</v>
      </c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Z195"/>
    </row>
    <row r="196" spans="1:26" x14ac:dyDescent="0.2">
      <c r="A196" s="39" t="s">
        <v>71</v>
      </c>
      <c r="B196" s="40">
        <f>SUM(B165:B193)</f>
        <v>0</v>
      </c>
      <c r="C196" s="40">
        <f t="shared" ref="C196:U196" si="5">SUM(C165:C193)</f>
        <v>0</v>
      </c>
      <c r="D196" s="40">
        <f t="shared" si="5"/>
        <v>0</v>
      </c>
      <c r="E196" s="40">
        <f t="shared" si="5"/>
        <v>0</v>
      </c>
      <c r="F196" s="40">
        <f t="shared" si="5"/>
        <v>0</v>
      </c>
      <c r="G196" s="40">
        <f t="shared" si="5"/>
        <v>0</v>
      </c>
      <c r="H196" s="40">
        <f t="shared" si="5"/>
        <v>0</v>
      </c>
      <c r="I196" s="40">
        <f t="shared" si="5"/>
        <v>0</v>
      </c>
      <c r="J196" s="40">
        <f t="shared" si="5"/>
        <v>0</v>
      </c>
      <c r="K196" s="40">
        <f t="shared" si="5"/>
        <v>0</v>
      </c>
      <c r="L196" s="40">
        <f t="shared" si="5"/>
        <v>0</v>
      </c>
      <c r="M196" s="40">
        <f t="shared" si="5"/>
        <v>0</v>
      </c>
      <c r="N196" s="40">
        <f t="shared" si="5"/>
        <v>0</v>
      </c>
      <c r="O196" s="40">
        <f t="shared" si="5"/>
        <v>0</v>
      </c>
      <c r="P196" s="40">
        <f t="shared" si="5"/>
        <v>0</v>
      </c>
      <c r="Q196" s="40">
        <f t="shared" si="5"/>
        <v>0</v>
      </c>
      <c r="R196" s="40">
        <f t="shared" si="5"/>
        <v>0</v>
      </c>
      <c r="S196" s="40">
        <f t="shared" si="5"/>
        <v>0</v>
      </c>
      <c r="T196" s="40">
        <f t="shared" si="5"/>
        <v>0</v>
      </c>
      <c r="U196" s="40">
        <f t="shared" si="5"/>
        <v>0</v>
      </c>
      <c r="Z196"/>
    </row>
    <row r="197" spans="1:26" x14ac:dyDescent="0.2">
      <c r="Z197"/>
    </row>
    <row r="198" spans="1:26" ht="13.5" thickBot="1" x14ac:dyDescent="0.25">
      <c r="A198" s="24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</row>
    <row r="199" spans="1:26" ht="16.5" thickTop="1" thickBot="1" x14ac:dyDescent="0.25">
      <c r="A199" s="24"/>
      <c r="B199" s="173" t="s">
        <v>6</v>
      </c>
      <c r="C199" s="182" t="s">
        <v>7</v>
      </c>
      <c r="D199" s="180"/>
      <c r="E199" s="180"/>
      <c r="F199" s="180"/>
      <c r="G199" s="181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</row>
    <row r="200" spans="1:26" ht="15.75" thickTop="1" x14ac:dyDescent="0.2">
      <c r="A200" s="45"/>
      <c r="B200" s="173" t="s">
        <v>10</v>
      </c>
      <c r="C200" s="174" t="s">
        <v>166</v>
      </c>
      <c r="D200" s="178"/>
      <c r="E200" s="178"/>
      <c r="F200" s="178"/>
      <c r="G200" s="179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</row>
    <row r="201" spans="1:26" ht="15" x14ac:dyDescent="0.2">
      <c r="A201" s="45"/>
      <c r="B201" s="173" t="s">
        <v>13</v>
      </c>
      <c r="C201" s="174" t="s">
        <v>139</v>
      </c>
      <c r="D201" s="178"/>
      <c r="E201" s="178"/>
      <c r="F201" s="178"/>
      <c r="G201" s="179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</row>
    <row r="202" spans="1:26" x14ac:dyDescent="0.2">
      <c r="A202" s="21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5"/>
      <c r="U202" s="25"/>
    </row>
    <row r="203" spans="1:26" x14ac:dyDescent="0.2">
      <c r="A203" s="30" t="s">
        <v>15</v>
      </c>
      <c r="B203" s="30" t="s">
        <v>16</v>
      </c>
      <c r="C203" s="30" t="s">
        <v>17</v>
      </c>
      <c r="D203" s="30" t="s">
        <v>18</v>
      </c>
      <c r="E203" s="30" t="s">
        <v>19</v>
      </c>
      <c r="F203" s="30" t="s">
        <v>20</v>
      </c>
      <c r="G203" s="30" t="s">
        <v>21</v>
      </c>
      <c r="H203" s="30" t="s">
        <v>22</v>
      </c>
      <c r="I203" s="30" t="s">
        <v>23</v>
      </c>
      <c r="J203" s="30" t="s">
        <v>24</v>
      </c>
      <c r="K203" s="30" t="s">
        <v>25</v>
      </c>
      <c r="L203" s="30" t="s">
        <v>26</v>
      </c>
      <c r="M203" s="30" t="s">
        <v>27</v>
      </c>
      <c r="N203" s="30" t="s">
        <v>28</v>
      </c>
      <c r="O203" s="30" t="s">
        <v>29</v>
      </c>
      <c r="P203" s="30" t="s">
        <v>30</v>
      </c>
      <c r="Q203" s="30" t="s">
        <v>31</v>
      </c>
      <c r="R203" s="30" t="s">
        <v>32</v>
      </c>
      <c r="S203" s="30" t="s">
        <v>33</v>
      </c>
      <c r="T203" s="30" t="s">
        <v>34</v>
      </c>
      <c r="U203" s="30" t="s">
        <v>35</v>
      </c>
    </row>
    <row r="204" spans="1:26" x14ac:dyDescent="0.2">
      <c r="A204" s="30" t="s">
        <v>36</v>
      </c>
      <c r="B204" s="33">
        <v>14</v>
      </c>
      <c r="C204" s="33">
        <v>15</v>
      </c>
      <c r="D204" s="33">
        <v>13</v>
      </c>
      <c r="E204" s="33">
        <v>11</v>
      </c>
      <c r="F204" s="33">
        <v>10</v>
      </c>
      <c r="G204" s="33">
        <v>10</v>
      </c>
      <c r="H204" s="33">
        <v>9</v>
      </c>
      <c r="I204" s="33">
        <v>7</v>
      </c>
      <c r="J204" s="33">
        <v>6</v>
      </c>
      <c r="K204" s="33">
        <v>6</v>
      </c>
      <c r="L204" s="33">
        <v>4</v>
      </c>
      <c r="M204" s="33">
        <v>4</v>
      </c>
      <c r="N204" s="33">
        <v>3</v>
      </c>
      <c r="O204" s="33">
        <v>2</v>
      </c>
      <c r="P204" s="33">
        <v>2</v>
      </c>
      <c r="Q204" s="33">
        <v>2</v>
      </c>
      <c r="R204" s="33">
        <v>2</v>
      </c>
      <c r="S204" s="33">
        <v>1</v>
      </c>
      <c r="T204" s="33">
        <v>1</v>
      </c>
      <c r="U204" s="33">
        <v>1</v>
      </c>
    </row>
    <row r="205" spans="1:26" x14ac:dyDescent="0.2">
      <c r="A205" s="30" t="s">
        <v>38</v>
      </c>
      <c r="B205" s="33">
        <v>0</v>
      </c>
      <c r="C205" s="33">
        <v>0</v>
      </c>
      <c r="D205" s="33">
        <v>0</v>
      </c>
      <c r="E205" s="33">
        <v>0</v>
      </c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3">
        <v>0</v>
      </c>
    </row>
    <row r="206" spans="1:26" x14ac:dyDescent="0.2">
      <c r="A206" s="30" t="s">
        <v>40</v>
      </c>
      <c r="B206" s="33">
        <v>40</v>
      </c>
      <c r="C206" s="33">
        <v>30</v>
      </c>
      <c r="D206" s="33">
        <v>13</v>
      </c>
      <c r="E206" s="33">
        <v>4</v>
      </c>
      <c r="F206" s="33">
        <v>5</v>
      </c>
      <c r="G206" s="33">
        <v>2</v>
      </c>
      <c r="H206" s="33">
        <v>3</v>
      </c>
      <c r="I206" s="33">
        <v>3</v>
      </c>
      <c r="J206" s="33">
        <v>2</v>
      </c>
      <c r="K206" s="33">
        <v>1</v>
      </c>
      <c r="L206" s="33">
        <v>1</v>
      </c>
      <c r="M206" s="33">
        <v>1</v>
      </c>
      <c r="N206" s="33">
        <v>2</v>
      </c>
      <c r="O206" s="33">
        <v>1</v>
      </c>
      <c r="P206" s="33">
        <v>3</v>
      </c>
      <c r="Q206" s="33">
        <v>5</v>
      </c>
      <c r="R206" s="33">
        <v>6</v>
      </c>
      <c r="S206" s="33">
        <v>8</v>
      </c>
      <c r="T206" s="33">
        <v>7</v>
      </c>
      <c r="U206" s="33">
        <v>5</v>
      </c>
    </row>
    <row r="207" spans="1:26" x14ac:dyDescent="0.2">
      <c r="A207" s="30" t="s">
        <v>66</v>
      </c>
      <c r="B207" s="33">
        <v>0</v>
      </c>
      <c r="C207" s="33">
        <v>0</v>
      </c>
      <c r="D207" s="33">
        <v>0</v>
      </c>
      <c r="E207" s="33">
        <v>0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0</v>
      </c>
      <c r="N207" s="33">
        <v>0</v>
      </c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33">
        <v>0</v>
      </c>
      <c r="U207" s="33">
        <v>0</v>
      </c>
    </row>
    <row r="208" spans="1:26" x14ac:dyDescent="0.2">
      <c r="A208" s="30" t="s">
        <v>42</v>
      </c>
      <c r="B208" s="33">
        <v>0</v>
      </c>
      <c r="C208" s="33">
        <v>0</v>
      </c>
      <c r="D208" s="33">
        <v>0</v>
      </c>
      <c r="E208" s="33">
        <v>0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0</v>
      </c>
      <c r="U208" s="33">
        <v>0</v>
      </c>
    </row>
    <row r="209" spans="1:26" x14ac:dyDescent="0.2">
      <c r="A209" s="30" t="s">
        <v>43</v>
      </c>
      <c r="B209" s="33">
        <v>417</v>
      </c>
      <c r="C209" s="33">
        <v>327</v>
      </c>
      <c r="D209" s="33">
        <v>148</v>
      </c>
      <c r="E209" s="33">
        <v>221</v>
      </c>
      <c r="F209" s="33">
        <v>182</v>
      </c>
      <c r="G209" s="33">
        <v>161</v>
      </c>
      <c r="H209" s="33">
        <v>68</v>
      </c>
      <c r="I209" s="33">
        <v>42</v>
      </c>
      <c r="J209" s="33">
        <v>15</v>
      </c>
      <c r="K209" s="33">
        <v>35</v>
      </c>
      <c r="L209" s="33">
        <v>49</v>
      </c>
      <c r="M209" s="33">
        <v>37</v>
      </c>
      <c r="N209" s="33">
        <v>40</v>
      </c>
      <c r="O209" s="33">
        <v>40</v>
      </c>
      <c r="P209" s="33">
        <v>23</v>
      </c>
      <c r="Q209" s="33">
        <v>20</v>
      </c>
      <c r="R209" s="33">
        <v>19</v>
      </c>
      <c r="S209" s="33">
        <v>13</v>
      </c>
      <c r="T209" s="33">
        <v>13</v>
      </c>
      <c r="U209" s="33">
        <v>13</v>
      </c>
      <c r="Z209"/>
    </row>
    <row r="210" spans="1:26" x14ac:dyDescent="0.2">
      <c r="A210" s="30" t="s">
        <v>48</v>
      </c>
      <c r="B210" s="33">
        <v>63</v>
      </c>
      <c r="C210" s="33">
        <v>342</v>
      </c>
      <c r="D210" s="33">
        <v>273</v>
      </c>
      <c r="E210" s="33">
        <v>76</v>
      </c>
      <c r="F210" s="33">
        <v>77</v>
      </c>
      <c r="G210" s="33">
        <v>85</v>
      </c>
      <c r="H210" s="33">
        <v>68</v>
      </c>
      <c r="I210" s="33">
        <v>76</v>
      </c>
      <c r="J210" s="33">
        <v>37</v>
      </c>
      <c r="K210" s="33">
        <v>33</v>
      </c>
      <c r="L210" s="33">
        <v>32</v>
      </c>
      <c r="M210" s="33">
        <v>35</v>
      </c>
      <c r="N210" s="33">
        <v>29</v>
      </c>
      <c r="O210" s="33">
        <v>28</v>
      </c>
      <c r="P210" s="33">
        <v>44</v>
      </c>
      <c r="Q210" s="33">
        <v>25</v>
      </c>
      <c r="R210" s="33">
        <v>21</v>
      </c>
      <c r="S210" s="33">
        <v>0</v>
      </c>
      <c r="T210" s="33">
        <v>0</v>
      </c>
      <c r="U210" s="33">
        <v>0</v>
      </c>
      <c r="Z210"/>
    </row>
    <row r="211" spans="1:26" x14ac:dyDescent="0.2">
      <c r="A211" s="30" t="s">
        <v>44</v>
      </c>
      <c r="B211" s="33">
        <v>58</v>
      </c>
      <c r="C211" s="33">
        <v>68</v>
      </c>
      <c r="D211" s="33">
        <v>52</v>
      </c>
      <c r="E211" s="33">
        <v>50</v>
      </c>
      <c r="F211" s="33">
        <v>53</v>
      </c>
      <c r="G211" s="33">
        <v>41</v>
      </c>
      <c r="H211" s="33">
        <v>34</v>
      </c>
      <c r="I211" s="33">
        <v>30</v>
      </c>
      <c r="J211" s="33">
        <v>21</v>
      </c>
      <c r="K211" s="33">
        <v>17</v>
      </c>
      <c r="L211" s="33">
        <v>25</v>
      </c>
      <c r="M211" s="33">
        <v>29</v>
      </c>
      <c r="N211" s="33">
        <v>20</v>
      </c>
      <c r="O211" s="33">
        <v>27</v>
      </c>
      <c r="P211" s="33">
        <v>32</v>
      </c>
      <c r="Q211" s="33">
        <v>39</v>
      </c>
      <c r="R211" s="33">
        <v>45</v>
      </c>
      <c r="S211" s="33">
        <v>45</v>
      </c>
      <c r="T211" s="33">
        <v>41</v>
      </c>
      <c r="U211" s="33">
        <v>30</v>
      </c>
      <c r="Z211"/>
    </row>
    <row r="212" spans="1:26" x14ac:dyDescent="0.2">
      <c r="A212" s="30" t="s">
        <v>45</v>
      </c>
      <c r="B212" s="33">
        <v>37</v>
      </c>
      <c r="C212" s="33">
        <v>52</v>
      </c>
      <c r="D212" s="33">
        <v>3</v>
      </c>
      <c r="E212" s="33">
        <v>1</v>
      </c>
      <c r="F212" s="33">
        <v>1</v>
      </c>
      <c r="G212" s="33">
        <v>1</v>
      </c>
      <c r="H212" s="33">
        <v>4</v>
      </c>
      <c r="I212" s="33">
        <v>3</v>
      </c>
      <c r="J212" s="33">
        <v>2</v>
      </c>
      <c r="K212" s="33">
        <v>1</v>
      </c>
      <c r="L212" s="33">
        <v>1</v>
      </c>
      <c r="M212" s="33">
        <v>0</v>
      </c>
      <c r="N212" s="33">
        <v>1</v>
      </c>
      <c r="O212" s="33">
        <v>1</v>
      </c>
      <c r="P212" s="33">
        <v>0</v>
      </c>
      <c r="Q212" s="33">
        <v>1</v>
      </c>
      <c r="R212" s="33">
        <v>0</v>
      </c>
      <c r="S212" s="33">
        <v>1</v>
      </c>
      <c r="T212" s="33">
        <v>0</v>
      </c>
      <c r="U212" s="33">
        <v>0</v>
      </c>
      <c r="Z212"/>
    </row>
    <row r="213" spans="1:26" x14ac:dyDescent="0.2">
      <c r="A213" s="30" t="s">
        <v>64</v>
      </c>
      <c r="B213" s="33">
        <v>8</v>
      </c>
      <c r="C213" s="33">
        <v>1</v>
      </c>
      <c r="D213" s="33">
        <v>0</v>
      </c>
      <c r="E213" s="33">
        <v>2</v>
      </c>
      <c r="F213" s="33">
        <v>1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33">
        <v>0</v>
      </c>
      <c r="Z213"/>
    </row>
    <row r="214" spans="1:26" x14ac:dyDescent="0.2">
      <c r="A214" s="30" t="s">
        <v>46</v>
      </c>
      <c r="B214" s="33">
        <v>0</v>
      </c>
      <c r="C214" s="33">
        <v>0</v>
      </c>
      <c r="D214" s="33">
        <v>24</v>
      </c>
      <c r="E214" s="33">
        <v>10</v>
      </c>
      <c r="F214" s="33">
        <v>17</v>
      </c>
      <c r="G214" s="33">
        <v>11</v>
      </c>
      <c r="H214" s="33">
        <v>12</v>
      </c>
      <c r="I214" s="33">
        <v>12</v>
      </c>
      <c r="J214" s="33">
        <v>12</v>
      </c>
      <c r="K214" s="33">
        <v>11</v>
      </c>
      <c r="L214" s="33">
        <v>13</v>
      </c>
      <c r="M214" s="33">
        <v>15</v>
      </c>
      <c r="N214" s="33">
        <v>17</v>
      </c>
      <c r="O214" s="33">
        <v>17</v>
      </c>
      <c r="P214" s="33">
        <v>17</v>
      </c>
      <c r="Q214" s="33">
        <v>17</v>
      </c>
      <c r="R214" s="33">
        <v>17</v>
      </c>
      <c r="S214" s="33">
        <v>17</v>
      </c>
      <c r="T214" s="33">
        <v>17</v>
      </c>
      <c r="U214" s="33">
        <v>18</v>
      </c>
      <c r="Z214"/>
    </row>
    <row r="215" spans="1:26" x14ac:dyDescent="0.2">
      <c r="A215" s="30" t="s">
        <v>47</v>
      </c>
      <c r="B215" s="33">
        <v>0</v>
      </c>
      <c r="C215" s="33">
        <v>0</v>
      </c>
      <c r="D215" s="33">
        <v>0</v>
      </c>
      <c r="E215" s="33">
        <v>0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33">
        <v>0</v>
      </c>
      <c r="Z215"/>
    </row>
    <row r="216" spans="1:26" x14ac:dyDescent="0.2">
      <c r="A216" s="30" t="s">
        <v>49</v>
      </c>
      <c r="B216" s="33">
        <v>3</v>
      </c>
      <c r="C216" s="33">
        <v>3</v>
      </c>
      <c r="D216" s="33">
        <v>4</v>
      </c>
      <c r="E216" s="33">
        <v>5</v>
      </c>
      <c r="F216" s="33">
        <v>4</v>
      </c>
      <c r="G216" s="33">
        <v>5</v>
      </c>
      <c r="H216" s="33">
        <v>5</v>
      </c>
      <c r="I216" s="33">
        <v>4</v>
      </c>
      <c r="J216" s="33">
        <v>4</v>
      </c>
      <c r="K216" s="33">
        <v>6</v>
      </c>
      <c r="L216" s="33">
        <v>7</v>
      </c>
      <c r="M216" s="33">
        <v>6</v>
      </c>
      <c r="N216" s="33">
        <v>0</v>
      </c>
      <c r="O216" s="33">
        <v>0</v>
      </c>
      <c r="P216" s="33">
        <v>0</v>
      </c>
      <c r="Q216" s="33">
        <v>2</v>
      </c>
      <c r="R216" s="33">
        <v>4</v>
      </c>
      <c r="S216" s="33">
        <v>0</v>
      </c>
      <c r="T216" s="33">
        <v>0</v>
      </c>
      <c r="U216" s="33">
        <v>0</v>
      </c>
      <c r="Z216"/>
    </row>
    <row r="217" spans="1:26" x14ac:dyDescent="0.2">
      <c r="A217" s="30" t="s">
        <v>50</v>
      </c>
      <c r="B217" s="33">
        <v>24</v>
      </c>
      <c r="C217" s="33">
        <v>16</v>
      </c>
      <c r="D217" s="33">
        <v>14</v>
      </c>
      <c r="E217" s="33">
        <v>22</v>
      </c>
      <c r="F217" s="33">
        <v>26</v>
      </c>
      <c r="G217" s="33">
        <v>40</v>
      </c>
      <c r="H217" s="33">
        <v>27</v>
      </c>
      <c r="I217" s="33">
        <v>26</v>
      </c>
      <c r="J217" s="33">
        <v>15</v>
      </c>
      <c r="K217" s="33">
        <v>24</v>
      </c>
      <c r="L217" s="33">
        <v>27</v>
      </c>
      <c r="M217" s="33">
        <v>21</v>
      </c>
      <c r="N217" s="33">
        <v>18</v>
      </c>
      <c r="O217" s="33">
        <v>17</v>
      </c>
      <c r="P217" s="33">
        <v>6</v>
      </c>
      <c r="Q217" s="33">
        <v>4</v>
      </c>
      <c r="R217" s="33">
        <v>3</v>
      </c>
      <c r="S217" s="33">
        <v>3</v>
      </c>
      <c r="T217" s="33">
        <v>2</v>
      </c>
      <c r="U217" s="33">
        <v>1</v>
      </c>
      <c r="Z217"/>
    </row>
    <row r="218" spans="1:26" x14ac:dyDescent="0.2">
      <c r="A218" s="30" t="s">
        <v>51</v>
      </c>
      <c r="B218" s="33">
        <v>0</v>
      </c>
      <c r="C218" s="33">
        <v>0</v>
      </c>
      <c r="D218" s="33">
        <v>0</v>
      </c>
      <c r="E218" s="33">
        <v>0</v>
      </c>
      <c r="F218" s="33">
        <v>0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0</v>
      </c>
      <c r="U218" s="33">
        <v>0</v>
      </c>
      <c r="Z218"/>
    </row>
    <row r="219" spans="1:26" x14ac:dyDescent="0.2">
      <c r="A219" s="30" t="s">
        <v>52</v>
      </c>
      <c r="B219" s="33">
        <v>0</v>
      </c>
      <c r="C219" s="33">
        <v>0</v>
      </c>
      <c r="D219" s="33">
        <v>0</v>
      </c>
      <c r="E219" s="33">
        <v>0</v>
      </c>
      <c r="F219" s="33">
        <v>0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>
        <v>0</v>
      </c>
      <c r="S219" s="33">
        <v>0</v>
      </c>
      <c r="T219" s="33">
        <v>0</v>
      </c>
      <c r="U219" s="33">
        <v>0</v>
      </c>
      <c r="Z219"/>
    </row>
    <row r="220" spans="1:26" x14ac:dyDescent="0.2">
      <c r="A220" s="30" t="s">
        <v>54</v>
      </c>
      <c r="B220" s="33">
        <v>37</v>
      </c>
      <c r="C220" s="33">
        <v>39</v>
      </c>
      <c r="D220" s="33">
        <v>5</v>
      </c>
      <c r="E220" s="33">
        <v>4</v>
      </c>
      <c r="F220" s="33">
        <v>3</v>
      </c>
      <c r="G220" s="33">
        <v>1</v>
      </c>
      <c r="H220" s="33">
        <v>2</v>
      </c>
      <c r="I220" s="33">
        <v>1</v>
      </c>
      <c r="J220" s="33">
        <v>1</v>
      </c>
      <c r="K220" s="33">
        <v>1</v>
      </c>
      <c r="L220" s="33">
        <v>1</v>
      </c>
      <c r="M220" s="33">
        <v>1</v>
      </c>
      <c r="N220" s="33">
        <v>1</v>
      </c>
      <c r="O220" s="33">
        <v>1</v>
      </c>
      <c r="P220" s="33">
        <v>1</v>
      </c>
      <c r="Q220" s="33">
        <v>1</v>
      </c>
      <c r="R220" s="33">
        <v>1</v>
      </c>
      <c r="S220" s="33">
        <v>1</v>
      </c>
      <c r="T220" s="33">
        <v>1</v>
      </c>
      <c r="U220" s="33">
        <v>1</v>
      </c>
      <c r="Z220"/>
    </row>
    <row r="221" spans="1:26" x14ac:dyDescent="0.2">
      <c r="A221" s="30" t="s">
        <v>55</v>
      </c>
      <c r="B221" s="33">
        <v>0</v>
      </c>
      <c r="C221" s="33">
        <v>0</v>
      </c>
      <c r="D221" s="33">
        <v>0</v>
      </c>
      <c r="E221" s="33">
        <v>0</v>
      </c>
      <c r="F221" s="33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0</v>
      </c>
      <c r="U221" s="33">
        <v>0</v>
      </c>
      <c r="Z221"/>
    </row>
    <row r="222" spans="1:26" x14ac:dyDescent="0.2">
      <c r="A222" s="30" t="s">
        <v>53</v>
      </c>
      <c r="B222" s="33">
        <v>13</v>
      </c>
      <c r="C222" s="33">
        <v>10</v>
      </c>
      <c r="D222" s="33">
        <v>10</v>
      </c>
      <c r="E222" s="33">
        <v>9</v>
      </c>
      <c r="F222" s="33">
        <v>14</v>
      </c>
      <c r="G222" s="33">
        <v>9</v>
      </c>
      <c r="H222" s="33">
        <v>5</v>
      </c>
      <c r="I222" s="33">
        <v>4</v>
      </c>
      <c r="J222" s="33">
        <v>3</v>
      </c>
      <c r="K222" s="33">
        <v>2</v>
      </c>
      <c r="L222" s="33">
        <v>1</v>
      </c>
      <c r="M222" s="33">
        <v>2</v>
      </c>
      <c r="N222" s="33">
        <v>2</v>
      </c>
      <c r="O222" s="33">
        <v>1</v>
      </c>
      <c r="P222" s="33">
        <v>1</v>
      </c>
      <c r="Q222" s="33">
        <v>1</v>
      </c>
      <c r="R222" s="33">
        <v>1</v>
      </c>
      <c r="S222" s="33">
        <v>1</v>
      </c>
      <c r="T222" s="33">
        <v>1</v>
      </c>
      <c r="U222" s="33">
        <v>1</v>
      </c>
      <c r="Z222"/>
    </row>
    <row r="223" spans="1:26" x14ac:dyDescent="0.2">
      <c r="A223" s="30" t="s">
        <v>57</v>
      </c>
      <c r="B223" s="33">
        <v>0</v>
      </c>
      <c r="C223" s="33">
        <v>0</v>
      </c>
      <c r="D223" s="33">
        <v>0</v>
      </c>
      <c r="E223" s="33">
        <v>0</v>
      </c>
      <c r="F223" s="33">
        <v>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0</v>
      </c>
      <c r="U223" s="33">
        <v>0</v>
      </c>
      <c r="Z223"/>
    </row>
    <row r="224" spans="1:26" x14ac:dyDescent="0.2">
      <c r="A224" s="30" t="s">
        <v>58</v>
      </c>
      <c r="B224" s="33">
        <v>3</v>
      </c>
      <c r="C224" s="33">
        <v>3</v>
      </c>
      <c r="D224" s="33">
        <v>4</v>
      </c>
      <c r="E224" s="33">
        <v>1</v>
      </c>
      <c r="F224" s="33">
        <v>1</v>
      </c>
      <c r="G224" s="33">
        <v>1</v>
      </c>
      <c r="H224" s="33">
        <v>1</v>
      </c>
      <c r="I224" s="33">
        <v>1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0</v>
      </c>
      <c r="S224" s="33">
        <v>0</v>
      </c>
      <c r="T224" s="33">
        <v>0</v>
      </c>
      <c r="U224" s="33">
        <v>0</v>
      </c>
    </row>
    <row r="225" spans="1:26" x14ac:dyDescent="0.2">
      <c r="A225" s="30" t="s">
        <v>59</v>
      </c>
      <c r="B225" s="33">
        <v>922</v>
      </c>
      <c r="C225" s="33">
        <v>1121</v>
      </c>
      <c r="D225" s="33">
        <v>1326</v>
      </c>
      <c r="E225" s="33">
        <v>1296</v>
      </c>
      <c r="F225" s="33">
        <v>1583</v>
      </c>
      <c r="G225" s="33">
        <v>1536</v>
      </c>
      <c r="H225" s="33">
        <v>1624</v>
      </c>
      <c r="I225" s="33">
        <v>1407</v>
      </c>
      <c r="J225" s="33">
        <v>1270</v>
      </c>
      <c r="K225" s="33">
        <v>1323</v>
      </c>
      <c r="L225" s="33">
        <v>898</v>
      </c>
      <c r="M225" s="33">
        <v>1001</v>
      </c>
      <c r="N225" s="33">
        <v>838</v>
      </c>
      <c r="O225" s="33">
        <v>814</v>
      </c>
      <c r="P225" s="33">
        <v>856</v>
      </c>
      <c r="Q225" s="33">
        <v>932</v>
      </c>
      <c r="R225" s="33">
        <v>1099</v>
      </c>
      <c r="S225" s="33">
        <v>973</v>
      </c>
      <c r="T225" s="33">
        <v>1083</v>
      </c>
      <c r="U225" s="33">
        <v>1074</v>
      </c>
    </row>
    <row r="226" spans="1:26" x14ac:dyDescent="0.2">
      <c r="A226" s="30" t="s">
        <v>60</v>
      </c>
      <c r="B226" s="33">
        <v>0</v>
      </c>
      <c r="C226" s="33">
        <v>0</v>
      </c>
      <c r="D226" s="33">
        <v>0</v>
      </c>
      <c r="E226" s="33">
        <v>0</v>
      </c>
      <c r="F226" s="33">
        <v>0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0</v>
      </c>
      <c r="Q226" s="33">
        <v>0</v>
      </c>
      <c r="R226" s="33">
        <v>0</v>
      </c>
      <c r="S226" s="33">
        <v>0</v>
      </c>
      <c r="T226" s="33">
        <v>0</v>
      </c>
      <c r="U226" s="33">
        <v>0</v>
      </c>
    </row>
    <row r="227" spans="1:26" x14ac:dyDescent="0.2">
      <c r="A227" s="30" t="s">
        <v>61</v>
      </c>
      <c r="B227" s="33">
        <v>15</v>
      </c>
      <c r="C227" s="33">
        <v>0</v>
      </c>
      <c r="D227" s="33">
        <v>3</v>
      </c>
      <c r="E227" s="33">
        <v>4</v>
      </c>
      <c r="F227" s="33">
        <v>3</v>
      </c>
      <c r="G227" s="33">
        <v>2</v>
      </c>
      <c r="H227" s="33">
        <v>1</v>
      </c>
      <c r="I227" s="33">
        <v>1</v>
      </c>
      <c r="J227" s="33">
        <v>2</v>
      </c>
      <c r="K227" s="33">
        <v>0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3">
        <v>6</v>
      </c>
      <c r="S227" s="33">
        <v>5</v>
      </c>
      <c r="T227" s="33">
        <v>8</v>
      </c>
      <c r="U227" s="33">
        <v>9</v>
      </c>
    </row>
    <row r="228" spans="1:26" x14ac:dyDescent="0.2">
      <c r="A228" s="30" t="s">
        <v>65</v>
      </c>
      <c r="B228" s="33">
        <v>44</v>
      </c>
      <c r="C228" s="33">
        <v>30</v>
      </c>
      <c r="D228" s="33">
        <v>14</v>
      </c>
      <c r="E228" s="33">
        <v>11</v>
      </c>
      <c r="F228" s="33">
        <v>6</v>
      </c>
      <c r="G228" s="33">
        <v>3</v>
      </c>
      <c r="H228" s="33">
        <v>1</v>
      </c>
      <c r="I228" s="33">
        <v>3</v>
      </c>
      <c r="J228" s="33">
        <v>1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>
        <v>0</v>
      </c>
    </row>
    <row r="229" spans="1:26" x14ac:dyDescent="0.2">
      <c r="A229" s="30" t="s">
        <v>63</v>
      </c>
      <c r="B229" s="33">
        <v>0</v>
      </c>
      <c r="C229" s="33">
        <v>0</v>
      </c>
      <c r="D229" s="33">
        <v>0</v>
      </c>
      <c r="E229" s="33">
        <v>0</v>
      </c>
      <c r="F229" s="33">
        <v>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0</v>
      </c>
      <c r="S229" s="33">
        <v>0</v>
      </c>
      <c r="T229" s="33">
        <v>0</v>
      </c>
      <c r="U229" s="33">
        <v>0</v>
      </c>
    </row>
    <row r="230" spans="1:26" x14ac:dyDescent="0.2">
      <c r="A230" s="30" t="s">
        <v>62</v>
      </c>
      <c r="B230" s="33">
        <v>93</v>
      </c>
      <c r="C230" s="33">
        <v>70</v>
      </c>
      <c r="D230" s="33">
        <v>31</v>
      </c>
      <c r="E230" s="33">
        <v>42</v>
      </c>
      <c r="F230" s="33">
        <v>32</v>
      </c>
      <c r="G230" s="33">
        <v>29</v>
      </c>
      <c r="H230" s="33">
        <v>27</v>
      </c>
      <c r="I230" s="33">
        <v>26</v>
      </c>
      <c r="J230" s="33">
        <v>16</v>
      </c>
      <c r="K230" s="33">
        <v>12</v>
      </c>
      <c r="L230" s="33">
        <v>9</v>
      </c>
      <c r="M230" s="33">
        <v>5</v>
      </c>
      <c r="N230" s="33">
        <v>3</v>
      </c>
      <c r="O230" s="33">
        <v>3</v>
      </c>
      <c r="P230" s="33">
        <v>2</v>
      </c>
      <c r="Q230" s="33">
        <v>2</v>
      </c>
      <c r="R230" s="33">
        <v>1</v>
      </c>
      <c r="S230" s="33">
        <v>1</v>
      </c>
      <c r="T230" s="33">
        <v>1</v>
      </c>
      <c r="U230" s="33">
        <v>1</v>
      </c>
    </row>
    <row r="231" spans="1:26" x14ac:dyDescent="0.2">
      <c r="A231" s="30" t="s">
        <v>67</v>
      </c>
      <c r="B231" s="33">
        <v>0</v>
      </c>
      <c r="C231" s="33">
        <v>0</v>
      </c>
      <c r="D231" s="33">
        <v>0</v>
      </c>
      <c r="E231" s="33">
        <v>0</v>
      </c>
      <c r="F231" s="33">
        <v>0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33">
        <v>1</v>
      </c>
    </row>
    <row r="232" spans="1:26" x14ac:dyDescent="0.2">
      <c r="A232" s="30" t="s">
        <v>68</v>
      </c>
      <c r="B232" s="33">
        <v>18</v>
      </c>
      <c r="C232" s="33">
        <v>16</v>
      </c>
      <c r="D232" s="33">
        <v>9</v>
      </c>
      <c r="E232" s="33">
        <v>7</v>
      </c>
      <c r="F232" s="33">
        <v>7</v>
      </c>
      <c r="G232" s="33">
        <v>8</v>
      </c>
      <c r="H232" s="33">
        <v>8</v>
      </c>
      <c r="I232" s="33">
        <v>4</v>
      </c>
      <c r="J232" s="33">
        <v>5</v>
      </c>
      <c r="K232" s="33">
        <v>4</v>
      </c>
      <c r="L232" s="33">
        <v>4</v>
      </c>
      <c r="M232" s="33">
        <v>3</v>
      </c>
      <c r="N232" s="33">
        <v>4</v>
      </c>
      <c r="O232" s="33">
        <v>4</v>
      </c>
      <c r="P232" s="33">
        <v>5</v>
      </c>
      <c r="Q232" s="33">
        <v>5</v>
      </c>
      <c r="R232" s="33">
        <v>3</v>
      </c>
      <c r="S232" s="33">
        <v>2</v>
      </c>
      <c r="T232" s="33">
        <v>6</v>
      </c>
      <c r="U232" s="33">
        <v>0</v>
      </c>
    </row>
    <row r="233" spans="1:26" x14ac:dyDescent="0.2">
      <c r="A233" s="30" t="s">
        <v>69</v>
      </c>
      <c r="B233" s="38">
        <v>1805</v>
      </c>
      <c r="C233" s="38">
        <v>2139</v>
      </c>
      <c r="D233" s="38">
        <v>1942</v>
      </c>
      <c r="E233" s="38">
        <v>1775</v>
      </c>
      <c r="F233" s="38">
        <v>2024</v>
      </c>
      <c r="G233" s="38">
        <v>1944</v>
      </c>
      <c r="H233" s="38">
        <v>1899</v>
      </c>
      <c r="I233" s="38">
        <v>1647</v>
      </c>
      <c r="J233" s="38">
        <v>1412</v>
      </c>
      <c r="K233" s="38">
        <v>1477</v>
      </c>
      <c r="L233" s="38">
        <v>1071</v>
      </c>
      <c r="M233" s="38">
        <v>1160</v>
      </c>
      <c r="N233" s="38">
        <v>976</v>
      </c>
      <c r="O233" s="38">
        <v>957</v>
      </c>
      <c r="P233" s="38">
        <v>992</v>
      </c>
      <c r="Q233" s="38">
        <v>1056</v>
      </c>
      <c r="R233" s="38">
        <v>1230</v>
      </c>
      <c r="S233" s="38">
        <v>1072</v>
      </c>
      <c r="T233" s="38">
        <v>1183</v>
      </c>
      <c r="U233" s="38">
        <v>1153</v>
      </c>
    </row>
    <row r="234" spans="1:26" x14ac:dyDescent="0.2">
      <c r="A234" s="37" t="s">
        <v>70</v>
      </c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Z234"/>
    </row>
    <row r="235" spans="1:26" x14ac:dyDescent="0.2">
      <c r="A235" s="39" t="s">
        <v>71</v>
      </c>
      <c r="B235" s="40">
        <f>SUM(B204:B232)</f>
        <v>1809</v>
      </c>
      <c r="C235" s="40">
        <f t="shared" ref="C235:U235" si="6">SUM(C204:C232)</f>
        <v>2143</v>
      </c>
      <c r="D235" s="40">
        <f t="shared" si="6"/>
        <v>1946</v>
      </c>
      <c r="E235" s="40">
        <f t="shared" si="6"/>
        <v>1776</v>
      </c>
      <c r="F235" s="40">
        <f t="shared" si="6"/>
        <v>2025</v>
      </c>
      <c r="G235" s="40">
        <f t="shared" si="6"/>
        <v>1945</v>
      </c>
      <c r="H235" s="40">
        <f t="shared" si="6"/>
        <v>1899</v>
      </c>
      <c r="I235" s="40">
        <f t="shared" si="6"/>
        <v>1650</v>
      </c>
      <c r="J235" s="40">
        <f t="shared" si="6"/>
        <v>1412</v>
      </c>
      <c r="K235" s="40">
        <f t="shared" si="6"/>
        <v>1476</v>
      </c>
      <c r="L235" s="40">
        <f t="shared" si="6"/>
        <v>1072</v>
      </c>
      <c r="M235" s="40">
        <f t="shared" si="6"/>
        <v>1160</v>
      </c>
      <c r="N235" s="40">
        <f t="shared" si="6"/>
        <v>978</v>
      </c>
      <c r="O235" s="40">
        <f t="shared" si="6"/>
        <v>956</v>
      </c>
      <c r="P235" s="40">
        <f t="shared" si="6"/>
        <v>992</v>
      </c>
      <c r="Q235" s="40">
        <f t="shared" si="6"/>
        <v>1056</v>
      </c>
      <c r="R235" s="40">
        <f t="shared" si="6"/>
        <v>1228</v>
      </c>
      <c r="S235" s="40">
        <f t="shared" si="6"/>
        <v>1071</v>
      </c>
      <c r="T235" s="40">
        <f t="shared" si="6"/>
        <v>1181</v>
      </c>
      <c r="U235" s="40">
        <f t="shared" si="6"/>
        <v>1155</v>
      </c>
      <c r="Z235"/>
    </row>
    <row r="236" spans="1:26" x14ac:dyDescent="0.2">
      <c r="Z236"/>
    </row>
    <row r="237" spans="1:26" ht="13.5" thickBot="1" x14ac:dyDescent="0.25">
      <c r="A237" s="24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</row>
    <row r="238" spans="1:26" ht="16.5" thickTop="1" thickBot="1" x14ac:dyDescent="0.25">
      <c r="A238" s="24"/>
      <c r="B238" s="173" t="s">
        <v>6</v>
      </c>
      <c r="C238" s="182" t="s">
        <v>7</v>
      </c>
      <c r="D238" s="180"/>
      <c r="E238" s="180"/>
      <c r="F238" s="180"/>
      <c r="G238" s="180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</row>
    <row r="239" spans="1:26" ht="15.75" thickTop="1" x14ac:dyDescent="0.2">
      <c r="A239" s="45"/>
      <c r="B239" s="173" t="s">
        <v>10</v>
      </c>
      <c r="C239" s="174" t="s">
        <v>166</v>
      </c>
      <c r="D239" s="178"/>
      <c r="E239" s="178"/>
      <c r="F239" s="178"/>
      <c r="G239" s="17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</row>
    <row r="240" spans="1:26" ht="15" x14ac:dyDescent="0.2">
      <c r="A240" s="45"/>
      <c r="B240" s="173" t="s">
        <v>13</v>
      </c>
      <c r="C240" s="174" t="s">
        <v>140</v>
      </c>
      <c r="D240" s="178"/>
      <c r="E240" s="178"/>
      <c r="F240" s="178"/>
      <c r="G240" s="17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Z240"/>
    </row>
    <row r="241" spans="1:26" x14ac:dyDescent="0.2">
      <c r="A241" s="21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5"/>
      <c r="U241" s="25"/>
      <c r="Z241"/>
    </row>
    <row r="242" spans="1:26" x14ac:dyDescent="0.2">
      <c r="A242" s="30" t="s">
        <v>15</v>
      </c>
      <c r="B242" s="30" t="s">
        <v>16</v>
      </c>
      <c r="C242" s="30" t="s">
        <v>17</v>
      </c>
      <c r="D242" s="30" t="s">
        <v>18</v>
      </c>
      <c r="E242" s="30" t="s">
        <v>19</v>
      </c>
      <c r="F242" s="30" t="s">
        <v>20</v>
      </c>
      <c r="G242" s="30" t="s">
        <v>21</v>
      </c>
      <c r="H242" s="30" t="s">
        <v>22</v>
      </c>
      <c r="I242" s="30" t="s">
        <v>23</v>
      </c>
      <c r="J242" s="30" t="s">
        <v>24</v>
      </c>
      <c r="K242" s="30" t="s">
        <v>25</v>
      </c>
      <c r="L242" s="30" t="s">
        <v>26</v>
      </c>
      <c r="M242" s="30" t="s">
        <v>27</v>
      </c>
      <c r="N242" s="30" t="s">
        <v>28</v>
      </c>
      <c r="O242" s="30" t="s">
        <v>29</v>
      </c>
      <c r="P242" s="30" t="s">
        <v>30</v>
      </c>
      <c r="Q242" s="30" t="s">
        <v>31</v>
      </c>
      <c r="R242" s="30" t="s">
        <v>32</v>
      </c>
      <c r="S242" s="30" t="s">
        <v>33</v>
      </c>
      <c r="T242" s="30" t="s">
        <v>34</v>
      </c>
      <c r="U242" s="30" t="s">
        <v>35</v>
      </c>
      <c r="Z242"/>
    </row>
    <row r="243" spans="1:26" x14ac:dyDescent="0.2">
      <c r="A243" s="30" t="s">
        <v>36</v>
      </c>
      <c r="B243" s="33">
        <v>21</v>
      </c>
      <c r="C243" s="33">
        <v>30</v>
      </c>
      <c r="D243" s="33">
        <v>22</v>
      </c>
      <c r="E243" s="33">
        <v>21</v>
      </c>
      <c r="F243" s="33">
        <v>20</v>
      </c>
      <c r="G243" s="33">
        <v>17</v>
      </c>
      <c r="H243" s="33">
        <v>17</v>
      </c>
      <c r="I243" s="33">
        <v>22</v>
      </c>
      <c r="J243" s="33">
        <v>17</v>
      </c>
      <c r="K243" s="33">
        <v>23</v>
      </c>
      <c r="L243" s="33">
        <v>26</v>
      </c>
      <c r="M243" s="33">
        <v>30</v>
      </c>
      <c r="N243" s="33">
        <v>20</v>
      </c>
      <c r="O243" s="33">
        <v>27</v>
      </c>
      <c r="P243" s="33">
        <v>20</v>
      </c>
      <c r="Q243" s="33">
        <v>15</v>
      </c>
      <c r="R243" s="33">
        <v>12</v>
      </c>
      <c r="S243" s="33">
        <v>8</v>
      </c>
      <c r="T243" s="33">
        <v>5</v>
      </c>
      <c r="U243" s="33">
        <v>5</v>
      </c>
      <c r="Z243"/>
    </row>
    <row r="244" spans="1:26" x14ac:dyDescent="0.2">
      <c r="A244" s="30" t="s">
        <v>38</v>
      </c>
      <c r="B244" s="33">
        <v>0</v>
      </c>
      <c r="C244" s="33">
        <v>0</v>
      </c>
      <c r="D244" s="33">
        <v>0</v>
      </c>
      <c r="E244" s="33">
        <v>0</v>
      </c>
      <c r="F244" s="33">
        <v>0</v>
      </c>
      <c r="G244" s="33">
        <v>0</v>
      </c>
      <c r="H244" s="33">
        <v>0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0</v>
      </c>
      <c r="Z244"/>
    </row>
    <row r="245" spans="1:26" x14ac:dyDescent="0.2">
      <c r="A245" s="30" t="s">
        <v>40</v>
      </c>
      <c r="B245" s="33">
        <v>15</v>
      </c>
      <c r="C245" s="33">
        <v>5</v>
      </c>
      <c r="D245" s="33">
        <v>6</v>
      </c>
      <c r="E245" s="33">
        <v>4</v>
      </c>
      <c r="F245" s="33">
        <v>3</v>
      </c>
      <c r="G245" s="33">
        <v>4</v>
      </c>
      <c r="H245" s="33">
        <v>4</v>
      </c>
      <c r="I245" s="33">
        <v>3</v>
      </c>
      <c r="J245" s="33">
        <v>1</v>
      </c>
      <c r="K245" s="33">
        <v>1</v>
      </c>
      <c r="L245" s="33">
        <v>0</v>
      </c>
      <c r="M245" s="33">
        <v>0</v>
      </c>
      <c r="N245" s="33">
        <v>3</v>
      </c>
      <c r="O245" s="33">
        <v>7</v>
      </c>
      <c r="P245" s="33">
        <v>5</v>
      </c>
      <c r="Q245" s="33">
        <v>6</v>
      </c>
      <c r="R245" s="33">
        <v>6</v>
      </c>
      <c r="S245" s="33">
        <v>3</v>
      </c>
      <c r="T245" s="33">
        <v>6</v>
      </c>
      <c r="U245" s="33">
        <v>5</v>
      </c>
      <c r="Z245"/>
    </row>
    <row r="246" spans="1:26" x14ac:dyDescent="0.2">
      <c r="A246" s="30" t="s">
        <v>66</v>
      </c>
      <c r="B246" s="33">
        <v>1</v>
      </c>
      <c r="C246" s="33">
        <v>1</v>
      </c>
      <c r="D246" s="33">
        <v>1</v>
      </c>
      <c r="E246" s="33">
        <v>1</v>
      </c>
      <c r="F246" s="33">
        <v>1</v>
      </c>
      <c r="G246" s="33">
        <v>1</v>
      </c>
      <c r="H246" s="33">
        <v>1</v>
      </c>
      <c r="I246" s="33">
        <v>1</v>
      </c>
      <c r="J246" s="33">
        <v>1</v>
      </c>
      <c r="K246" s="33">
        <v>1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Z246"/>
    </row>
    <row r="247" spans="1:26" x14ac:dyDescent="0.2">
      <c r="A247" s="30" t="s">
        <v>42</v>
      </c>
      <c r="B247" s="33">
        <v>0</v>
      </c>
      <c r="C247" s="33">
        <v>0</v>
      </c>
      <c r="D247" s="33">
        <v>0</v>
      </c>
      <c r="E247" s="33">
        <v>0</v>
      </c>
      <c r="F247" s="33">
        <v>0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0</v>
      </c>
      <c r="Z247"/>
    </row>
    <row r="248" spans="1:26" x14ac:dyDescent="0.2">
      <c r="A248" s="30" t="s">
        <v>43</v>
      </c>
      <c r="B248" s="33">
        <v>1296</v>
      </c>
      <c r="C248" s="33">
        <v>1378</v>
      </c>
      <c r="D248" s="33">
        <v>571</v>
      </c>
      <c r="E248" s="33">
        <v>512</v>
      </c>
      <c r="F248" s="33">
        <v>434</v>
      </c>
      <c r="G248" s="33">
        <v>313</v>
      </c>
      <c r="H248" s="33">
        <v>149</v>
      </c>
      <c r="I248" s="33">
        <v>129</v>
      </c>
      <c r="J248" s="33">
        <v>140</v>
      </c>
      <c r="K248" s="33">
        <v>182</v>
      </c>
      <c r="L248" s="33">
        <v>242</v>
      </c>
      <c r="M248" s="33">
        <v>223</v>
      </c>
      <c r="N248" s="33">
        <v>213</v>
      </c>
      <c r="O248" s="33">
        <v>430</v>
      </c>
      <c r="P248" s="33">
        <v>478</v>
      </c>
      <c r="Q248" s="33">
        <v>78</v>
      </c>
      <c r="R248" s="33">
        <v>165</v>
      </c>
      <c r="S248" s="33">
        <v>55</v>
      </c>
      <c r="T248" s="33">
        <v>80</v>
      </c>
      <c r="U248" s="33">
        <v>28</v>
      </c>
      <c r="Z248"/>
    </row>
    <row r="249" spans="1:26" x14ac:dyDescent="0.2">
      <c r="A249" s="30" t="s">
        <v>48</v>
      </c>
      <c r="B249" s="33">
        <v>5572</v>
      </c>
      <c r="C249" s="33">
        <v>2945</v>
      </c>
      <c r="D249" s="33">
        <v>1856</v>
      </c>
      <c r="E249" s="33">
        <v>1638</v>
      </c>
      <c r="F249" s="33">
        <v>876</v>
      </c>
      <c r="G249" s="33">
        <v>1075</v>
      </c>
      <c r="H249" s="33">
        <v>962</v>
      </c>
      <c r="I249" s="33">
        <v>808</v>
      </c>
      <c r="J249" s="33">
        <v>451</v>
      </c>
      <c r="K249" s="33">
        <v>327</v>
      </c>
      <c r="L249" s="33">
        <v>305</v>
      </c>
      <c r="M249" s="33">
        <v>331</v>
      </c>
      <c r="N249" s="33">
        <v>278</v>
      </c>
      <c r="O249" s="33">
        <v>324</v>
      </c>
      <c r="P249" s="33">
        <v>572</v>
      </c>
      <c r="Q249" s="33">
        <v>388</v>
      </c>
      <c r="R249" s="33">
        <v>267</v>
      </c>
      <c r="S249" s="33">
        <v>301</v>
      </c>
      <c r="T249" s="33">
        <v>274</v>
      </c>
      <c r="U249" s="33">
        <v>241</v>
      </c>
      <c r="Z249"/>
    </row>
    <row r="250" spans="1:26" x14ac:dyDescent="0.2">
      <c r="A250" s="30" t="s">
        <v>44</v>
      </c>
      <c r="B250" s="33">
        <v>2</v>
      </c>
      <c r="C250" s="33">
        <v>0</v>
      </c>
      <c r="D250" s="33">
        <v>2</v>
      </c>
      <c r="E250" s="33">
        <v>2</v>
      </c>
      <c r="F250" s="33">
        <v>2</v>
      </c>
      <c r="G250" s="33">
        <v>1</v>
      </c>
      <c r="H250" s="33">
        <v>1</v>
      </c>
      <c r="I250" s="33">
        <v>1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0</v>
      </c>
      <c r="Z250"/>
    </row>
    <row r="251" spans="1:26" x14ac:dyDescent="0.2">
      <c r="A251" s="30" t="s">
        <v>45</v>
      </c>
      <c r="B251" s="33">
        <v>52</v>
      </c>
      <c r="C251" s="33">
        <v>41</v>
      </c>
      <c r="D251" s="33">
        <v>0</v>
      </c>
      <c r="E251" s="33">
        <v>0</v>
      </c>
      <c r="F251" s="33">
        <v>0</v>
      </c>
      <c r="G251" s="33">
        <v>0</v>
      </c>
      <c r="H251" s="33">
        <v>0</v>
      </c>
      <c r="I251" s="33">
        <v>7</v>
      </c>
      <c r="J251" s="33">
        <v>7</v>
      </c>
      <c r="K251" s="33">
        <v>6</v>
      </c>
      <c r="L251" s="33">
        <v>6</v>
      </c>
      <c r="M251" s="33">
        <v>7</v>
      </c>
      <c r="N251" s="33">
        <v>6</v>
      </c>
      <c r="O251" s="33">
        <v>7</v>
      </c>
      <c r="P251" s="33">
        <v>6</v>
      </c>
      <c r="Q251" s="33">
        <v>7</v>
      </c>
      <c r="R251" s="33">
        <v>5</v>
      </c>
      <c r="S251" s="33">
        <v>5</v>
      </c>
      <c r="T251" s="33">
        <v>4</v>
      </c>
      <c r="U251" s="33">
        <v>5</v>
      </c>
      <c r="Z251"/>
    </row>
    <row r="252" spans="1:26" x14ac:dyDescent="0.2">
      <c r="A252" s="30" t="s">
        <v>64</v>
      </c>
      <c r="B252" s="33">
        <v>16</v>
      </c>
      <c r="C252" s="33">
        <v>44</v>
      </c>
      <c r="D252" s="33">
        <v>60</v>
      </c>
      <c r="E252" s="33">
        <v>20</v>
      </c>
      <c r="F252" s="33">
        <v>11</v>
      </c>
      <c r="G252" s="33">
        <v>11</v>
      </c>
      <c r="H252" s="33">
        <v>11</v>
      </c>
      <c r="I252" s="33">
        <v>11</v>
      </c>
      <c r="J252" s="33">
        <v>11</v>
      </c>
      <c r="K252" s="33">
        <v>9</v>
      </c>
      <c r="L252" s="33">
        <v>20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>
        <v>0</v>
      </c>
      <c r="Z252"/>
    </row>
    <row r="253" spans="1:26" x14ac:dyDescent="0.2">
      <c r="A253" s="30" t="s">
        <v>46</v>
      </c>
      <c r="B253" s="33">
        <v>0</v>
      </c>
      <c r="C253" s="33">
        <v>0</v>
      </c>
      <c r="D253" s="33">
        <v>0</v>
      </c>
      <c r="E253" s="33">
        <v>0</v>
      </c>
      <c r="F253" s="33">
        <v>0</v>
      </c>
      <c r="G253" s="33">
        <v>2</v>
      </c>
      <c r="H253" s="33">
        <v>2</v>
      </c>
      <c r="I253" s="33">
        <v>2</v>
      </c>
      <c r="J253" s="33">
        <v>2</v>
      </c>
      <c r="K253" s="33">
        <v>2</v>
      </c>
      <c r="L253" s="33">
        <v>2</v>
      </c>
      <c r="M253" s="33">
        <v>2</v>
      </c>
      <c r="N253" s="33">
        <v>2</v>
      </c>
      <c r="O253" s="33">
        <v>2</v>
      </c>
      <c r="P253" s="33">
        <v>2</v>
      </c>
      <c r="Q253" s="33">
        <v>2</v>
      </c>
      <c r="R253" s="33">
        <v>2</v>
      </c>
      <c r="S253" s="33">
        <v>2</v>
      </c>
      <c r="T253" s="33">
        <v>2</v>
      </c>
      <c r="U253" s="33">
        <v>3</v>
      </c>
      <c r="Z253"/>
    </row>
    <row r="254" spans="1:26" x14ac:dyDescent="0.2">
      <c r="A254" s="30" t="s">
        <v>47</v>
      </c>
      <c r="B254" s="33">
        <v>0</v>
      </c>
      <c r="C254" s="33">
        <v>0</v>
      </c>
      <c r="D254" s="33">
        <v>0</v>
      </c>
      <c r="E254" s="33">
        <v>0</v>
      </c>
      <c r="F254" s="33">
        <v>0</v>
      </c>
      <c r="G254" s="33">
        <v>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33">
        <v>0</v>
      </c>
      <c r="Z254"/>
    </row>
    <row r="255" spans="1:26" x14ac:dyDescent="0.2">
      <c r="A255" s="30" t="s">
        <v>49</v>
      </c>
      <c r="B255" s="33">
        <v>3</v>
      </c>
      <c r="C255" s="33">
        <v>3</v>
      </c>
      <c r="D255" s="33">
        <v>1</v>
      </c>
      <c r="E255" s="33">
        <v>0</v>
      </c>
      <c r="F255" s="33"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33">
        <v>0</v>
      </c>
      <c r="T255" s="33">
        <v>0</v>
      </c>
      <c r="U255" s="33">
        <v>0</v>
      </c>
      <c r="Z255"/>
    </row>
    <row r="256" spans="1:26" x14ac:dyDescent="0.2">
      <c r="A256" s="30" t="s">
        <v>50</v>
      </c>
      <c r="B256" s="33">
        <v>89</v>
      </c>
      <c r="C256" s="33">
        <v>212</v>
      </c>
      <c r="D256" s="33">
        <v>122</v>
      </c>
      <c r="E256" s="33">
        <v>116</v>
      </c>
      <c r="F256" s="33">
        <v>142</v>
      </c>
      <c r="G256" s="33">
        <v>43</v>
      </c>
      <c r="H256" s="33">
        <v>33</v>
      </c>
      <c r="I256" s="33">
        <v>21</v>
      </c>
      <c r="J256" s="33">
        <v>19</v>
      </c>
      <c r="K256" s="33">
        <v>23</v>
      </c>
      <c r="L256" s="33">
        <v>23</v>
      </c>
      <c r="M256" s="33">
        <v>13</v>
      </c>
      <c r="N256" s="33">
        <v>10</v>
      </c>
      <c r="O256" s="33">
        <v>10</v>
      </c>
      <c r="P256" s="33">
        <v>6</v>
      </c>
      <c r="Q256" s="33">
        <v>2</v>
      </c>
      <c r="R256" s="33">
        <v>4</v>
      </c>
      <c r="S256" s="33">
        <v>3</v>
      </c>
      <c r="T256" s="33">
        <v>3</v>
      </c>
      <c r="U256" s="33">
        <v>3</v>
      </c>
      <c r="Z256"/>
    </row>
    <row r="257" spans="1:26" x14ac:dyDescent="0.2">
      <c r="A257" s="30" t="s">
        <v>51</v>
      </c>
      <c r="B257" s="33">
        <v>17</v>
      </c>
      <c r="C257" s="33">
        <v>17</v>
      </c>
      <c r="D257" s="33">
        <v>13</v>
      </c>
      <c r="E257" s="33">
        <v>10</v>
      </c>
      <c r="F257" s="33">
        <v>8</v>
      </c>
      <c r="G257" s="33">
        <v>6</v>
      </c>
      <c r="H257" s="33">
        <v>6</v>
      </c>
      <c r="I257" s="33">
        <v>6</v>
      </c>
      <c r="J257" s="33">
        <v>4</v>
      </c>
      <c r="K257" s="33">
        <v>5</v>
      </c>
      <c r="L257" s="33">
        <v>4</v>
      </c>
      <c r="M257" s="33">
        <v>5</v>
      </c>
      <c r="N257" s="33">
        <v>3</v>
      </c>
      <c r="O257" s="33">
        <v>27</v>
      </c>
      <c r="P257" s="33">
        <v>26</v>
      </c>
      <c r="Q257" s="33">
        <v>26</v>
      </c>
      <c r="R257" s="33">
        <v>27</v>
      </c>
      <c r="S257" s="33">
        <v>26</v>
      </c>
      <c r="T257" s="33">
        <v>26</v>
      </c>
      <c r="U257" s="33">
        <v>0</v>
      </c>
      <c r="Z257"/>
    </row>
    <row r="258" spans="1:26" x14ac:dyDescent="0.2">
      <c r="A258" s="30" t="s">
        <v>52</v>
      </c>
      <c r="B258" s="33">
        <v>0</v>
      </c>
      <c r="C258" s="33">
        <v>0</v>
      </c>
      <c r="D258" s="33">
        <v>0</v>
      </c>
      <c r="E258" s="33">
        <v>0</v>
      </c>
      <c r="F258" s="33">
        <v>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3">
        <v>0</v>
      </c>
      <c r="S258" s="33">
        <v>0</v>
      </c>
      <c r="T258" s="33">
        <v>0</v>
      </c>
      <c r="U258" s="33">
        <v>0</v>
      </c>
      <c r="Z258"/>
    </row>
    <row r="259" spans="1:26" x14ac:dyDescent="0.2">
      <c r="A259" s="30" t="s">
        <v>54</v>
      </c>
      <c r="B259" s="33">
        <v>298</v>
      </c>
      <c r="C259" s="33">
        <v>356</v>
      </c>
      <c r="D259" s="33">
        <v>193</v>
      </c>
      <c r="E259" s="33">
        <v>184</v>
      </c>
      <c r="F259" s="33">
        <v>174</v>
      </c>
      <c r="G259" s="33">
        <v>162</v>
      </c>
      <c r="H259" s="33">
        <v>128</v>
      </c>
      <c r="I259" s="33">
        <v>89</v>
      </c>
      <c r="J259" s="33">
        <v>89</v>
      </c>
      <c r="K259" s="33">
        <v>66</v>
      </c>
      <c r="L259" s="33">
        <v>50</v>
      </c>
      <c r="M259" s="33">
        <v>41</v>
      </c>
      <c r="N259" s="33">
        <v>48</v>
      </c>
      <c r="O259" s="33">
        <v>49</v>
      </c>
      <c r="P259" s="33">
        <v>48</v>
      </c>
      <c r="Q259" s="33">
        <v>56</v>
      </c>
      <c r="R259" s="33">
        <v>76</v>
      </c>
      <c r="S259" s="33">
        <v>56</v>
      </c>
      <c r="T259" s="33">
        <v>40</v>
      </c>
      <c r="U259" s="33">
        <v>57</v>
      </c>
      <c r="Z259"/>
    </row>
    <row r="260" spans="1:26" x14ac:dyDescent="0.2">
      <c r="A260" s="30" t="s">
        <v>55</v>
      </c>
      <c r="B260" s="33">
        <v>0</v>
      </c>
      <c r="C260" s="33">
        <v>0</v>
      </c>
      <c r="D260" s="33">
        <v>0</v>
      </c>
      <c r="E260" s="33">
        <v>0</v>
      </c>
      <c r="F260" s="33"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3">
        <v>0</v>
      </c>
      <c r="U260" s="33">
        <v>0</v>
      </c>
      <c r="Z260"/>
    </row>
    <row r="261" spans="1:26" x14ac:dyDescent="0.2">
      <c r="A261" s="30" t="s">
        <v>53</v>
      </c>
      <c r="B261" s="33">
        <v>107</v>
      </c>
      <c r="C261" s="33">
        <v>90</v>
      </c>
      <c r="D261" s="33">
        <v>44</v>
      </c>
      <c r="E261" s="33">
        <v>33</v>
      </c>
      <c r="F261" s="33">
        <v>89</v>
      </c>
      <c r="G261" s="33">
        <v>55</v>
      </c>
      <c r="H261" s="33">
        <v>56</v>
      </c>
      <c r="I261" s="33">
        <v>56</v>
      </c>
      <c r="J261" s="33">
        <v>55</v>
      </c>
      <c r="K261" s="33">
        <v>47</v>
      </c>
      <c r="L261" s="33">
        <v>36</v>
      </c>
      <c r="M261" s="33">
        <v>35</v>
      </c>
      <c r="N261" s="33">
        <v>33</v>
      </c>
      <c r="O261" s="33">
        <v>30</v>
      </c>
      <c r="P261" s="33">
        <v>29</v>
      </c>
      <c r="Q261" s="33">
        <v>23</v>
      </c>
      <c r="R261" s="33">
        <v>24</v>
      </c>
      <c r="S261" s="33">
        <v>23</v>
      </c>
      <c r="T261" s="33">
        <v>20</v>
      </c>
      <c r="U261" s="33">
        <v>15</v>
      </c>
      <c r="Z261"/>
    </row>
    <row r="262" spans="1:26" x14ac:dyDescent="0.2">
      <c r="A262" s="30" t="s">
        <v>57</v>
      </c>
      <c r="B262" s="33">
        <v>26</v>
      </c>
      <c r="C262" s="33">
        <v>33</v>
      </c>
      <c r="D262" s="33">
        <v>22</v>
      </c>
      <c r="E262" s="33">
        <v>29</v>
      </c>
      <c r="F262" s="33">
        <v>27</v>
      </c>
      <c r="G262" s="33">
        <v>22</v>
      </c>
      <c r="H262" s="33">
        <v>22</v>
      </c>
      <c r="I262" s="33">
        <v>22</v>
      </c>
      <c r="J262" s="33">
        <v>23</v>
      </c>
      <c r="K262" s="33">
        <v>24</v>
      </c>
      <c r="L262" s="33">
        <v>24</v>
      </c>
      <c r="M262" s="33">
        <v>28</v>
      </c>
      <c r="N262" s="33">
        <v>25</v>
      </c>
      <c r="O262" s="33">
        <v>25</v>
      </c>
      <c r="P262" s="33">
        <v>29</v>
      </c>
      <c r="Q262" s="33">
        <v>28</v>
      </c>
      <c r="R262" s="33">
        <v>23</v>
      </c>
      <c r="S262" s="33">
        <v>29</v>
      </c>
      <c r="T262" s="33">
        <v>9</v>
      </c>
      <c r="U262" s="33">
        <v>3</v>
      </c>
      <c r="Z262"/>
    </row>
    <row r="263" spans="1:26" x14ac:dyDescent="0.2">
      <c r="A263" s="30" t="s">
        <v>58</v>
      </c>
      <c r="B263" s="33">
        <v>0</v>
      </c>
      <c r="C263" s="33">
        <v>0</v>
      </c>
      <c r="D263" s="33">
        <v>0</v>
      </c>
      <c r="E263" s="33">
        <v>0</v>
      </c>
      <c r="F263" s="33">
        <v>0</v>
      </c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0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1</v>
      </c>
      <c r="T263" s="33">
        <v>1</v>
      </c>
      <c r="U263" s="33">
        <v>1</v>
      </c>
      <c r="Z263"/>
    </row>
    <row r="264" spans="1:26" x14ac:dyDescent="0.2">
      <c r="A264" s="30" t="s">
        <v>59</v>
      </c>
      <c r="B264" s="33">
        <v>2798</v>
      </c>
      <c r="C264" s="33">
        <v>3331</v>
      </c>
      <c r="D264" s="33">
        <v>3083</v>
      </c>
      <c r="E264" s="33">
        <v>2274</v>
      </c>
      <c r="F264" s="33">
        <v>1526</v>
      </c>
      <c r="G264" s="33">
        <v>1491</v>
      </c>
      <c r="H264" s="33">
        <v>1244</v>
      </c>
      <c r="I264" s="33">
        <v>1144</v>
      </c>
      <c r="J264" s="33">
        <v>712</v>
      </c>
      <c r="K264" s="33">
        <v>665</v>
      </c>
      <c r="L264" s="33">
        <v>525</v>
      </c>
      <c r="M264" s="33">
        <v>413</v>
      </c>
      <c r="N264" s="33">
        <v>712</v>
      </c>
      <c r="O264" s="33">
        <v>710</v>
      </c>
      <c r="P264" s="33">
        <v>679</v>
      </c>
      <c r="Q264" s="33">
        <v>671</v>
      </c>
      <c r="R264" s="33">
        <v>769</v>
      </c>
      <c r="S264" s="33">
        <v>666</v>
      </c>
      <c r="T264" s="33">
        <v>737</v>
      </c>
      <c r="U264" s="33">
        <v>801</v>
      </c>
      <c r="Z264"/>
    </row>
    <row r="265" spans="1:26" x14ac:dyDescent="0.2">
      <c r="A265" s="30" t="s">
        <v>60</v>
      </c>
      <c r="B265" s="33">
        <v>1</v>
      </c>
      <c r="C265" s="33">
        <v>1</v>
      </c>
      <c r="D265" s="33">
        <v>1</v>
      </c>
      <c r="E265" s="33">
        <v>1</v>
      </c>
      <c r="F265" s="33">
        <v>0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33">
        <v>0</v>
      </c>
      <c r="Z265"/>
    </row>
    <row r="266" spans="1:26" x14ac:dyDescent="0.2">
      <c r="A266" s="30" t="s">
        <v>61</v>
      </c>
      <c r="B266" s="33">
        <v>0</v>
      </c>
      <c r="C266" s="33">
        <v>0</v>
      </c>
      <c r="D266" s="33">
        <v>0</v>
      </c>
      <c r="E266" s="33">
        <v>0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3</v>
      </c>
      <c r="L266" s="33">
        <v>4</v>
      </c>
      <c r="M266" s="33">
        <v>7</v>
      </c>
      <c r="N266" s="33">
        <v>4</v>
      </c>
      <c r="O266" s="33">
        <v>3</v>
      </c>
      <c r="P266" s="33">
        <v>1</v>
      </c>
      <c r="Q266" s="33">
        <v>0</v>
      </c>
      <c r="R266" s="33">
        <v>0</v>
      </c>
      <c r="S266" s="33">
        <v>0</v>
      </c>
      <c r="T266" s="33">
        <v>0</v>
      </c>
      <c r="U266" s="33">
        <v>0</v>
      </c>
      <c r="Z266"/>
    </row>
    <row r="267" spans="1:26" x14ac:dyDescent="0.2">
      <c r="A267" s="30" t="s">
        <v>65</v>
      </c>
      <c r="B267" s="33">
        <v>0</v>
      </c>
      <c r="C267" s="33">
        <v>0</v>
      </c>
      <c r="D267" s="33">
        <v>1</v>
      </c>
      <c r="E267" s="33">
        <v>1</v>
      </c>
      <c r="F267" s="33">
        <v>0</v>
      </c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33">
        <v>0</v>
      </c>
      <c r="Z267"/>
    </row>
    <row r="268" spans="1:26" x14ac:dyDescent="0.2">
      <c r="A268" s="30" t="s">
        <v>63</v>
      </c>
      <c r="B268" s="33">
        <v>0</v>
      </c>
      <c r="C268" s="33">
        <v>0</v>
      </c>
      <c r="D268" s="33">
        <v>0</v>
      </c>
      <c r="E268" s="33">
        <v>0</v>
      </c>
      <c r="F268" s="33">
        <v>0</v>
      </c>
      <c r="G268" s="33">
        <v>0</v>
      </c>
      <c r="H268" s="33">
        <v>13</v>
      </c>
      <c r="I268" s="33">
        <v>10</v>
      </c>
      <c r="J268" s="33">
        <v>7</v>
      </c>
      <c r="K268" s="33">
        <v>7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0</v>
      </c>
      <c r="T268" s="33">
        <v>0</v>
      </c>
      <c r="U268" s="33">
        <v>0</v>
      </c>
      <c r="Z268"/>
    </row>
    <row r="269" spans="1:26" x14ac:dyDescent="0.2">
      <c r="A269" s="30" t="s">
        <v>62</v>
      </c>
      <c r="B269" s="33">
        <v>1654</v>
      </c>
      <c r="C269" s="33">
        <v>1278</v>
      </c>
      <c r="D269" s="33">
        <v>900</v>
      </c>
      <c r="E269" s="33">
        <v>985</v>
      </c>
      <c r="F269" s="33">
        <v>690</v>
      </c>
      <c r="G269" s="33">
        <v>511</v>
      </c>
      <c r="H269" s="33">
        <v>471</v>
      </c>
      <c r="I269" s="33">
        <v>339</v>
      </c>
      <c r="J269" s="33">
        <v>347</v>
      </c>
      <c r="K269" s="33">
        <v>272</v>
      </c>
      <c r="L269" s="33">
        <v>190</v>
      </c>
      <c r="M269" s="33">
        <v>154</v>
      </c>
      <c r="N269" s="33">
        <v>191</v>
      </c>
      <c r="O269" s="33">
        <v>36</v>
      </c>
      <c r="P269" s="33">
        <v>127</v>
      </c>
      <c r="Q269" s="33">
        <v>30</v>
      </c>
      <c r="R269" s="33">
        <v>78</v>
      </c>
      <c r="S269" s="33">
        <v>153</v>
      </c>
      <c r="T269" s="33">
        <v>228</v>
      </c>
      <c r="U269" s="33">
        <v>492</v>
      </c>
      <c r="Z269"/>
    </row>
    <row r="270" spans="1:26" x14ac:dyDescent="0.2">
      <c r="A270" s="30" t="s">
        <v>67</v>
      </c>
      <c r="B270" s="33">
        <v>0</v>
      </c>
      <c r="C270" s="33">
        <v>0</v>
      </c>
      <c r="D270" s="33">
        <v>0</v>
      </c>
      <c r="E270" s="33">
        <v>0</v>
      </c>
      <c r="F270" s="33">
        <v>0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3">
        <v>1055</v>
      </c>
      <c r="U270" s="33">
        <v>834</v>
      </c>
      <c r="Z270"/>
    </row>
    <row r="271" spans="1:26" x14ac:dyDescent="0.2">
      <c r="A271" s="30" t="s">
        <v>68</v>
      </c>
      <c r="B271" s="33">
        <v>915</v>
      </c>
      <c r="C271" s="33">
        <v>852</v>
      </c>
      <c r="D271" s="33">
        <v>618</v>
      </c>
      <c r="E271" s="33">
        <v>374</v>
      </c>
      <c r="F271" s="33">
        <v>308</v>
      </c>
      <c r="G271" s="33">
        <v>221</v>
      </c>
      <c r="H271" s="33">
        <v>201</v>
      </c>
      <c r="I271" s="33">
        <v>212</v>
      </c>
      <c r="J271" s="33">
        <v>188</v>
      </c>
      <c r="K271" s="33">
        <v>140</v>
      </c>
      <c r="L271" s="33">
        <v>40</v>
      </c>
      <c r="M271" s="33">
        <v>31</v>
      </c>
      <c r="N271" s="33">
        <v>8</v>
      </c>
      <c r="O271" s="33">
        <v>10</v>
      </c>
      <c r="P271" s="33">
        <v>11</v>
      </c>
      <c r="Q271" s="33">
        <v>26</v>
      </c>
      <c r="R271" s="33">
        <v>15</v>
      </c>
      <c r="S271" s="33">
        <v>12</v>
      </c>
      <c r="T271" s="33">
        <v>14</v>
      </c>
      <c r="U271" s="33">
        <v>43</v>
      </c>
    </row>
    <row r="272" spans="1:26" x14ac:dyDescent="0.2">
      <c r="A272" s="30" t="s">
        <v>69</v>
      </c>
      <c r="B272" s="38">
        <v>12883</v>
      </c>
      <c r="C272" s="38">
        <v>10615</v>
      </c>
      <c r="D272" s="38">
        <v>7515</v>
      </c>
      <c r="E272" s="38">
        <v>6206</v>
      </c>
      <c r="F272" s="38">
        <v>4312</v>
      </c>
      <c r="G272" s="38">
        <v>3935</v>
      </c>
      <c r="H272" s="38">
        <v>3321</v>
      </c>
      <c r="I272" s="38">
        <v>2881</v>
      </c>
      <c r="J272" s="38">
        <v>2075</v>
      </c>
      <c r="K272" s="38">
        <v>1802</v>
      </c>
      <c r="L272" s="38">
        <v>1496</v>
      </c>
      <c r="M272" s="38">
        <v>1321</v>
      </c>
      <c r="N272" s="38">
        <v>1557</v>
      </c>
      <c r="O272" s="38">
        <v>1696</v>
      </c>
      <c r="P272" s="38">
        <v>2039</v>
      </c>
      <c r="Q272" s="38">
        <v>1360</v>
      </c>
      <c r="R272" s="38">
        <v>1473</v>
      </c>
      <c r="S272" s="38">
        <v>1342</v>
      </c>
      <c r="T272" s="38">
        <v>1449</v>
      </c>
      <c r="U272" s="38">
        <v>1701</v>
      </c>
    </row>
    <row r="273" spans="1:26" x14ac:dyDescent="0.2">
      <c r="A273" s="37" t="s">
        <v>70</v>
      </c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Z273"/>
    </row>
    <row r="274" spans="1:26" x14ac:dyDescent="0.2">
      <c r="A274" s="39" t="s">
        <v>71</v>
      </c>
      <c r="B274" s="40">
        <f>SUM(B243:B271)</f>
        <v>12883</v>
      </c>
      <c r="C274" s="40">
        <f t="shared" ref="C274:U274" si="7">SUM(C243:C271)</f>
        <v>10617</v>
      </c>
      <c r="D274" s="40">
        <f t="shared" si="7"/>
        <v>7516</v>
      </c>
      <c r="E274" s="40">
        <f t="shared" si="7"/>
        <v>6205</v>
      </c>
      <c r="F274" s="40">
        <f t="shared" si="7"/>
        <v>4311</v>
      </c>
      <c r="G274" s="40">
        <f t="shared" si="7"/>
        <v>3935</v>
      </c>
      <c r="H274" s="40">
        <f t="shared" si="7"/>
        <v>3321</v>
      </c>
      <c r="I274" s="40">
        <f t="shared" si="7"/>
        <v>2883</v>
      </c>
      <c r="J274" s="40">
        <f t="shared" si="7"/>
        <v>2074</v>
      </c>
      <c r="K274" s="40">
        <f>SUM(K243:K271)</f>
        <v>1803</v>
      </c>
      <c r="L274" s="40">
        <f t="shared" si="7"/>
        <v>1497</v>
      </c>
      <c r="M274" s="40">
        <f t="shared" si="7"/>
        <v>1320</v>
      </c>
      <c r="N274" s="40">
        <f t="shared" si="7"/>
        <v>1556</v>
      </c>
      <c r="O274" s="40">
        <f t="shared" si="7"/>
        <v>1697</v>
      </c>
      <c r="P274" s="40">
        <f t="shared" si="7"/>
        <v>2039</v>
      </c>
      <c r="Q274" s="40">
        <f t="shared" si="7"/>
        <v>1358</v>
      </c>
      <c r="R274" s="40">
        <f t="shared" si="7"/>
        <v>1473</v>
      </c>
      <c r="S274" s="40">
        <f t="shared" si="7"/>
        <v>1343</v>
      </c>
      <c r="T274" s="40">
        <f t="shared" si="7"/>
        <v>2504</v>
      </c>
      <c r="U274" s="40">
        <f t="shared" si="7"/>
        <v>2536</v>
      </c>
      <c r="Z274"/>
    </row>
    <row r="275" spans="1:26" x14ac:dyDescent="0.2">
      <c r="Z275"/>
    </row>
    <row r="276" spans="1:26" ht="13.5" thickBot="1" x14ac:dyDescent="0.25">
      <c r="Z276"/>
    </row>
    <row r="277" spans="1:26" ht="17.25" thickTop="1" thickBot="1" x14ac:dyDescent="0.3">
      <c r="A277" s="24"/>
      <c r="B277" s="173" t="s">
        <v>6</v>
      </c>
      <c r="C277" s="183" t="s">
        <v>7</v>
      </c>
      <c r="D277" s="180"/>
      <c r="E277" s="180"/>
      <c r="F277" s="180"/>
      <c r="G277" s="181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</row>
    <row r="278" spans="1:26" ht="16.5" thickTop="1" x14ac:dyDescent="0.25">
      <c r="A278" s="45"/>
      <c r="B278" s="173" t="s">
        <v>10</v>
      </c>
      <c r="C278" s="184" t="s">
        <v>168</v>
      </c>
      <c r="D278" s="178"/>
      <c r="E278" s="178"/>
      <c r="F278" s="178"/>
      <c r="G278" s="179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</row>
    <row r="279" spans="1:26" ht="15.75" x14ac:dyDescent="0.25">
      <c r="A279" s="45"/>
      <c r="B279" s="173" t="s">
        <v>13</v>
      </c>
      <c r="C279" s="184" t="s">
        <v>155</v>
      </c>
      <c r="D279" s="178"/>
      <c r="E279" s="178"/>
      <c r="F279" s="178"/>
      <c r="G279" s="179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</row>
    <row r="280" spans="1:26" x14ac:dyDescent="0.2">
      <c r="A280" s="21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5"/>
      <c r="U280" s="25"/>
    </row>
    <row r="281" spans="1:26" x14ac:dyDescent="0.2">
      <c r="Z281"/>
    </row>
    <row r="282" spans="1:26" x14ac:dyDescent="0.2">
      <c r="A282" s="30" t="s">
        <v>15</v>
      </c>
      <c r="B282" s="30" t="s">
        <v>16</v>
      </c>
      <c r="C282" s="30" t="s">
        <v>17</v>
      </c>
      <c r="D282" s="30" t="s">
        <v>18</v>
      </c>
      <c r="E282" s="30" t="s">
        <v>19</v>
      </c>
      <c r="F282" s="30" t="s">
        <v>20</v>
      </c>
      <c r="G282" s="30" t="s">
        <v>21</v>
      </c>
      <c r="H282" s="30" t="s">
        <v>22</v>
      </c>
      <c r="I282" s="30" t="s">
        <v>23</v>
      </c>
      <c r="J282" s="30" t="s">
        <v>24</v>
      </c>
      <c r="K282" s="30" t="s">
        <v>25</v>
      </c>
      <c r="L282" s="30" t="s">
        <v>26</v>
      </c>
      <c r="M282" s="30" t="s">
        <v>27</v>
      </c>
      <c r="N282" s="30" t="s">
        <v>28</v>
      </c>
      <c r="O282" s="30" t="s">
        <v>29</v>
      </c>
      <c r="P282" s="30" t="s">
        <v>30</v>
      </c>
      <c r="Q282" s="30" t="s">
        <v>31</v>
      </c>
      <c r="R282" s="30" t="s">
        <v>32</v>
      </c>
      <c r="S282" s="30" t="s">
        <v>33</v>
      </c>
      <c r="T282" s="30" t="s">
        <v>34</v>
      </c>
      <c r="U282" s="30" t="s">
        <v>35</v>
      </c>
    </row>
    <row r="283" spans="1:26" x14ac:dyDescent="0.2">
      <c r="A283" s="30" t="s">
        <v>36</v>
      </c>
      <c r="B283" s="33">
        <v>686</v>
      </c>
      <c r="C283" s="33">
        <v>754</v>
      </c>
      <c r="D283" s="33">
        <v>607</v>
      </c>
      <c r="E283" s="33">
        <v>534</v>
      </c>
      <c r="F283" s="33">
        <v>475</v>
      </c>
      <c r="G283" s="33">
        <v>449</v>
      </c>
      <c r="H283" s="33">
        <v>429</v>
      </c>
      <c r="I283" s="33">
        <v>333</v>
      </c>
      <c r="J283" s="33">
        <v>291</v>
      </c>
      <c r="K283" s="33">
        <v>274</v>
      </c>
      <c r="L283" s="33">
        <v>244</v>
      </c>
      <c r="M283" s="33">
        <v>236</v>
      </c>
      <c r="N283" s="33">
        <v>187</v>
      </c>
      <c r="O283" s="33">
        <v>167</v>
      </c>
      <c r="P283" s="33">
        <v>154</v>
      </c>
      <c r="Q283" s="33">
        <v>120</v>
      </c>
      <c r="R283" s="33">
        <v>111</v>
      </c>
      <c r="S283" s="33">
        <v>85</v>
      </c>
      <c r="T283" s="33">
        <v>86</v>
      </c>
      <c r="U283" s="33">
        <v>85</v>
      </c>
    </row>
    <row r="284" spans="1:26" x14ac:dyDescent="0.2">
      <c r="A284" s="30" t="s">
        <v>38</v>
      </c>
      <c r="B284" s="33">
        <v>522</v>
      </c>
      <c r="C284" s="33">
        <v>588</v>
      </c>
      <c r="D284" s="33">
        <v>489</v>
      </c>
      <c r="E284" s="33">
        <v>452</v>
      </c>
      <c r="F284" s="33">
        <v>345</v>
      </c>
      <c r="G284" s="33">
        <v>321</v>
      </c>
      <c r="H284" s="33">
        <v>352</v>
      </c>
      <c r="I284" s="33">
        <v>303</v>
      </c>
      <c r="J284" s="33">
        <v>209</v>
      </c>
      <c r="K284" s="33">
        <v>183</v>
      </c>
      <c r="L284" s="33">
        <v>198</v>
      </c>
      <c r="M284" s="33">
        <v>217</v>
      </c>
      <c r="N284" s="33">
        <v>203</v>
      </c>
      <c r="O284" s="33">
        <v>148</v>
      </c>
      <c r="P284" s="33">
        <v>164</v>
      </c>
      <c r="Q284" s="33">
        <v>129</v>
      </c>
      <c r="R284" s="33">
        <v>127</v>
      </c>
      <c r="S284" s="33">
        <v>112</v>
      </c>
      <c r="T284" s="33">
        <v>155</v>
      </c>
      <c r="U284" s="33">
        <v>260</v>
      </c>
    </row>
    <row r="285" spans="1:26" x14ac:dyDescent="0.2">
      <c r="A285" s="30" t="s">
        <v>40</v>
      </c>
      <c r="B285" s="33">
        <v>793</v>
      </c>
      <c r="C285" s="33">
        <v>724</v>
      </c>
      <c r="D285" s="33">
        <v>880</v>
      </c>
      <c r="E285" s="33">
        <v>936</v>
      </c>
      <c r="F285" s="33">
        <v>692</v>
      </c>
      <c r="G285" s="33">
        <v>558</v>
      </c>
      <c r="H285" s="33">
        <v>733</v>
      </c>
      <c r="I285" s="33">
        <v>532</v>
      </c>
      <c r="J285" s="33">
        <v>542</v>
      </c>
      <c r="K285" s="33">
        <v>386</v>
      </c>
      <c r="L285" s="33">
        <v>298</v>
      </c>
      <c r="M285" s="33">
        <v>189</v>
      </c>
      <c r="N285" s="33">
        <v>343</v>
      </c>
      <c r="O285" s="33">
        <v>402</v>
      </c>
      <c r="P285" s="33">
        <v>298</v>
      </c>
      <c r="Q285" s="33">
        <v>273</v>
      </c>
      <c r="R285" s="33">
        <v>272</v>
      </c>
      <c r="S285" s="33">
        <v>231</v>
      </c>
      <c r="T285" s="33">
        <v>214</v>
      </c>
      <c r="U285" s="33">
        <v>149</v>
      </c>
    </row>
    <row r="286" spans="1:26" x14ac:dyDescent="0.2">
      <c r="A286" s="30" t="s">
        <v>66</v>
      </c>
      <c r="B286" s="33">
        <v>39</v>
      </c>
      <c r="C286" s="33">
        <v>40</v>
      </c>
      <c r="D286" s="33">
        <v>36</v>
      </c>
      <c r="E286" s="33">
        <v>33</v>
      </c>
      <c r="F286" s="33">
        <v>29</v>
      </c>
      <c r="G286" s="33">
        <v>28</v>
      </c>
      <c r="H286" s="33">
        <v>23</v>
      </c>
      <c r="I286" s="33">
        <v>27</v>
      </c>
      <c r="J286" s="33">
        <v>23</v>
      </c>
      <c r="K286" s="33">
        <v>25</v>
      </c>
      <c r="L286" s="33">
        <v>25</v>
      </c>
      <c r="M286" s="33">
        <v>20</v>
      </c>
      <c r="N286" s="33">
        <v>27</v>
      </c>
      <c r="O286" s="33">
        <v>22</v>
      </c>
      <c r="P286" s="33">
        <v>25</v>
      </c>
      <c r="Q286" s="33">
        <v>42</v>
      </c>
      <c r="R286" s="33">
        <v>9</v>
      </c>
      <c r="S286" s="33">
        <v>9</v>
      </c>
      <c r="T286" s="33">
        <v>9</v>
      </c>
      <c r="U286" s="33">
        <v>9</v>
      </c>
    </row>
    <row r="287" spans="1:26" x14ac:dyDescent="0.2">
      <c r="A287" s="30" t="s">
        <v>42</v>
      </c>
      <c r="B287" s="33">
        <v>0</v>
      </c>
      <c r="C287" s="33">
        <v>0</v>
      </c>
      <c r="D287" s="33">
        <v>0</v>
      </c>
      <c r="E287" s="33">
        <v>0</v>
      </c>
      <c r="F287" s="33">
        <v>0</v>
      </c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33">
        <v>0</v>
      </c>
      <c r="Z287"/>
    </row>
    <row r="288" spans="1:26" x14ac:dyDescent="0.2">
      <c r="A288" s="30" t="s">
        <v>43</v>
      </c>
      <c r="B288" s="33">
        <v>6366</v>
      </c>
      <c r="C288" s="33">
        <v>5816</v>
      </c>
      <c r="D288" s="33">
        <v>3331</v>
      </c>
      <c r="E288" s="33">
        <v>3552</v>
      </c>
      <c r="F288" s="33">
        <v>2834</v>
      </c>
      <c r="G288" s="33">
        <v>2437</v>
      </c>
      <c r="H288" s="33">
        <v>1901</v>
      </c>
      <c r="I288" s="33">
        <v>1893</v>
      </c>
      <c r="J288" s="33">
        <v>1431</v>
      </c>
      <c r="K288" s="33">
        <v>1180</v>
      </c>
      <c r="L288" s="33">
        <v>1323</v>
      </c>
      <c r="M288" s="33">
        <v>992</v>
      </c>
      <c r="N288" s="33">
        <v>801</v>
      </c>
      <c r="O288" s="33">
        <v>1002</v>
      </c>
      <c r="P288" s="33">
        <v>1022</v>
      </c>
      <c r="Q288" s="33">
        <v>659</v>
      </c>
      <c r="R288" s="33">
        <v>983</v>
      </c>
      <c r="S288" s="33">
        <v>541</v>
      </c>
      <c r="T288" s="33">
        <v>553</v>
      </c>
      <c r="U288" s="33">
        <v>539</v>
      </c>
      <c r="Z288"/>
    </row>
    <row r="289" spans="1:26" x14ac:dyDescent="0.2">
      <c r="A289" s="30" t="s">
        <v>48</v>
      </c>
      <c r="B289" s="33">
        <v>16132</v>
      </c>
      <c r="C289" s="33">
        <v>10545</v>
      </c>
      <c r="D289" s="33">
        <v>6503</v>
      </c>
      <c r="E289" s="33">
        <v>5760</v>
      </c>
      <c r="F289" s="33">
        <v>4401</v>
      </c>
      <c r="G289" s="33">
        <v>3568</v>
      </c>
      <c r="H289" s="33">
        <v>3503</v>
      </c>
      <c r="I289" s="33">
        <v>2713</v>
      </c>
      <c r="J289" s="33">
        <v>1690</v>
      </c>
      <c r="K289" s="33">
        <v>1390</v>
      </c>
      <c r="L289" s="33">
        <v>1262</v>
      </c>
      <c r="M289" s="33">
        <v>1235</v>
      </c>
      <c r="N289" s="33">
        <v>1032</v>
      </c>
      <c r="O289" s="33">
        <v>1044</v>
      </c>
      <c r="P289" s="33">
        <v>1273</v>
      </c>
      <c r="Q289" s="33">
        <v>884</v>
      </c>
      <c r="R289" s="33">
        <v>895</v>
      </c>
      <c r="S289" s="33">
        <v>1215</v>
      </c>
      <c r="T289" s="33">
        <v>1232</v>
      </c>
      <c r="U289" s="33">
        <v>1227</v>
      </c>
      <c r="Z289"/>
    </row>
    <row r="290" spans="1:26" x14ac:dyDescent="0.2">
      <c r="A290" s="30" t="s">
        <v>44</v>
      </c>
      <c r="B290" s="33">
        <v>76</v>
      </c>
      <c r="C290" s="33">
        <v>95</v>
      </c>
      <c r="D290" s="33">
        <v>78</v>
      </c>
      <c r="E290" s="33">
        <v>72</v>
      </c>
      <c r="F290" s="33">
        <v>70</v>
      </c>
      <c r="G290" s="33">
        <v>52</v>
      </c>
      <c r="H290" s="33">
        <v>38</v>
      </c>
      <c r="I290" s="33">
        <v>33</v>
      </c>
      <c r="J290" s="33">
        <v>25</v>
      </c>
      <c r="K290" s="33">
        <v>19</v>
      </c>
      <c r="L290" s="33">
        <v>26</v>
      </c>
      <c r="M290" s="33">
        <v>29</v>
      </c>
      <c r="N290" s="33">
        <v>20</v>
      </c>
      <c r="O290" s="33">
        <v>27</v>
      </c>
      <c r="P290" s="33">
        <v>33</v>
      </c>
      <c r="Q290" s="33">
        <v>39</v>
      </c>
      <c r="R290" s="33">
        <v>45</v>
      </c>
      <c r="S290" s="33">
        <v>45</v>
      </c>
      <c r="T290" s="33">
        <v>41</v>
      </c>
      <c r="U290" s="33">
        <v>30</v>
      </c>
      <c r="Z290"/>
    </row>
    <row r="291" spans="1:26" x14ac:dyDescent="0.2">
      <c r="A291" s="30" t="s">
        <v>45</v>
      </c>
      <c r="B291" s="33">
        <v>341</v>
      </c>
      <c r="C291" s="33">
        <v>349</v>
      </c>
      <c r="D291" s="33">
        <v>126</v>
      </c>
      <c r="E291" s="33">
        <v>72</v>
      </c>
      <c r="F291" s="33">
        <v>47</v>
      </c>
      <c r="G291" s="33">
        <v>46</v>
      </c>
      <c r="H291" s="33">
        <v>86</v>
      </c>
      <c r="I291" s="33">
        <v>66</v>
      </c>
      <c r="J291" s="33">
        <v>44</v>
      </c>
      <c r="K291" s="33">
        <v>47</v>
      </c>
      <c r="L291" s="33">
        <v>39</v>
      </c>
      <c r="M291" s="33">
        <v>31</v>
      </c>
      <c r="N291" s="33">
        <v>35</v>
      </c>
      <c r="O291" s="33">
        <v>27</v>
      </c>
      <c r="P291" s="33">
        <v>34</v>
      </c>
      <c r="Q291" s="33">
        <v>33</v>
      </c>
      <c r="R291" s="33">
        <v>24</v>
      </c>
      <c r="S291" s="33">
        <v>17</v>
      </c>
      <c r="T291" s="33">
        <v>17</v>
      </c>
      <c r="U291" s="33">
        <v>9</v>
      </c>
      <c r="Z291"/>
    </row>
    <row r="292" spans="1:26" x14ac:dyDescent="0.2">
      <c r="A292" s="30" t="s">
        <v>64</v>
      </c>
      <c r="B292" s="33">
        <v>303</v>
      </c>
      <c r="C292" s="33">
        <v>398</v>
      </c>
      <c r="D292" s="33">
        <v>483</v>
      </c>
      <c r="E292" s="33">
        <v>345</v>
      </c>
      <c r="F292" s="33">
        <v>314</v>
      </c>
      <c r="G292" s="33">
        <v>226</v>
      </c>
      <c r="H292" s="33">
        <v>221</v>
      </c>
      <c r="I292" s="33">
        <v>225</v>
      </c>
      <c r="J292" s="33">
        <v>203</v>
      </c>
      <c r="K292" s="33">
        <v>144</v>
      </c>
      <c r="L292" s="33">
        <v>64</v>
      </c>
      <c r="M292" s="33">
        <v>55</v>
      </c>
      <c r="N292" s="33">
        <v>67</v>
      </c>
      <c r="O292" s="33">
        <v>82</v>
      </c>
      <c r="P292" s="33">
        <v>167</v>
      </c>
      <c r="Q292" s="33">
        <v>189</v>
      </c>
      <c r="R292" s="33">
        <v>244</v>
      </c>
      <c r="S292" s="33">
        <v>219</v>
      </c>
      <c r="T292" s="33">
        <v>230</v>
      </c>
      <c r="U292" s="33">
        <v>286</v>
      </c>
      <c r="Z292"/>
    </row>
    <row r="293" spans="1:26" x14ac:dyDescent="0.2">
      <c r="A293" s="30" t="s">
        <v>46</v>
      </c>
      <c r="B293" s="33">
        <v>23</v>
      </c>
      <c r="C293" s="33">
        <v>27</v>
      </c>
      <c r="D293" s="33">
        <v>48</v>
      </c>
      <c r="E293" s="33">
        <v>18</v>
      </c>
      <c r="F293" s="33">
        <v>36</v>
      </c>
      <c r="G293" s="33">
        <v>24</v>
      </c>
      <c r="H293" s="33">
        <v>26</v>
      </c>
      <c r="I293" s="33">
        <v>26</v>
      </c>
      <c r="J293" s="33">
        <v>27</v>
      </c>
      <c r="K293" s="33">
        <v>26</v>
      </c>
      <c r="L293" s="33">
        <v>27</v>
      </c>
      <c r="M293" s="33">
        <v>29</v>
      </c>
      <c r="N293" s="33">
        <v>31</v>
      </c>
      <c r="O293" s="33">
        <v>32</v>
      </c>
      <c r="P293" s="33">
        <v>32</v>
      </c>
      <c r="Q293" s="33">
        <v>31</v>
      </c>
      <c r="R293" s="33">
        <v>31</v>
      </c>
      <c r="S293" s="33">
        <v>30</v>
      </c>
      <c r="T293" s="33">
        <v>31</v>
      </c>
      <c r="U293" s="33">
        <v>36</v>
      </c>
      <c r="Z293"/>
    </row>
    <row r="294" spans="1:26" x14ac:dyDescent="0.2">
      <c r="A294" s="30" t="s">
        <v>47</v>
      </c>
      <c r="B294" s="33">
        <v>1650</v>
      </c>
      <c r="C294" s="33">
        <v>1759</v>
      </c>
      <c r="D294" s="33">
        <v>1411</v>
      </c>
      <c r="E294" s="33">
        <v>1302</v>
      </c>
      <c r="F294" s="33">
        <v>1037</v>
      </c>
      <c r="G294" s="33">
        <v>949</v>
      </c>
      <c r="H294" s="33">
        <v>1021</v>
      </c>
      <c r="I294" s="33">
        <v>897</v>
      </c>
      <c r="J294" s="33">
        <v>783</v>
      </c>
      <c r="K294" s="33">
        <v>745</v>
      </c>
      <c r="L294" s="33">
        <v>621</v>
      </c>
      <c r="M294" s="33">
        <v>608</v>
      </c>
      <c r="N294" s="33">
        <v>419</v>
      </c>
      <c r="O294" s="33">
        <v>439</v>
      </c>
      <c r="P294" s="33">
        <v>429</v>
      </c>
      <c r="Q294" s="33">
        <v>413</v>
      </c>
      <c r="R294" s="33">
        <v>402</v>
      </c>
      <c r="S294" s="33">
        <v>388</v>
      </c>
      <c r="T294" s="33">
        <v>390</v>
      </c>
      <c r="U294" s="33">
        <v>375</v>
      </c>
      <c r="Z294"/>
    </row>
    <row r="295" spans="1:26" x14ac:dyDescent="0.2">
      <c r="A295" s="30" t="s">
        <v>49</v>
      </c>
      <c r="B295" s="33">
        <v>30</v>
      </c>
      <c r="C295" s="33">
        <v>39</v>
      </c>
      <c r="D295" s="33">
        <v>37</v>
      </c>
      <c r="E295" s="33">
        <v>37</v>
      </c>
      <c r="F295" s="33">
        <v>37</v>
      </c>
      <c r="G295" s="33">
        <v>34</v>
      </c>
      <c r="H295" s="33">
        <v>37</v>
      </c>
      <c r="I295" s="33">
        <v>39</v>
      </c>
      <c r="J295" s="33">
        <v>34</v>
      </c>
      <c r="K295" s="33">
        <v>26</v>
      </c>
      <c r="L295" s="33">
        <v>29</v>
      </c>
      <c r="M295" s="33">
        <v>27</v>
      </c>
      <c r="N295" s="33">
        <v>8</v>
      </c>
      <c r="O295" s="33">
        <v>7</v>
      </c>
      <c r="P295" s="33">
        <v>7</v>
      </c>
      <c r="Q295" s="33">
        <v>8</v>
      </c>
      <c r="R295" s="33">
        <v>5</v>
      </c>
      <c r="S295" s="33">
        <v>2</v>
      </c>
      <c r="T295" s="33">
        <v>6</v>
      </c>
      <c r="U295" s="33">
        <v>4</v>
      </c>
      <c r="Z295"/>
    </row>
    <row r="296" spans="1:26" x14ac:dyDescent="0.2">
      <c r="A296" s="30" t="s">
        <v>50</v>
      </c>
      <c r="B296" s="33">
        <v>1811</v>
      </c>
      <c r="C296" s="33">
        <v>1823</v>
      </c>
      <c r="D296" s="33">
        <v>896</v>
      </c>
      <c r="E296" s="33">
        <v>878</v>
      </c>
      <c r="F296" s="33">
        <v>769</v>
      </c>
      <c r="G296" s="33">
        <v>596</v>
      </c>
      <c r="H296" s="33">
        <v>502</v>
      </c>
      <c r="I296" s="33">
        <v>390</v>
      </c>
      <c r="J296" s="33">
        <v>249</v>
      </c>
      <c r="K296" s="33">
        <v>243</v>
      </c>
      <c r="L296" s="33">
        <v>245</v>
      </c>
      <c r="M296" s="33">
        <v>228</v>
      </c>
      <c r="N296" s="33">
        <v>260</v>
      </c>
      <c r="O296" s="33">
        <v>273</v>
      </c>
      <c r="P296" s="33">
        <v>244</v>
      </c>
      <c r="Q296" s="33">
        <v>248</v>
      </c>
      <c r="R296" s="33">
        <v>238</v>
      </c>
      <c r="S296" s="33">
        <v>142</v>
      </c>
      <c r="T296" s="33">
        <v>167</v>
      </c>
      <c r="U296" s="33">
        <v>144</v>
      </c>
      <c r="Z296"/>
    </row>
    <row r="297" spans="1:26" x14ac:dyDescent="0.2">
      <c r="A297" s="30" t="s">
        <v>51</v>
      </c>
      <c r="B297" s="33">
        <v>1473</v>
      </c>
      <c r="C297" s="33">
        <v>1350</v>
      </c>
      <c r="D297" s="33">
        <v>1146</v>
      </c>
      <c r="E297" s="33">
        <v>1110</v>
      </c>
      <c r="F297" s="33">
        <v>968</v>
      </c>
      <c r="G297" s="33">
        <v>868</v>
      </c>
      <c r="H297" s="33">
        <v>866</v>
      </c>
      <c r="I297" s="33">
        <v>752</v>
      </c>
      <c r="J297" s="33">
        <v>796</v>
      </c>
      <c r="K297" s="33">
        <v>599</v>
      </c>
      <c r="L297" s="33">
        <v>596</v>
      </c>
      <c r="M297" s="33">
        <v>563</v>
      </c>
      <c r="N297" s="33">
        <v>552</v>
      </c>
      <c r="O297" s="33">
        <v>541</v>
      </c>
      <c r="P297" s="33">
        <v>528</v>
      </c>
      <c r="Q297" s="33">
        <v>549</v>
      </c>
      <c r="R297" s="33">
        <v>533</v>
      </c>
      <c r="S297" s="33">
        <v>490</v>
      </c>
      <c r="T297" s="33">
        <v>517</v>
      </c>
      <c r="U297" s="33">
        <v>504</v>
      </c>
      <c r="Z297"/>
    </row>
    <row r="298" spans="1:26" x14ac:dyDescent="0.2">
      <c r="A298" s="30" t="s">
        <v>52</v>
      </c>
      <c r="B298" s="33">
        <v>95</v>
      </c>
      <c r="C298" s="33">
        <v>105</v>
      </c>
      <c r="D298" s="33">
        <v>115</v>
      </c>
      <c r="E298" s="33">
        <v>112</v>
      </c>
      <c r="F298" s="33">
        <v>108</v>
      </c>
      <c r="G298" s="33">
        <v>114</v>
      </c>
      <c r="H298" s="33">
        <v>110</v>
      </c>
      <c r="I298" s="33">
        <v>122</v>
      </c>
      <c r="J298" s="33">
        <v>67</v>
      </c>
      <c r="K298" s="33">
        <v>65</v>
      </c>
      <c r="L298" s="33">
        <v>63</v>
      </c>
      <c r="M298" s="33">
        <v>73</v>
      </c>
      <c r="N298" s="33">
        <v>17</v>
      </c>
      <c r="O298" s="33">
        <v>17</v>
      </c>
      <c r="P298" s="33">
        <v>8</v>
      </c>
      <c r="Q298" s="33">
        <v>7</v>
      </c>
      <c r="R298" s="33">
        <v>7</v>
      </c>
      <c r="S298" s="33">
        <v>6</v>
      </c>
      <c r="T298" s="33">
        <v>4</v>
      </c>
      <c r="U298" s="33">
        <v>4</v>
      </c>
      <c r="Z298"/>
    </row>
    <row r="299" spans="1:26" x14ac:dyDescent="0.2">
      <c r="A299" s="30" t="s">
        <v>54</v>
      </c>
      <c r="B299" s="33">
        <v>703</v>
      </c>
      <c r="C299" s="33">
        <v>782</v>
      </c>
      <c r="D299" s="33">
        <v>309</v>
      </c>
      <c r="E299" s="33">
        <v>283</v>
      </c>
      <c r="F299" s="33">
        <v>245</v>
      </c>
      <c r="G299" s="33">
        <v>206</v>
      </c>
      <c r="H299" s="33">
        <v>191</v>
      </c>
      <c r="I299" s="33">
        <v>156</v>
      </c>
      <c r="J299" s="33">
        <v>129</v>
      </c>
      <c r="K299" s="33">
        <v>106</v>
      </c>
      <c r="L299" s="33">
        <v>75</v>
      </c>
      <c r="M299" s="33">
        <v>67</v>
      </c>
      <c r="N299" s="33">
        <v>81</v>
      </c>
      <c r="O299" s="33">
        <v>89</v>
      </c>
      <c r="P299" s="33">
        <v>85</v>
      </c>
      <c r="Q299" s="33">
        <v>98</v>
      </c>
      <c r="R299" s="33">
        <v>131</v>
      </c>
      <c r="S299" s="33">
        <v>110</v>
      </c>
      <c r="T299" s="33">
        <v>93</v>
      </c>
      <c r="U299" s="33">
        <v>94</v>
      </c>
      <c r="Z299"/>
    </row>
    <row r="300" spans="1:26" x14ac:dyDescent="0.2">
      <c r="A300" s="30" t="s">
        <v>55</v>
      </c>
      <c r="B300" s="33">
        <v>6</v>
      </c>
      <c r="C300" s="33">
        <v>7</v>
      </c>
      <c r="D300" s="33">
        <v>6</v>
      </c>
      <c r="E300" s="33">
        <v>4</v>
      </c>
      <c r="F300" s="33">
        <v>3</v>
      </c>
      <c r="G300" s="33">
        <v>2</v>
      </c>
      <c r="H300" s="33">
        <v>3</v>
      </c>
      <c r="I300" s="33">
        <v>2</v>
      </c>
      <c r="J300" s="33">
        <v>2</v>
      </c>
      <c r="K300" s="33">
        <v>1</v>
      </c>
      <c r="L300" s="33">
        <v>1</v>
      </c>
      <c r="M300" s="33">
        <v>1</v>
      </c>
      <c r="N300" s="33">
        <v>1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33">
        <v>0</v>
      </c>
      <c r="Z300"/>
    </row>
    <row r="301" spans="1:26" x14ac:dyDescent="0.2">
      <c r="A301" s="30" t="s">
        <v>53</v>
      </c>
      <c r="B301" s="33">
        <v>285</v>
      </c>
      <c r="C301" s="33">
        <v>289</v>
      </c>
      <c r="D301" s="33">
        <v>171</v>
      </c>
      <c r="E301" s="33">
        <v>170</v>
      </c>
      <c r="F301" s="33">
        <v>213</v>
      </c>
      <c r="G301" s="33">
        <v>115</v>
      </c>
      <c r="H301" s="33">
        <v>114</v>
      </c>
      <c r="I301" s="33">
        <v>106</v>
      </c>
      <c r="J301" s="33">
        <v>82</v>
      </c>
      <c r="K301" s="33">
        <v>66</v>
      </c>
      <c r="L301" s="33">
        <v>49</v>
      </c>
      <c r="M301" s="33">
        <v>69</v>
      </c>
      <c r="N301" s="33">
        <v>55</v>
      </c>
      <c r="O301" s="33">
        <v>50</v>
      </c>
      <c r="P301" s="33">
        <v>49</v>
      </c>
      <c r="Q301" s="33">
        <v>47</v>
      </c>
      <c r="R301" s="33">
        <v>44</v>
      </c>
      <c r="S301" s="33">
        <v>44</v>
      </c>
      <c r="T301" s="33">
        <v>41</v>
      </c>
      <c r="U301" s="33">
        <v>35</v>
      </c>
      <c r="Z301"/>
    </row>
    <row r="302" spans="1:26" x14ac:dyDescent="0.2">
      <c r="A302" s="30" t="s">
        <v>57</v>
      </c>
      <c r="B302" s="33">
        <v>52</v>
      </c>
      <c r="C302" s="33">
        <v>42</v>
      </c>
      <c r="D302" s="33">
        <v>40</v>
      </c>
      <c r="E302" s="33">
        <v>45</v>
      </c>
      <c r="F302" s="33">
        <v>42</v>
      </c>
      <c r="G302" s="33">
        <v>28</v>
      </c>
      <c r="H302" s="33">
        <v>29</v>
      </c>
      <c r="I302" s="33">
        <v>28</v>
      </c>
      <c r="J302" s="33">
        <v>30</v>
      </c>
      <c r="K302" s="33">
        <v>30</v>
      </c>
      <c r="L302" s="33">
        <v>29</v>
      </c>
      <c r="M302" s="33">
        <v>33</v>
      </c>
      <c r="N302" s="33">
        <v>30</v>
      </c>
      <c r="O302" s="33">
        <v>31</v>
      </c>
      <c r="P302" s="33">
        <v>34</v>
      </c>
      <c r="Q302" s="33">
        <v>33</v>
      </c>
      <c r="R302" s="33">
        <v>28</v>
      </c>
      <c r="S302" s="33">
        <v>34</v>
      </c>
      <c r="T302" s="33">
        <v>18</v>
      </c>
      <c r="U302" s="33">
        <v>8</v>
      </c>
    </row>
    <row r="303" spans="1:26" x14ac:dyDescent="0.2">
      <c r="A303" s="30" t="s">
        <v>58</v>
      </c>
      <c r="B303" s="33">
        <v>9</v>
      </c>
      <c r="C303" s="33">
        <v>9</v>
      </c>
      <c r="D303" s="33">
        <v>9</v>
      </c>
      <c r="E303" s="33">
        <v>5</v>
      </c>
      <c r="F303" s="33">
        <v>5</v>
      </c>
      <c r="G303" s="33">
        <v>5</v>
      </c>
      <c r="H303" s="33">
        <v>4</v>
      </c>
      <c r="I303" s="33">
        <v>3</v>
      </c>
      <c r="J303" s="33">
        <v>3</v>
      </c>
      <c r="K303" s="33">
        <v>3</v>
      </c>
      <c r="L303" s="33">
        <v>3</v>
      </c>
      <c r="M303" s="33">
        <v>1</v>
      </c>
      <c r="N303" s="33">
        <v>3</v>
      </c>
      <c r="O303" s="33">
        <v>2</v>
      </c>
      <c r="P303" s="33">
        <v>2</v>
      </c>
      <c r="Q303" s="33">
        <v>1</v>
      </c>
      <c r="R303" s="33">
        <v>1</v>
      </c>
      <c r="S303" s="33">
        <v>1</v>
      </c>
      <c r="T303" s="33">
        <v>1</v>
      </c>
      <c r="U303" s="33">
        <v>1</v>
      </c>
    </row>
    <row r="304" spans="1:26" ht="12" customHeight="1" x14ac:dyDescent="0.2">
      <c r="A304" s="30" t="s">
        <v>59</v>
      </c>
      <c r="B304" s="33">
        <v>9995</v>
      </c>
      <c r="C304" s="33">
        <v>12439</v>
      </c>
      <c r="D304" s="33">
        <v>12831</v>
      </c>
      <c r="E304" s="33">
        <v>13269</v>
      </c>
      <c r="F304" s="33">
        <v>11280</v>
      </c>
      <c r="G304" s="33">
        <v>11088</v>
      </c>
      <c r="H304" s="33">
        <v>11423</v>
      </c>
      <c r="I304" s="33">
        <v>9892</v>
      </c>
      <c r="J304" s="33">
        <v>7602</v>
      </c>
      <c r="K304" s="33">
        <v>7796</v>
      </c>
      <c r="L304" s="33">
        <v>5695</v>
      </c>
      <c r="M304" s="33">
        <v>6145</v>
      </c>
      <c r="N304" s="33">
        <v>5891</v>
      </c>
      <c r="O304" s="33">
        <v>5694</v>
      </c>
      <c r="P304" s="33">
        <v>5948</v>
      </c>
      <c r="Q304" s="33">
        <v>6584</v>
      </c>
      <c r="R304" s="33">
        <v>7651</v>
      </c>
      <c r="S304" s="33">
        <v>6889</v>
      </c>
      <c r="T304" s="33">
        <v>7502</v>
      </c>
      <c r="U304" s="33">
        <v>7535</v>
      </c>
    </row>
    <row r="305" spans="1:26" x14ac:dyDescent="0.2">
      <c r="A305" s="30" t="s">
        <v>60</v>
      </c>
      <c r="B305" s="33">
        <v>1</v>
      </c>
      <c r="C305" s="33">
        <v>1</v>
      </c>
      <c r="D305" s="33">
        <v>1</v>
      </c>
      <c r="E305" s="33">
        <v>1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3">
        <v>0</v>
      </c>
    </row>
    <row r="306" spans="1:26" x14ac:dyDescent="0.2">
      <c r="A306" s="30" t="s">
        <v>61</v>
      </c>
      <c r="B306" s="33">
        <v>983</v>
      </c>
      <c r="C306" s="33">
        <v>619</v>
      </c>
      <c r="D306" s="33">
        <v>505</v>
      </c>
      <c r="E306" s="33">
        <v>249</v>
      </c>
      <c r="F306" s="33">
        <v>84</v>
      </c>
      <c r="G306" s="33">
        <v>69</v>
      </c>
      <c r="H306" s="33">
        <v>146</v>
      </c>
      <c r="I306" s="33">
        <v>120</v>
      </c>
      <c r="J306" s="33">
        <v>21</v>
      </c>
      <c r="K306" s="33">
        <v>50</v>
      </c>
      <c r="L306" s="33">
        <v>46</v>
      </c>
      <c r="M306" s="33">
        <v>15</v>
      </c>
      <c r="N306" s="33">
        <v>31</v>
      </c>
      <c r="O306" s="33">
        <v>19</v>
      </c>
      <c r="P306" s="33">
        <v>55</v>
      </c>
      <c r="Q306" s="33">
        <v>24</v>
      </c>
      <c r="R306" s="33">
        <v>19</v>
      </c>
      <c r="S306" s="33">
        <v>17</v>
      </c>
      <c r="T306" s="33">
        <v>56</v>
      </c>
      <c r="U306" s="33">
        <v>23</v>
      </c>
    </row>
    <row r="307" spans="1:26" x14ac:dyDescent="0.2">
      <c r="A307" s="30" t="s">
        <v>65</v>
      </c>
      <c r="B307" s="33">
        <v>44</v>
      </c>
      <c r="C307" s="33">
        <v>30</v>
      </c>
      <c r="D307" s="33">
        <v>15</v>
      </c>
      <c r="E307" s="33">
        <v>12</v>
      </c>
      <c r="F307" s="33">
        <v>6</v>
      </c>
      <c r="G307" s="33">
        <v>3</v>
      </c>
      <c r="H307" s="33">
        <v>1</v>
      </c>
      <c r="I307" s="33">
        <v>3</v>
      </c>
      <c r="J307" s="33">
        <v>1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0</v>
      </c>
      <c r="U307" s="33">
        <v>0</v>
      </c>
    </row>
    <row r="308" spans="1:26" x14ac:dyDescent="0.2">
      <c r="A308" s="30" t="s">
        <v>63</v>
      </c>
      <c r="B308" s="33">
        <v>109</v>
      </c>
      <c r="C308" s="33">
        <v>143</v>
      </c>
      <c r="D308" s="33">
        <v>109</v>
      </c>
      <c r="E308" s="33">
        <v>77</v>
      </c>
      <c r="F308" s="33">
        <v>57</v>
      </c>
      <c r="G308" s="33">
        <v>41</v>
      </c>
      <c r="H308" s="33">
        <v>37</v>
      </c>
      <c r="I308" s="33">
        <v>26</v>
      </c>
      <c r="J308" s="33">
        <v>19</v>
      </c>
      <c r="K308" s="33">
        <v>19</v>
      </c>
      <c r="L308" s="33">
        <v>5</v>
      </c>
      <c r="M308" s="33">
        <v>1</v>
      </c>
      <c r="N308" s="33">
        <v>7</v>
      </c>
      <c r="O308" s="33">
        <v>4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33">
        <v>0</v>
      </c>
    </row>
    <row r="309" spans="1:26" x14ac:dyDescent="0.2">
      <c r="A309" s="30" t="s">
        <v>62</v>
      </c>
      <c r="B309" s="33">
        <v>2168</v>
      </c>
      <c r="C309" s="33">
        <v>1636</v>
      </c>
      <c r="D309" s="33">
        <v>1168</v>
      </c>
      <c r="E309" s="33">
        <v>1186</v>
      </c>
      <c r="F309" s="33">
        <v>843</v>
      </c>
      <c r="G309" s="33">
        <v>650</v>
      </c>
      <c r="H309" s="33">
        <v>616</v>
      </c>
      <c r="I309" s="33">
        <v>472</v>
      </c>
      <c r="J309" s="33">
        <v>449</v>
      </c>
      <c r="K309" s="33">
        <v>363</v>
      </c>
      <c r="L309" s="33">
        <v>257</v>
      </c>
      <c r="M309" s="33">
        <v>235</v>
      </c>
      <c r="N309" s="33">
        <v>323</v>
      </c>
      <c r="O309" s="33">
        <v>121</v>
      </c>
      <c r="P309" s="33">
        <v>233</v>
      </c>
      <c r="Q309" s="33">
        <v>82</v>
      </c>
      <c r="R309" s="33">
        <v>127</v>
      </c>
      <c r="S309" s="33">
        <v>196</v>
      </c>
      <c r="T309" s="33">
        <v>293</v>
      </c>
      <c r="U309" s="33">
        <v>539</v>
      </c>
    </row>
    <row r="310" spans="1:26" x14ac:dyDescent="0.2">
      <c r="A310" s="30" t="s">
        <v>67</v>
      </c>
      <c r="B310" s="33">
        <v>2996</v>
      </c>
      <c r="C310" s="33">
        <v>2990</v>
      </c>
      <c r="D310" s="33">
        <v>3238</v>
      </c>
      <c r="E310" s="33">
        <v>2790</v>
      </c>
      <c r="F310" s="33">
        <v>2156</v>
      </c>
      <c r="G310" s="33">
        <v>2449</v>
      </c>
      <c r="H310" s="33">
        <v>2202</v>
      </c>
      <c r="I310" s="33">
        <v>2617</v>
      </c>
      <c r="J310" s="33">
        <v>1986</v>
      </c>
      <c r="K310" s="33">
        <v>1646</v>
      </c>
      <c r="L310" s="33">
        <v>2014</v>
      </c>
      <c r="M310" s="33">
        <v>1319</v>
      </c>
      <c r="N310" s="33">
        <v>1729</v>
      </c>
      <c r="O310" s="33">
        <v>2068</v>
      </c>
      <c r="P310" s="33">
        <v>2400</v>
      </c>
      <c r="Q310" s="33">
        <v>2468</v>
      </c>
      <c r="R310" s="33">
        <v>2487</v>
      </c>
      <c r="S310" s="33">
        <v>2751</v>
      </c>
      <c r="T310" s="33">
        <v>6652</v>
      </c>
      <c r="U310" s="33">
        <v>6865</v>
      </c>
    </row>
    <row r="311" spans="1:26" x14ac:dyDescent="0.2">
      <c r="A311" s="30" t="s">
        <v>68</v>
      </c>
      <c r="B311" s="33">
        <v>4504</v>
      </c>
      <c r="C311" s="33">
        <v>4651</v>
      </c>
      <c r="D311" s="33">
        <v>3892</v>
      </c>
      <c r="E311" s="33">
        <v>4112</v>
      </c>
      <c r="F311" s="33">
        <v>3408</v>
      </c>
      <c r="G311" s="33">
        <v>2553</v>
      </c>
      <c r="H311" s="33">
        <v>2635</v>
      </c>
      <c r="I311" s="33">
        <v>2366</v>
      </c>
      <c r="J311" s="33">
        <v>2154</v>
      </c>
      <c r="K311" s="33">
        <v>2146</v>
      </c>
      <c r="L311" s="33">
        <v>1606</v>
      </c>
      <c r="M311" s="33">
        <v>1508</v>
      </c>
      <c r="N311" s="33">
        <v>1173</v>
      </c>
      <c r="O311" s="33">
        <v>958</v>
      </c>
      <c r="P311" s="33">
        <v>821</v>
      </c>
      <c r="Q311" s="33">
        <v>594</v>
      </c>
      <c r="R311" s="33">
        <v>543</v>
      </c>
      <c r="S311" s="33">
        <v>577</v>
      </c>
      <c r="T311" s="33">
        <v>640</v>
      </c>
      <c r="U311" s="33">
        <v>641</v>
      </c>
    </row>
    <row r="312" spans="1:26" x14ac:dyDescent="0.2">
      <c r="A312" s="30" t="s">
        <v>69</v>
      </c>
      <c r="B312" s="38">
        <v>49149</v>
      </c>
      <c r="C312" s="38">
        <v>45013</v>
      </c>
      <c r="D312" s="38">
        <v>35196</v>
      </c>
      <c r="E312" s="38">
        <v>34589</v>
      </c>
      <c r="F312" s="38">
        <v>28314</v>
      </c>
      <c r="G312" s="38">
        <v>25001</v>
      </c>
      <c r="H312" s="38">
        <v>25020</v>
      </c>
      <c r="I312" s="38">
        <v>21496</v>
      </c>
      <c r="J312" s="38">
        <v>16879</v>
      </c>
      <c r="K312" s="38">
        <v>15904</v>
      </c>
      <c r="L312" s="38">
        <v>12799</v>
      </c>
      <c r="M312" s="38">
        <v>12584</v>
      </c>
      <c r="N312" s="38">
        <v>11566</v>
      </c>
      <c r="O312" s="38">
        <v>11172</v>
      </c>
      <c r="P312" s="38">
        <v>11618</v>
      </c>
      <c r="Q312" s="38">
        <v>11045</v>
      </c>
      <c r="R312" s="38">
        <v>12461</v>
      </c>
      <c r="S312" s="38">
        <v>11391</v>
      </c>
      <c r="T312" s="38">
        <v>12288</v>
      </c>
      <c r="U312" s="38">
        <v>12528</v>
      </c>
    </row>
    <row r="313" spans="1:26" x14ac:dyDescent="0.2">
      <c r="A313" s="37" t="s">
        <v>70</v>
      </c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Z313"/>
    </row>
    <row r="314" spans="1:26" x14ac:dyDescent="0.2">
      <c r="A314" s="39" t="s">
        <v>71</v>
      </c>
      <c r="B314" s="40">
        <f>SUM(B283:B311)</f>
        <v>52195</v>
      </c>
      <c r="C314" s="40">
        <f t="shared" ref="C314:U314" si="8">SUM(C283:C311)</f>
        <v>48050</v>
      </c>
      <c r="D314" s="40">
        <f t="shared" si="8"/>
        <v>38480</v>
      </c>
      <c r="E314" s="40">
        <f t="shared" si="8"/>
        <v>37416</v>
      </c>
      <c r="F314" s="40">
        <f t="shared" si="8"/>
        <v>30504</v>
      </c>
      <c r="G314" s="40">
        <f t="shared" si="8"/>
        <v>27479</v>
      </c>
      <c r="H314" s="40">
        <f t="shared" si="8"/>
        <v>27249</v>
      </c>
      <c r="I314" s="40">
        <f t="shared" si="8"/>
        <v>24142</v>
      </c>
      <c r="J314" s="40">
        <f t="shared" si="8"/>
        <v>18892</v>
      </c>
      <c r="K314" s="40">
        <f t="shared" si="8"/>
        <v>17578</v>
      </c>
      <c r="L314" s="40">
        <f t="shared" si="8"/>
        <v>14840</v>
      </c>
      <c r="M314" s="40">
        <f t="shared" si="8"/>
        <v>13926</v>
      </c>
      <c r="N314" s="40">
        <f t="shared" si="8"/>
        <v>13326</v>
      </c>
      <c r="O314" s="40">
        <f t="shared" si="8"/>
        <v>13266</v>
      </c>
      <c r="P314" s="40">
        <f t="shared" si="8"/>
        <v>14045</v>
      </c>
      <c r="Q314" s="40">
        <f t="shared" si="8"/>
        <v>13555</v>
      </c>
      <c r="R314" s="40">
        <f t="shared" si="8"/>
        <v>14957</v>
      </c>
      <c r="S314" s="40">
        <f t="shared" si="8"/>
        <v>14151</v>
      </c>
      <c r="T314" s="40">
        <f t="shared" si="8"/>
        <v>18948</v>
      </c>
      <c r="U314" s="40">
        <f t="shared" si="8"/>
        <v>19402</v>
      </c>
      <c r="Z314"/>
    </row>
    <row r="315" spans="1:26" x14ac:dyDescent="0.2">
      <c r="Z315"/>
    </row>
    <row r="316" spans="1:26" ht="13.5" thickBot="1" x14ac:dyDescent="0.25">
      <c r="A316" s="24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</row>
    <row r="317" spans="1:26" ht="17.25" thickTop="1" thickBot="1" x14ac:dyDescent="0.3">
      <c r="A317" s="24"/>
      <c r="B317" s="173" t="s">
        <v>6</v>
      </c>
      <c r="C317" s="183" t="s">
        <v>7</v>
      </c>
      <c r="D317" s="181"/>
      <c r="E317" s="181"/>
      <c r="F317" s="181"/>
      <c r="G317" s="181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</row>
    <row r="318" spans="1:26" ht="16.5" thickTop="1" x14ac:dyDescent="0.25">
      <c r="A318" s="45"/>
      <c r="B318" s="173" t="s">
        <v>10</v>
      </c>
      <c r="C318" s="184" t="s">
        <v>166</v>
      </c>
      <c r="D318" s="179"/>
      <c r="E318" s="179"/>
      <c r="F318" s="179"/>
      <c r="G318" s="179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Z318"/>
    </row>
    <row r="319" spans="1:26" ht="15.75" x14ac:dyDescent="0.25">
      <c r="A319" s="45"/>
      <c r="B319" s="173" t="s">
        <v>13</v>
      </c>
      <c r="C319" s="184" t="s">
        <v>142</v>
      </c>
      <c r="D319" s="179"/>
      <c r="E319" s="179"/>
      <c r="F319" s="179"/>
      <c r="G319" s="179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Z319"/>
    </row>
    <row r="320" spans="1:26" x14ac:dyDescent="0.2">
      <c r="A320" s="21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5"/>
      <c r="U320" s="25"/>
      <c r="Z320"/>
    </row>
    <row r="321" spans="1:26" x14ac:dyDescent="0.2">
      <c r="A321" s="30" t="s">
        <v>15</v>
      </c>
      <c r="B321" s="30" t="s">
        <v>16</v>
      </c>
      <c r="C321" s="30" t="s">
        <v>17</v>
      </c>
      <c r="D321" s="30" t="s">
        <v>18</v>
      </c>
      <c r="E321" s="30" t="s">
        <v>19</v>
      </c>
      <c r="F321" s="30" t="s">
        <v>20</v>
      </c>
      <c r="G321" s="30" t="s">
        <v>21</v>
      </c>
      <c r="H321" s="30" t="s">
        <v>22</v>
      </c>
      <c r="I321" s="30" t="s">
        <v>23</v>
      </c>
      <c r="J321" s="30" t="s">
        <v>24</v>
      </c>
      <c r="K321" s="30" t="s">
        <v>25</v>
      </c>
      <c r="L321" s="30" t="s">
        <v>26</v>
      </c>
      <c r="M321" s="30" t="s">
        <v>27</v>
      </c>
      <c r="N321" s="30" t="s">
        <v>28</v>
      </c>
      <c r="O321" s="30" t="s">
        <v>29</v>
      </c>
      <c r="P321" s="30" t="s">
        <v>30</v>
      </c>
      <c r="Q321" s="30" t="s">
        <v>31</v>
      </c>
      <c r="R321" s="30" t="s">
        <v>32</v>
      </c>
      <c r="S321" s="30" t="s">
        <v>33</v>
      </c>
      <c r="T321" s="30" t="s">
        <v>34</v>
      </c>
      <c r="U321" s="30" t="s">
        <v>35</v>
      </c>
      <c r="Z321"/>
    </row>
    <row r="322" spans="1:26" x14ac:dyDescent="0.2">
      <c r="A322" s="30" t="s">
        <v>36</v>
      </c>
      <c r="B322" s="33">
        <v>0</v>
      </c>
      <c r="C322" s="33">
        <v>0</v>
      </c>
      <c r="D322" s="33">
        <v>0</v>
      </c>
      <c r="E322" s="33">
        <v>0</v>
      </c>
      <c r="F322" s="33">
        <v>0</v>
      </c>
      <c r="G322" s="33">
        <v>0</v>
      </c>
      <c r="H322" s="33">
        <v>0</v>
      </c>
      <c r="I322" s="33">
        <v>0</v>
      </c>
      <c r="J322" s="33">
        <v>0</v>
      </c>
      <c r="K322" s="33">
        <v>-32</v>
      </c>
      <c r="L322" s="33">
        <v>45</v>
      </c>
      <c r="M322" s="33">
        <v>1</v>
      </c>
      <c r="N322" s="33">
        <v>-8</v>
      </c>
      <c r="O322" s="33">
        <v>-2</v>
      </c>
      <c r="P322" s="33">
        <v>-9</v>
      </c>
      <c r="Q322" s="33">
        <v>-5</v>
      </c>
      <c r="R322" s="33">
        <v>0</v>
      </c>
      <c r="S322" s="33">
        <v>2</v>
      </c>
      <c r="T322" s="33">
        <v>-5</v>
      </c>
      <c r="U322" s="33">
        <v>58</v>
      </c>
      <c r="Z322"/>
    </row>
    <row r="323" spans="1:26" x14ac:dyDescent="0.2">
      <c r="A323" s="30" t="s">
        <v>38</v>
      </c>
      <c r="B323" s="33">
        <v>-57</v>
      </c>
      <c r="C323" s="33">
        <v>-132</v>
      </c>
      <c r="D323" s="33">
        <v>62</v>
      </c>
      <c r="E323" s="33">
        <v>-162</v>
      </c>
      <c r="F323" s="33">
        <v>-332</v>
      </c>
      <c r="G323" s="33">
        <v>-222</v>
      </c>
      <c r="H323" s="33">
        <v>-211</v>
      </c>
      <c r="I323" s="33">
        <v>52</v>
      </c>
      <c r="J323" s="33">
        <v>163</v>
      </c>
      <c r="K323" s="33">
        <v>145</v>
      </c>
      <c r="L323" s="33">
        <v>356</v>
      </c>
      <c r="M323" s="33">
        <v>122</v>
      </c>
      <c r="N323" s="33">
        <v>179</v>
      </c>
      <c r="O323" s="33">
        <v>-2</v>
      </c>
      <c r="P323" s="33">
        <v>268</v>
      </c>
      <c r="Q323" s="33">
        <v>0</v>
      </c>
      <c r="R323" s="33">
        <v>-158</v>
      </c>
      <c r="S323" s="33">
        <v>-236</v>
      </c>
      <c r="T323" s="33">
        <v>-17</v>
      </c>
      <c r="U323" s="33">
        <v>196</v>
      </c>
      <c r="Z323"/>
    </row>
    <row r="324" spans="1:26" x14ac:dyDescent="0.2">
      <c r="A324" s="30" t="s">
        <v>40</v>
      </c>
      <c r="B324" s="33">
        <v>467</v>
      </c>
      <c r="C324" s="33">
        <v>-90</v>
      </c>
      <c r="D324" s="33">
        <v>-237</v>
      </c>
      <c r="E324" s="33">
        <v>-197</v>
      </c>
      <c r="F324" s="33">
        <v>-98</v>
      </c>
      <c r="G324" s="33">
        <v>2</v>
      </c>
      <c r="H324" s="33">
        <v>82</v>
      </c>
      <c r="I324" s="33">
        <v>-49</v>
      </c>
      <c r="J324" s="33">
        <v>32</v>
      </c>
      <c r="K324" s="33">
        <v>130</v>
      </c>
      <c r="L324" s="33">
        <v>-85</v>
      </c>
      <c r="M324" s="33">
        <v>68</v>
      </c>
      <c r="N324" s="33">
        <v>37</v>
      </c>
      <c r="O324" s="33">
        <v>-92</v>
      </c>
      <c r="P324" s="33">
        <v>157</v>
      </c>
      <c r="Q324" s="33">
        <v>-7</v>
      </c>
      <c r="R324" s="33">
        <v>-39</v>
      </c>
      <c r="S324" s="33">
        <v>-45</v>
      </c>
      <c r="T324" s="33">
        <v>55</v>
      </c>
      <c r="U324" s="33">
        <v>80</v>
      </c>
      <c r="Z324"/>
    </row>
    <row r="325" spans="1:26" x14ac:dyDescent="0.2">
      <c r="A325" s="30" t="s">
        <v>66</v>
      </c>
      <c r="B325" s="33">
        <v>0</v>
      </c>
      <c r="C325" s="33">
        <v>0</v>
      </c>
      <c r="D325" s="33">
        <v>0</v>
      </c>
      <c r="E325" s="33">
        <v>0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33">
        <v>0</v>
      </c>
      <c r="L325" s="33">
        <v>0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3">
        <v>0</v>
      </c>
      <c r="Z325"/>
    </row>
    <row r="326" spans="1:26" x14ac:dyDescent="0.2">
      <c r="A326" s="30" t="s">
        <v>42</v>
      </c>
      <c r="B326" s="33">
        <v>0</v>
      </c>
      <c r="C326" s="33">
        <v>0</v>
      </c>
      <c r="D326" s="33">
        <v>0</v>
      </c>
      <c r="E326" s="33">
        <v>0</v>
      </c>
      <c r="F326" s="33">
        <v>0</v>
      </c>
      <c r="G326" s="33">
        <v>0</v>
      </c>
      <c r="H326" s="33">
        <v>0</v>
      </c>
      <c r="I326" s="33">
        <v>0</v>
      </c>
      <c r="J326" s="33">
        <v>0</v>
      </c>
      <c r="K326" s="33">
        <v>0</v>
      </c>
      <c r="L326" s="33">
        <v>0</v>
      </c>
      <c r="M326" s="33">
        <v>0</v>
      </c>
      <c r="N326" s="33">
        <v>0</v>
      </c>
      <c r="O326" s="33">
        <v>0</v>
      </c>
      <c r="P326" s="33">
        <v>0</v>
      </c>
      <c r="Q326" s="33">
        <v>0</v>
      </c>
      <c r="R326" s="33">
        <v>0</v>
      </c>
      <c r="S326" s="33">
        <v>0</v>
      </c>
      <c r="T326" s="33">
        <v>0</v>
      </c>
      <c r="U326" s="33">
        <v>0</v>
      </c>
      <c r="Z326"/>
    </row>
    <row r="327" spans="1:26" x14ac:dyDescent="0.2">
      <c r="A327" s="30" t="s">
        <v>43</v>
      </c>
      <c r="B327" s="33">
        <v>209</v>
      </c>
      <c r="C327" s="33">
        <v>337</v>
      </c>
      <c r="D327" s="33">
        <v>253</v>
      </c>
      <c r="E327" s="33">
        <v>178</v>
      </c>
      <c r="F327" s="33">
        <v>4</v>
      </c>
      <c r="G327" s="33">
        <v>-312</v>
      </c>
      <c r="H327" s="33">
        <v>-413</v>
      </c>
      <c r="I327" s="33">
        <v>1217</v>
      </c>
      <c r="J327" s="33">
        <v>864</v>
      </c>
      <c r="K327" s="33">
        <v>35</v>
      </c>
      <c r="L327" s="33">
        <v>525</v>
      </c>
      <c r="M327" s="33">
        <v>646</v>
      </c>
      <c r="N327" s="33">
        <v>757</v>
      </c>
      <c r="O327" s="33">
        <v>678</v>
      </c>
      <c r="P327" s="33">
        <v>551</v>
      </c>
      <c r="Q327" s="33">
        <v>456</v>
      </c>
      <c r="R327" s="33">
        <v>684</v>
      </c>
      <c r="S327" s="33">
        <v>848</v>
      </c>
      <c r="T327" s="33">
        <v>429</v>
      </c>
      <c r="U327" s="33">
        <v>-147</v>
      </c>
      <c r="Z327"/>
    </row>
    <row r="328" spans="1:26" x14ac:dyDescent="0.2">
      <c r="A328" s="30" t="s">
        <v>48</v>
      </c>
      <c r="B328" s="33">
        <v>-3834</v>
      </c>
      <c r="C328" s="33">
        <v>-6054</v>
      </c>
      <c r="D328" s="33">
        <v>-691</v>
      </c>
      <c r="E328" s="33">
        <v>-1720</v>
      </c>
      <c r="F328" s="33">
        <v>-1417</v>
      </c>
      <c r="G328" s="33">
        <v>-2646</v>
      </c>
      <c r="H328" s="33">
        <v>-2795</v>
      </c>
      <c r="I328" s="33">
        <v>-2693</v>
      </c>
      <c r="J328" s="33">
        <v>-2517</v>
      </c>
      <c r="K328" s="33">
        <v>-2283</v>
      </c>
      <c r="L328" s="33">
        <v>-72</v>
      </c>
      <c r="M328" s="33">
        <v>1498</v>
      </c>
      <c r="N328" s="33">
        <v>-937</v>
      </c>
      <c r="O328" s="33">
        <v>-367</v>
      </c>
      <c r="P328" s="33">
        <v>-973</v>
      </c>
      <c r="Q328" s="33">
        <v>-259</v>
      </c>
      <c r="R328" s="33">
        <v>-470</v>
      </c>
      <c r="S328" s="33">
        <v>-151</v>
      </c>
      <c r="T328" s="33">
        <v>-601</v>
      </c>
      <c r="U328" s="33">
        <v>20</v>
      </c>
      <c r="Z328"/>
    </row>
    <row r="329" spans="1:26" x14ac:dyDescent="0.2">
      <c r="A329" s="30" t="s">
        <v>44</v>
      </c>
      <c r="B329" s="33">
        <v>7</v>
      </c>
      <c r="C329" s="33">
        <v>-1</v>
      </c>
      <c r="D329" s="33">
        <v>-31</v>
      </c>
      <c r="E329" s="33">
        <v>-48</v>
      </c>
      <c r="F329" s="33">
        <v>-92</v>
      </c>
      <c r="G329" s="33">
        <v>13</v>
      </c>
      <c r="H329" s="33">
        <v>2</v>
      </c>
      <c r="I329" s="33">
        <v>63</v>
      </c>
      <c r="J329" s="33">
        <v>42</v>
      </c>
      <c r="K329" s="33">
        <v>-90</v>
      </c>
      <c r="L329" s="33">
        <v>25</v>
      </c>
      <c r="M329" s="33">
        <v>15</v>
      </c>
      <c r="N329" s="33">
        <v>-9</v>
      </c>
      <c r="O329" s="33">
        <v>-63</v>
      </c>
      <c r="P329" s="33">
        <v>-22</v>
      </c>
      <c r="Q329" s="33">
        <v>15</v>
      </c>
      <c r="R329" s="33">
        <v>-85</v>
      </c>
      <c r="S329" s="33">
        <v>-8</v>
      </c>
      <c r="T329" s="33">
        <v>-88</v>
      </c>
      <c r="U329" s="33">
        <v>-17</v>
      </c>
      <c r="Z329"/>
    </row>
    <row r="330" spans="1:26" x14ac:dyDescent="0.2">
      <c r="A330" s="30" t="s">
        <v>45</v>
      </c>
      <c r="B330" s="33">
        <v>292</v>
      </c>
      <c r="C330" s="33">
        <v>265</v>
      </c>
      <c r="D330" s="33">
        <v>156</v>
      </c>
      <c r="E330" s="33">
        <v>153</v>
      </c>
      <c r="F330" s="33">
        <v>103</v>
      </c>
      <c r="G330" s="33">
        <v>131</v>
      </c>
      <c r="H330" s="33">
        <v>138</v>
      </c>
      <c r="I330" s="33">
        <v>144</v>
      </c>
      <c r="J330" s="33">
        <v>134</v>
      </c>
      <c r="K330" s="33">
        <v>162</v>
      </c>
      <c r="L330" s="33">
        <v>116</v>
      </c>
      <c r="M330" s="33">
        <v>124</v>
      </c>
      <c r="N330" s="33">
        <v>117</v>
      </c>
      <c r="O330" s="33">
        <v>187</v>
      </c>
      <c r="P330" s="33">
        <v>-73</v>
      </c>
      <c r="Q330" s="33">
        <v>-98</v>
      </c>
      <c r="R330" s="33">
        <v>-96</v>
      </c>
      <c r="S330" s="33">
        <v>-20</v>
      </c>
      <c r="T330" s="33">
        <v>-107</v>
      </c>
      <c r="U330" s="33">
        <v>-258</v>
      </c>
      <c r="Z330"/>
    </row>
    <row r="331" spans="1:26" x14ac:dyDescent="0.2">
      <c r="A331" s="30" t="s">
        <v>64</v>
      </c>
      <c r="B331" s="33">
        <v>19</v>
      </c>
      <c r="C331" s="33">
        <v>490</v>
      </c>
      <c r="D331" s="33">
        <v>-60</v>
      </c>
      <c r="E331" s="33">
        <v>-20</v>
      </c>
      <c r="F331" s="33">
        <v>603</v>
      </c>
      <c r="G331" s="33">
        <v>319</v>
      </c>
      <c r="H331" s="33">
        <v>389</v>
      </c>
      <c r="I331" s="33">
        <v>368</v>
      </c>
      <c r="J331" s="33">
        <v>175</v>
      </c>
      <c r="K331" s="33">
        <v>-115</v>
      </c>
      <c r="L331" s="33">
        <v>-430</v>
      </c>
      <c r="M331" s="33">
        <v>-74</v>
      </c>
      <c r="N331" s="33">
        <v>-126</v>
      </c>
      <c r="O331" s="33">
        <v>-336</v>
      </c>
      <c r="P331" s="33">
        <v>183</v>
      </c>
      <c r="Q331" s="33">
        <v>-123</v>
      </c>
      <c r="R331" s="33">
        <v>30</v>
      </c>
      <c r="S331" s="33">
        <v>-153</v>
      </c>
      <c r="T331" s="33">
        <v>259</v>
      </c>
      <c r="U331" s="33">
        <v>528</v>
      </c>
      <c r="Z331"/>
    </row>
    <row r="332" spans="1:26" x14ac:dyDescent="0.2">
      <c r="A332" s="30" t="s">
        <v>46</v>
      </c>
      <c r="B332" s="33">
        <v>1</v>
      </c>
      <c r="C332" s="33">
        <v>0</v>
      </c>
      <c r="D332" s="33">
        <v>-23</v>
      </c>
      <c r="E332" s="33">
        <v>-33</v>
      </c>
      <c r="F332" s="33">
        <v>-1</v>
      </c>
      <c r="G332" s="33">
        <v>-14</v>
      </c>
      <c r="H332" s="33">
        <v>-113</v>
      </c>
      <c r="I332" s="33">
        <v>-1</v>
      </c>
      <c r="J332" s="33">
        <v>-1</v>
      </c>
      <c r="K332" s="33">
        <v>-91</v>
      </c>
      <c r="L332" s="33">
        <v>34</v>
      </c>
      <c r="M332" s="33">
        <v>87</v>
      </c>
      <c r="N332" s="33">
        <v>-37</v>
      </c>
      <c r="O332" s="33">
        <v>-40</v>
      </c>
      <c r="P332" s="33">
        <v>62</v>
      </c>
      <c r="Q332" s="33">
        <v>87</v>
      </c>
      <c r="R332" s="33">
        <v>-117</v>
      </c>
      <c r="S332" s="33">
        <v>124</v>
      </c>
      <c r="T332" s="33">
        <v>-194</v>
      </c>
      <c r="U332" s="33">
        <v>-132</v>
      </c>
      <c r="Z332"/>
    </row>
    <row r="333" spans="1:26" x14ac:dyDescent="0.2">
      <c r="A333" s="30" t="s">
        <v>47</v>
      </c>
      <c r="B333" s="33">
        <v>-26</v>
      </c>
      <c r="C333" s="33">
        <v>-224</v>
      </c>
      <c r="D333" s="33">
        <v>-395</v>
      </c>
      <c r="E333" s="33">
        <v>-187</v>
      </c>
      <c r="F333" s="33">
        <v>-189</v>
      </c>
      <c r="G333" s="33">
        <v>-116</v>
      </c>
      <c r="H333" s="33">
        <v>161</v>
      </c>
      <c r="I333" s="33">
        <v>-519</v>
      </c>
      <c r="J333" s="33">
        <v>-145</v>
      </c>
      <c r="K333" s="33">
        <v>-334</v>
      </c>
      <c r="L333" s="33">
        <v>-291</v>
      </c>
      <c r="M333" s="33">
        <v>-735</v>
      </c>
      <c r="N333" s="33">
        <v>-227</v>
      </c>
      <c r="O333" s="33">
        <v>503</v>
      </c>
      <c r="P333" s="33">
        <v>573</v>
      </c>
      <c r="Q333" s="33">
        <v>-88</v>
      </c>
      <c r="R333" s="33">
        <v>-211</v>
      </c>
      <c r="S333" s="33">
        <v>-443</v>
      </c>
      <c r="T333" s="33">
        <v>-165</v>
      </c>
      <c r="U333" s="33">
        <v>104</v>
      </c>
      <c r="Z333"/>
    </row>
    <row r="334" spans="1:26" x14ac:dyDescent="0.2">
      <c r="A334" s="30" t="s">
        <v>49</v>
      </c>
      <c r="B334" s="33">
        <v>-52</v>
      </c>
      <c r="C334" s="33">
        <v>-34</v>
      </c>
      <c r="D334" s="33">
        <v>65</v>
      </c>
      <c r="E334" s="33">
        <v>56</v>
      </c>
      <c r="F334" s="33">
        <v>342</v>
      </c>
      <c r="G334" s="33">
        <v>286</v>
      </c>
      <c r="H334" s="33">
        <v>69</v>
      </c>
      <c r="I334" s="33">
        <v>57</v>
      </c>
      <c r="J334" s="33">
        <v>52</v>
      </c>
      <c r="K334" s="33">
        <v>31</v>
      </c>
      <c r="L334" s="33">
        <v>-17</v>
      </c>
      <c r="M334" s="33">
        <v>-49</v>
      </c>
      <c r="N334" s="33">
        <v>-23</v>
      </c>
      <c r="O334" s="33">
        <v>-156</v>
      </c>
      <c r="P334" s="33">
        <v>-192</v>
      </c>
      <c r="Q334" s="33">
        <v>-213</v>
      </c>
      <c r="R334" s="33">
        <v>-1</v>
      </c>
      <c r="S334" s="33">
        <v>-36</v>
      </c>
      <c r="T334" s="33">
        <v>-24</v>
      </c>
      <c r="U334" s="33">
        <v>-2</v>
      </c>
      <c r="Z334"/>
    </row>
    <row r="335" spans="1:26" x14ac:dyDescent="0.2">
      <c r="A335" s="30" t="s">
        <v>50</v>
      </c>
      <c r="B335" s="33">
        <v>-111</v>
      </c>
      <c r="C335" s="33">
        <v>196</v>
      </c>
      <c r="D335" s="33">
        <v>-25</v>
      </c>
      <c r="E335" s="33">
        <v>187</v>
      </c>
      <c r="F335" s="33">
        <v>310</v>
      </c>
      <c r="G335" s="33">
        <v>261</v>
      </c>
      <c r="H335" s="33">
        <v>402</v>
      </c>
      <c r="I335" s="33">
        <v>471</v>
      </c>
      <c r="J335" s="33">
        <v>275</v>
      </c>
      <c r="K335" s="33">
        <v>-14</v>
      </c>
      <c r="L335" s="33">
        <v>-24</v>
      </c>
      <c r="M335" s="33">
        <v>-54</v>
      </c>
      <c r="N335" s="33">
        <v>76</v>
      </c>
      <c r="O335" s="33">
        <v>117</v>
      </c>
      <c r="P335" s="33">
        <v>-61</v>
      </c>
      <c r="Q335" s="33">
        <v>-33</v>
      </c>
      <c r="R335" s="33">
        <v>2</v>
      </c>
      <c r="S335" s="33">
        <v>2</v>
      </c>
      <c r="T335" s="33">
        <v>12</v>
      </c>
      <c r="U335" s="33">
        <v>7</v>
      </c>
      <c r="Z335"/>
    </row>
    <row r="336" spans="1:26" x14ac:dyDescent="0.2">
      <c r="A336" s="30" t="s">
        <v>51</v>
      </c>
      <c r="B336" s="33">
        <v>-137</v>
      </c>
      <c r="C336" s="33">
        <v>-99</v>
      </c>
      <c r="D336" s="33">
        <v>-67</v>
      </c>
      <c r="E336" s="33">
        <v>-105</v>
      </c>
      <c r="F336" s="33">
        <v>-63</v>
      </c>
      <c r="G336" s="33">
        <v>-115</v>
      </c>
      <c r="H336" s="33">
        <v>-162</v>
      </c>
      <c r="I336" s="33">
        <v>22</v>
      </c>
      <c r="J336" s="33">
        <v>-16</v>
      </c>
      <c r="K336" s="33">
        <v>-8</v>
      </c>
      <c r="L336" s="33">
        <v>18</v>
      </c>
      <c r="M336" s="33">
        <v>-36</v>
      </c>
      <c r="N336" s="33">
        <v>-11</v>
      </c>
      <c r="O336" s="33">
        <v>105</v>
      </c>
      <c r="P336" s="33">
        <v>61</v>
      </c>
      <c r="Q336" s="33">
        <v>71</v>
      </c>
      <c r="R336" s="33">
        <v>56</v>
      </c>
      <c r="S336" s="33">
        <v>110</v>
      </c>
      <c r="T336" s="33">
        <v>73</v>
      </c>
      <c r="U336" s="33">
        <v>86</v>
      </c>
      <c r="Z336"/>
    </row>
    <row r="337" spans="1:26" x14ac:dyDescent="0.2">
      <c r="A337" s="30" t="s">
        <v>52</v>
      </c>
      <c r="B337" s="33">
        <v>0</v>
      </c>
      <c r="C337" s="33">
        <v>27</v>
      </c>
      <c r="D337" s="33">
        <v>38</v>
      </c>
      <c r="E337" s="33">
        <v>-23</v>
      </c>
      <c r="F337" s="33">
        <v>91</v>
      </c>
      <c r="G337" s="33">
        <v>168</v>
      </c>
      <c r="H337" s="33">
        <v>78</v>
      </c>
      <c r="I337" s="33">
        <v>19</v>
      </c>
      <c r="J337" s="33">
        <v>42</v>
      </c>
      <c r="K337" s="33">
        <v>42</v>
      </c>
      <c r="L337" s="33">
        <v>44</v>
      </c>
      <c r="M337" s="33">
        <v>58</v>
      </c>
      <c r="N337" s="33">
        <v>0</v>
      </c>
      <c r="O337" s="33">
        <v>60</v>
      </c>
      <c r="P337" s="33">
        <v>0</v>
      </c>
      <c r="Q337" s="33">
        <v>0</v>
      </c>
      <c r="R337" s="33">
        <v>0</v>
      </c>
      <c r="S337" s="33">
        <v>0</v>
      </c>
      <c r="T337" s="33">
        <v>0</v>
      </c>
      <c r="U337" s="33">
        <v>0</v>
      </c>
      <c r="Z337"/>
    </row>
    <row r="338" spans="1:26" x14ac:dyDescent="0.2">
      <c r="A338" s="30" t="s">
        <v>54</v>
      </c>
      <c r="B338" s="33">
        <v>0</v>
      </c>
      <c r="C338" s="33">
        <v>0</v>
      </c>
      <c r="D338" s="33">
        <v>0</v>
      </c>
      <c r="E338" s="33">
        <v>0</v>
      </c>
      <c r="F338" s="33">
        <v>0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  <c r="L338" s="33">
        <v>0</v>
      </c>
      <c r="M338" s="33">
        <v>0</v>
      </c>
      <c r="N338" s="33">
        <v>0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0</v>
      </c>
      <c r="U338" s="33">
        <v>0</v>
      </c>
      <c r="Z338"/>
    </row>
    <row r="339" spans="1:26" x14ac:dyDescent="0.2">
      <c r="A339" s="30" t="s">
        <v>55</v>
      </c>
      <c r="B339" s="33">
        <v>0</v>
      </c>
      <c r="C339" s="33">
        <v>0</v>
      </c>
      <c r="D339" s="33">
        <v>0</v>
      </c>
      <c r="E339" s="33">
        <v>0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>
        <v>0</v>
      </c>
      <c r="Z339"/>
    </row>
    <row r="340" spans="1:26" x14ac:dyDescent="0.2">
      <c r="A340" s="30" t="s">
        <v>53</v>
      </c>
      <c r="B340" s="33">
        <v>0</v>
      </c>
      <c r="C340" s="33">
        <v>0</v>
      </c>
      <c r="D340" s="33">
        <v>0</v>
      </c>
      <c r="E340" s="33">
        <v>0</v>
      </c>
      <c r="F340" s="33">
        <v>0</v>
      </c>
      <c r="G340" s="33">
        <v>0</v>
      </c>
      <c r="H340" s="33">
        <v>0</v>
      </c>
      <c r="I340" s="33">
        <v>0</v>
      </c>
      <c r="J340" s="33">
        <v>0</v>
      </c>
      <c r="K340" s="33">
        <v>0</v>
      </c>
      <c r="L340" s="33">
        <v>0</v>
      </c>
      <c r="M340" s="33">
        <v>0</v>
      </c>
      <c r="N340" s="33">
        <v>0</v>
      </c>
      <c r="O340" s="33">
        <v>0</v>
      </c>
      <c r="P340" s="33">
        <v>0</v>
      </c>
      <c r="Q340" s="33">
        <v>0</v>
      </c>
      <c r="R340" s="33">
        <v>0</v>
      </c>
      <c r="S340" s="33">
        <v>0</v>
      </c>
      <c r="T340" s="33">
        <v>0</v>
      </c>
      <c r="U340" s="33">
        <v>0</v>
      </c>
      <c r="Z340"/>
    </row>
    <row r="341" spans="1:26" x14ac:dyDescent="0.2">
      <c r="A341" s="30" t="s">
        <v>57</v>
      </c>
      <c r="B341" s="33">
        <v>182</v>
      </c>
      <c r="C341" s="33">
        <v>16</v>
      </c>
      <c r="D341" s="33">
        <v>-117</v>
      </c>
      <c r="E341" s="33">
        <v>64</v>
      </c>
      <c r="F341" s="33">
        <v>93</v>
      </c>
      <c r="G341" s="33">
        <v>0</v>
      </c>
      <c r="H341" s="33">
        <v>0</v>
      </c>
      <c r="I341" s="33">
        <v>0</v>
      </c>
      <c r="J341" s="33">
        <v>0</v>
      </c>
      <c r="K341" s="33">
        <v>0</v>
      </c>
      <c r="L341" s="33">
        <v>0</v>
      </c>
      <c r="M341" s="33">
        <v>0</v>
      </c>
      <c r="N341" s="33">
        <v>0</v>
      </c>
      <c r="O341" s="33">
        <v>0</v>
      </c>
      <c r="P341" s="33">
        <v>0</v>
      </c>
      <c r="Q341" s="33">
        <v>0</v>
      </c>
      <c r="R341" s="33">
        <v>0</v>
      </c>
      <c r="S341" s="33">
        <v>0</v>
      </c>
      <c r="T341" s="33">
        <v>0</v>
      </c>
      <c r="U341" s="33">
        <v>0</v>
      </c>
      <c r="Z341"/>
    </row>
    <row r="342" spans="1:26" x14ac:dyDescent="0.2">
      <c r="A342" s="30" t="s">
        <v>58</v>
      </c>
      <c r="B342" s="33">
        <v>1</v>
      </c>
      <c r="C342" s="33">
        <v>4</v>
      </c>
      <c r="D342" s="33">
        <v>-14</v>
      </c>
      <c r="E342" s="33">
        <v>14</v>
      </c>
      <c r="F342" s="33">
        <v>40</v>
      </c>
      <c r="G342" s="33">
        <v>-4</v>
      </c>
      <c r="H342" s="33">
        <v>-16</v>
      </c>
      <c r="I342" s="33">
        <v>14</v>
      </c>
      <c r="J342" s="33">
        <v>-35</v>
      </c>
      <c r="K342" s="33">
        <v>13</v>
      </c>
      <c r="L342" s="33">
        <v>18</v>
      </c>
      <c r="M342" s="33">
        <v>1</v>
      </c>
      <c r="N342" s="33">
        <v>-3</v>
      </c>
      <c r="O342" s="33">
        <v>-1</v>
      </c>
      <c r="P342" s="33">
        <v>21</v>
      </c>
      <c r="Q342" s="33">
        <v>1</v>
      </c>
      <c r="R342" s="33">
        <v>33</v>
      </c>
      <c r="S342" s="33">
        <v>52</v>
      </c>
      <c r="T342" s="33">
        <v>95</v>
      </c>
      <c r="U342" s="33">
        <v>10</v>
      </c>
      <c r="Z342"/>
    </row>
    <row r="343" spans="1:26" x14ac:dyDescent="0.2">
      <c r="A343" s="30" t="s">
        <v>59</v>
      </c>
      <c r="B343" s="33">
        <v>3924</v>
      </c>
      <c r="C343" s="33">
        <v>2600</v>
      </c>
      <c r="D343" s="33">
        <v>2583</v>
      </c>
      <c r="E343" s="33">
        <v>2019</v>
      </c>
      <c r="F343" s="33">
        <v>-1027</v>
      </c>
      <c r="G343" s="33">
        <v>475</v>
      </c>
      <c r="H343" s="33">
        <v>-114</v>
      </c>
      <c r="I343" s="33">
        <v>1600</v>
      </c>
      <c r="J343" s="33">
        <v>1266</v>
      </c>
      <c r="K343" s="33">
        <v>1463</v>
      </c>
      <c r="L343" s="33">
        <v>-502</v>
      </c>
      <c r="M343" s="33">
        <v>-590</v>
      </c>
      <c r="N343" s="33">
        <v>1142</v>
      </c>
      <c r="O343" s="33">
        <v>784</v>
      </c>
      <c r="P343" s="33">
        <v>-387</v>
      </c>
      <c r="Q343" s="33">
        <v>1009</v>
      </c>
      <c r="R343" s="33">
        <v>1060</v>
      </c>
      <c r="S343" s="33">
        <v>406</v>
      </c>
      <c r="T343" s="33">
        <v>1627</v>
      </c>
      <c r="U343" s="33">
        <v>1481</v>
      </c>
      <c r="Z343"/>
    </row>
    <row r="344" spans="1:26" x14ac:dyDescent="0.2">
      <c r="A344" s="30" t="s">
        <v>60</v>
      </c>
      <c r="B344" s="33">
        <v>8</v>
      </c>
      <c r="C344" s="33">
        <v>2</v>
      </c>
      <c r="D344" s="33">
        <v>0</v>
      </c>
      <c r="E344" s="33">
        <v>-2</v>
      </c>
      <c r="F344" s="33">
        <v>0</v>
      </c>
      <c r="G344" s="33">
        <v>3</v>
      </c>
      <c r="H344" s="33">
        <v>-2</v>
      </c>
      <c r="I344" s="33">
        <v>15</v>
      </c>
      <c r="J344" s="33">
        <v>1</v>
      </c>
      <c r="K344" s="33">
        <v>-3</v>
      </c>
      <c r="L344" s="33">
        <v>3</v>
      </c>
      <c r="M344" s="33">
        <v>0</v>
      </c>
      <c r="N344" s="33">
        <v>0</v>
      </c>
      <c r="O344" s="33">
        <v>5</v>
      </c>
      <c r="P344" s="33">
        <v>60</v>
      </c>
      <c r="Q344" s="33">
        <v>15</v>
      </c>
      <c r="R344" s="33">
        <v>7</v>
      </c>
      <c r="S344" s="33">
        <v>12</v>
      </c>
      <c r="T344" s="33">
        <v>9</v>
      </c>
      <c r="U344" s="33">
        <v>5</v>
      </c>
      <c r="Z344"/>
    </row>
    <row r="345" spans="1:26" x14ac:dyDescent="0.2">
      <c r="A345" s="30" t="s">
        <v>61</v>
      </c>
      <c r="B345" s="33">
        <v>438</v>
      </c>
      <c r="C345" s="33">
        <v>-242</v>
      </c>
      <c r="D345" s="33">
        <v>492</v>
      </c>
      <c r="E345" s="33">
        <v>-75</v>
      </c>
      <c r="F345" s="33">
        <v>209</v>
      </c>
      <c r="G345" s="33">
        <v>246</v>
      </c>
      <c r="H345" s="33">
        <v>199</v>
      </c>
      <c r="I345" s="33">
        <v>185</v>
      </c>
      <c r="J345" s="33">
        <v>2</v>
      </c>
      <c r="K345" s="33">
        <v>-165</v>
      </c>
      <c r="L345" s="33">
        <v>147</v>
      </c>
      <c r="M345" s="33">
        <v>15</v>
      </c>
      <c r="N345" s="33">
        <v>597</v>
      </c>
      <c r="O345" s="33">
        <v>130</v>
      </c>
      <c r="P345" s="33">
        <v>242</v>
      </c>
      <c r="Q345" s="33">
        <v>113</v>
      </c>
      <c r="R345" s="33">
        <v>-251</v>
      </c>
      <c r="S345" s="33">
        <v>325</v>
      </c>
      <c r="T345" s="33">
        <v>115</v>
      </c>
      <c r="U345" s="33">
        <v>-15</v>
      </c>
      <c r="Z345"/>
    </row>
    <row r="346" spans="1:26" x14ac:dyDescent="0.2">
      <c r="A346" s="30" t="s">
        <v>65</v>
      </c>
      <c r="B346" s="33">
        <v>6</v>
      </c>
      <c r="C346" s="33">
        <v>-181</v>
      </c>
      <c r="D346" s="33">
        <v>-136</v>
      </c>
      <c r="E346" s="33">
        <v>-22</v>
      </c>
      <c r="F346" s="33">
        <v>149</v>
      </c>
      <c r="G346" s="33">
        <v>98</v>
      </c>
      <c r="H346" s="33">
        <v>-55</v>
      </c>
      <c r="I346" s="33">
        <v>-14</v>
      </c>
      <c r="J346" s="33">
        <v>-109</v>
      </c>
      <c r="K346" s="33">
        <v>-102</v>
      </c>
      <c r="L346" s="33">
        <v>-114</v>
      </c>
      <c r="M346" s="33">
        <v>-20</v>
      </c>
      <c r="N346" s="33">
        <v>-141</v>
      </c>
      <c r="O346" s="33">
        <v>-249</v>
      </c>
      <c r="P346" s="33">
        <v>-62</v>
      </c>
      <c r="Q346" s="33">
        <v>-120</v>
      </c>
      <c r="R346" s="33">
        <v>-347</v>
      </c>
      <c r="S346" s="33">
        <v>-148</v>
      </c>
      <c r="T346" s="33">
        <v>-396</v>
      </c>
      <c r="U346" s="33">
        <v>-115</v>
      </c>
      <c r="Z346"/>
    </row>
    <row r="347" spans="1:26" x14ac:dyDescent="0.2">
      <c r="A347" s="30" t="s">
        <v>63</v>
      </c>
      <c r="B347" s="33">
        <v>0</v>
      </c>
      <c r="C347" s="33">
        <v>0</v>
      </c>
      <c r="D347" s="33">
        <v>19</v>
      </c>
      <c r="E347" s="33">
        <v>-15</v>
      </c>
      <c r="F347" s="33">
        <v>14</v>
      </c>
      <c r="G347" s="33">
        <v>10</v>
      </c>
      <c r="H347" s="33">
        <v>-16</v>
      </c>
      <c r="I347" s="33">
        <v>25</v>
      </c>
      <c r="J347" s="33">
        <v>-42</v>
      </c>
      <c r="K347" s="33">
        <v>-7</v>
      </c>
      <c r="L347" s="33">
        <v>0</v>
      </c>
      <c r="M347" s="33">
        <v>39</v>
      </c>
      <c r="N347" s="33">
        <v>-1</v>
      </c>
      <c r="O347" s="33">
        <v>2</v>
      </c>
      <c r="P347" s="33">
        <v>24</v>
      </c>
      <c r="Q347" s="33">
        <v>22</v>
      </c>
      <c r="R347" s="33">
        <v>20</v>
      </c>
      <c r="S347" s="33">
        <v>21</v>
      </c>
      <c r="T347" s="33">
        <v>18</v>
      </c>
      <c r="U347" s="33">
        <v>22</v>
      </c>
      <c r="Z347"/>
    </row>
    <row r="348" spans="1:26" x14ac:dyDescent="0.2">
      <c r="A348" s="30" t="s">
        <v>62</v>
      </c>
      <c r="B348" s="33">
        <v>0</v>
      </c>
      <c r="C348" s="33">
        <v>0</v>
      </c>
      <c r="D348" s="33">
        <v>-50</v>
      </c>
      <c r="E348" s="33">
        <v>0</v>
      </c>
      <c r="F348" s="33">
        <v>0</v>
      </c>
      <c r="G348" s="33">
        <v>-72</v>
      </c>
      <c r="H348" s="33">
        <v>-4</v>
      </c>
      <c r="I348" s="33">
        <v>54</v>
      </c>
      <c r="J348" s="33">
        <v>93</v>
      </c>
      <c r="K348" s="33">
        <v>0</v>
      </c>
      <c r="L348" s="33">
        <v>-1</v>
      </c>
      <c r="M348" s="33">
        <v>7</v>
      </c>
      <c r="N348" s="33">
        <v>-14</v>
      </c>
      <c r="O348" s="33">
        <v>-52</v>
      </c>
      <c r="P348" s="33">
        <v>-29</v>
      </c>
      <c r="Q348" s="33">
        <v>15</v>
      </c>
      <c r="R348" s="33">
        <v>55</v>
      </c>
      <c r="S348" s="33">
        <v>65</v>
      </c>
      <c r="T348" s="33">
        <v>77</v>
      </c>
      <c r="U348" s="33">
        <v>49</v>
      </c>
      <c r="Z348"/>
    </row>
    <row r="349" spans="1:26" x14ac:dyDescent="0.2">
      <c r="A349" s="30" t="s">
        <v>67</v>
      </c>
      <c r="B349" s="33">
        <v>1130</v>
      </c>
      <c r="C349" s="33">
        <v>1127</v>
      </c>
      <c r="D349" s="33">
        <v>498</v>
      </c>
      <c r="E349" s="33">
        <v>665</v>
      </c>
      <c r="F349" s="33">
        <v>471</v>
      </c>
      <c r="G349" s="33">
        <v>458</v>
      </c>
      <c r="H349" s="33">
        <v>409</v>
      </c>
      <c r="I349" s="33">
        <v>376</v>
      </c>
      <c r="J349" s="33">
        <v>366</v>
      </c>
      <c r="K349" s="33">
        <v>59</v>
      </c>
      <c r="L349" s="33">
        <v>-561</v>
      </c>
      <c r="M349" s="33">
        <v>-246</v>
      </c>
      <c r="N349" s="33">
        <v>-154</v>
      </c>
      <c r="O349" s="33">
        <v>88</v>
      </c>
      <c r="P349" s="33">
        <v>-275</v>
      </c>
      <c r="Q349" s="33">
        <v>-21</v>
      </c>
      <c r="R349" s="33">
        <v>29</v>
      </c>
      <c r="S349" s="33">
        <v>-82</v>
      </c>
      <c r="T349" s="33">
        <v>-146</v>
      </c>
      <c r="U349" s="33">
        <v>650</v>
      </c>
    </row>
    <row r="350" spans="1:26" x14ac:dyDescent="0.2">
      <c r="A350" s="30" t="s">
        <v>68</v>
      </c>
      <c r="B350" s="33">
        <v>397</v>
      </c>
      <c r="C350" s="33">
        <v>1239</v>
      </c>
      <c r="D350" s="33">
        <v>1090</v>
      </c>
      <c r="E350" s="33">
        <v>930</v>
      </c>
      <c r="F350" s="33">
        <v>1321</v>
      </c>
      <c r="G350" s="33">
        <v>-74</v>
      </c>
      <c r="H350" s="33">
        <v>422</v>
      </c>
      <c r="I350" s="33">
        <v>1231</v>
      </c>
      <c r="J350" s="33">
        <v>284</v>
      </c>
      <c r="K350" s="33">
        <v>284</v>
      </c>
      <c r="L350" s="33">
        <v>-569</v>
      </c>
      <c r="M350" s="33">
        <v>-523</v>
      </c>
      <c r="N350" s="33">
        <v>458</v>
      </c>
      <c r="O350" s="33">
        <v>395</v>
      </c>
      <c r="P350" s="33">
        <v>629</v>
      </c>
      <c r="Q350" s="33">
        <v>1137</v>
      </c>
      <c r="R350" s="33">
        <v>1208</v>
      </c>
      <c r="S350" s="33">
        <v>720</v>
      </c>
      <c r="T350" s="33">
        <v>626</v>
      </c>
      <c r="U350" s="33">
        <v>796</v>
      </c>
    </row>
    <row r="351" spans="1:26" x14ac:dyDescent="0.2">
      <c r="A351" s="30" t="s">
        <v>69</v>
      </c>
      <c r="B351" s="38">
        <v>1734</v>
      </c>
      <c r="C351" s="38">
        <v>-1887</v>
      </c>
      <c r="D351" s="38">
        <v>2926</v>
      </c>
      <c r="E351" s="38">
        <v>978</v>
      </c>
      <c r="F351" s="38">
        <v>24</v>
      </c>
      <c r="G351" s="38">
        <v>-1563</v>
      </c>
      <c r="H351" s="38">
        <v>-1944</v>
      </c>
      <c r="I351" s="38">
        <v>2245</v>
      </c>
      <c r="J351" s="38">
        <v>596</v>
      </c>
      <c r="K351" s="38">
        <v>-953</v>
      </c>
      <c r="L351" s="38">
        <v>-792</v>
      </c>
      <c r="M351" s="38">
        <v>599</v>
      </c>
      <c r="N351" s="38">
        <v>1830</v>
      </c>
      <c r="O351" s="38">
        <v>1607</v>
      </c>
      <c r="P351" s="38">
        <v>1003</v>
      </c>
      <c r="Q351" s="38">
        <v>1995</v>
      </c>
      <c r="R351" s="38">
        <v>1346</v>
      </c>
      <c r="S351" s="38">
        <v>1396</v>
      </c>
      <c r="T351" s="38">
        <v>1703</v>
      </c>
      <c r="U351" s="38">
        <v>2746</v>
      </c>
    </row>
    <row r="352" spans="1:26" x14ac:dyDescent="0.2">
      <c r="A352" s="37" t="s">
        <v>70</v>
      </c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Z352"/>
    </row>
    <row r="353" spans="1:32" x14ac:dyDescent="0.2">
      <c r="A353" s="39" t="s">
        <v>71</v>
      </c>
      <c r="B353" s="40">
        <f>SUM(B322:B350)</f>
        <v>2864</v>
      </c>
      <c r="C353" s="40">
        <f>SUM(C322:C350)</f>
        <v>-754</v>
      </c>
      <c r="D353" s="40">
        <f>SUM(D322:D350)</f>
        <v>3410</v>
      </c>
      <c r="E353" s="40">
        <f t="shared" ref="E353:U353" si="9">SUM(E322:E350)</f>
        <v>1657</v>
      </c>
      <c r="F353" s="40">
        <f t="shared" si="9"/>
        <v>531</v>
      </c>
      <c r="G353" s="40">
        <f t="shared" si="9"/>
        <v>-1105</v>
      </c>
      <c r="H353" s="40">
        <f t="shared" si="9"/>
        <v>-1550</v>
      </c>
      <c r="I353" s="40">
        <f t="shared" si="9"/>
        <v>2637</v>
      </c>
      <c r="J353" s="40">
        <f t="shared" si="9"/>
        <v>926</v>
      </c>
      <c r="K353" s="40">
        <f t="shared" si="9"/>
        <v>-880</v>
      </c>
      <c r="L353" s="40">
        <f t="shared" si="9"/>
        <v>-1335</v>
      </c>
      <c r="M353" s="40">
        <f t="shared" si="9"/>
        <v>354</v>
      </c>
      <c r="N353" s="40">
        <f t="shared" si="9"/>
        <v>1672</v>
      </c>
      <c r="O353" s="40">
        <f t="shared" si="9"/>
        <v>1694</v>
      </c>
      <c r="P353" s="40">
        <f t="shared" si="9"/>
        <v>748</v>
      </c>
      <c r="Q353" s="40">
        <f t="shared" si="9"/>
        <v>1974</v>
      </c>
      <c r="R353" s="40">
        <f t="shared" si="9"/>
        <v>1409</v>
      </c>
      <c r="S353" s="40">
        <f t="shared" si="9"/>
        <v>1365</v>
      </c>
      <c r="T353" s="40">
        <f t="shared" si="9"/>
        <v>1652</v>
      </c>
      <c r="U353" s="40">
        <f t="shared" si="9"/>
        <v>3406</v>
      </c>
      <c r="Z353"/>
    </row>
    <row r="354" spans="1:32" x14ac:dyDescent="0.2">
      <c r="Z354"/>
    </row>
    <row r="355" spans="1:32" x14ac:dyDescent="0.2">
      <c r="A355" s="24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Y355" s="56" t="s">
        <v>90</v>
      </c>
      <c r="Z355" s="57"/>
      <c r="AA355" s="57"/>
      <c r="AB355" s="57"/>
    </row>
    <row r="356" spans="1:32" x14ac:dyDescent="0.2">
      <c r="A356" s="24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Y356" s="57"/>
      <c r="Z356" s="57"/>
      <c r="AA356" s="57"/>
      <c r="AB356" s="57"/>
    </row>
    <row r="357" spans="1:32" ht="32.25" customHeight="1" x14ac:dyDescent="0.2">
      <c r="U357" t="s">
        <v>91</v>
      </c>
      <c r="Y357" s="57"/>
      <c r="Z357" s="57"/>
      <c r="AA357" s="57"/>
      <c r="AB357" s="57"/>
    </row>
    <row r="358" spans="1:32" x14ac:dyDescent="0.2">
      <c r="A358" s="58" t="s">
        <v>92</v>
      </c>
      <c r="B358" s="58"/>
      <c r="C358" s="58">
        <v>1</v>
      </c>
      <c r="D358" s="58">
        <v>2</v>
      </c>
      <c r="E358" s="58">
        <v>3</v>
      </c>
      <c r="F358" s="58">
        <v>4</v>
      </c>
      <c r="G358" s="58">
        <v>5</v>
      </c>
      <c r="H358" s="58">
        <v>6</v>
      </c>
      <c r="I358" s="58">
        <v>7</v>
      </c>
      <c r="J358" s="58">
        <v>8</v>
      </c>
      <c r="K358" s="58">
        <v>9</v>
      </c>
      <c r="L358" s="58">
        <v>10</v>
      </c>
      <c r="M358" s="58">
        <v>11</v>
      </c>
      <c r="N358" s="58">
        <v>12</v>
      </c>
      <c r="O358" s="58">
        <v>13</v>
      </c>
      <c r="P358" s="58">
        <v>14</v>
      </c>
      <c r="Q358" s="58">
        <v>15</v>
      </c>
      <c r="R358" s="58">
        <v>16</v>
      </c>
      <c r="S358" s="58">
        <v>17</v>
      </c>
      <c r="T358" s="58">
        <v>18</v>
      </c>
      <c r="U358" s="58">
        <v>19</v>
      </c>
      <c r="V358" s="38"/>
      <c r="W358" s="38"/>
      <c r="X358" s="38"/>
      <c r="Y358" s="38"/>
      <c r="Z358" s="59"/>
      <c r="AA358" s="59"/>
      <c r="AB358" s="60"/>
      <c r="AC358" s="61">
        <v>2008</v>
      </c>
      <c r="AD358" s="61">
        <v>2009</v>
      </c>
      <c r="AE358" s="61" t="s">
        <v>93</v>
      </c>
      <c r="AF358" s="62"/>
    </row>
    <row r="359" spans="1:32" x14ac:dyDescent="0.2">
      <c r="A359" s="63" t="s">
        <v>94</v>
      </c>
      <c r="B359" s="64">
        <v>1990</v>
      </c>
      <c r="C359" s="64">
        <v>1991</v>
      </c>
      <c r="D359" s="64">
        <v>1992</v>
      </c>
      <c r="E359" s="64">
        <v>1993</v>
      </c>
      <c r="F359" s="64">
        <v>1994</v>
      </c>
      <c r="G359" s="64">
        <v>1995</v>
      </c>
      <c r="H359" s="64">
        <v>1996</v>
      </c>
      <c r="I359" s="64">
        <v>1997</v>
      </c>
      <c r="J359" s="64">
        <v>1998</v>
      </c>
      <c r="K359" s="64">
        <v>1999</v>
      </c>
      <c r="L359" s="64">
        <v>2000</v>
      </c>
      <c r="M359" s="64">
        <v>2001</v>
      </c>
      <c r="N359" s="64">
        <v>2002</v>
      </c>
      <c r="O359" s="64">
        <v>2003</v>
      </c>
      <c r="P359" s="64">
        <v>2004</v>
      </c>
      <c r="Q359" s="64">
        <v>2005</v>
      </c>
      <c r="R359" s="64">
        <v>2006</v>
      </c>
      <c r="S359" s="64">
        <v>2007</v>
      </c>
      <c r="T359" s="64">
        <v>2008</v>
      </c>
      <c r="U359" s="64">
        <v>2009</v>
      </c>
      <c r="V359" s="38"/>
      <c r="W359" s="65" t="s">
        <v>95</v>
      </c>
      <c r="X359" s="66" t="s">
        <v>97</v>
      </c>
      <c r="Y359" s="67" t="s">
        <v>98</v>
      </c>
      <c r="Z359" s="59"/>
      <c r="AA359" s="68" t="s">
        <v>99</v>
      </c>
      <c r="AB359" s="60"/>
      <c r="AC359" s="61" t="s">
        <v>101</v>
      </c>
      <c r="AD359" s="38"/>
      <c r="AE359" s="38"/>
      <c r="AF359" s="60"/>
    </row>
    <row r="360" spans="1:32" x14ac:dyDescent="0.2">
      <c r="A360" s="69" t="s">
        <v>102</v>
      </c>
      <c r="B360" s="70">
        <f>B$79/1000</f>
        <v>75.981999999999999</v>
      </c>
      <c r="C360" s="70">
        <f t="shared" ref="C360:U360" si="10">C$79/1000</f>
        <v>66.816999999999993</v>
      </c>
      <c r="D360" s="70">
        <f t="shared" si="10"/>
        <v>61.896000000000001</v>
      </c>
      <c r="E360" s="70">
        <f t="shared" si="10"/>
        <v>56.709000000000003</v>
      </c>
      <c r="F360" s="70">
        <f t="shared" si="10"/>
        <v>57.088000000000001</v>
      </c>
      <c r="G360" s="70">
        <f t="shared" si="10"/>
        <v>57.527999999999999</v>
      </c>
      <c r="H360" s="70">
        <f t="shared" si="10"/>
        <v>56.645000000000003</v>
      </c>
      <c r="I360" s="70">
        <f t="shared" si="10"/>
        <v>56.040999999999997</v>
      </c>
      <c r="J360" s="70">
        <f t="shared" si="10"/>
        <v>50.942</v>
      </c>
      <c r="K360" s="70">
        <f t="shared" si="10"/>
        <v>46.823</v>
      </c>
      <c r="L360" s="70">
        <f t="shared" si="10"/>
        <v>48.811999999999998</v>
      </c>
      <c r="M360" s="70">
        <f t="shared" si="10"/>
        <v>46.238999999999997</v>
      </c>
      <c r="N360" s="70">
        <f t="shared" si="10"/>
        <v>43.643000000000001</v>
      </c>
      <c r="O360" s="70">
        <f t="shared" si="10"/>
        <v>43.999000000000002</v>
      </c>
      <c r="P360" s="70">
        <f t="shared" si="10"/>
        <v>43.954000000000001</v>
      </c>
      <c r="Q360" s="70">
        <f t="shared" si="10"/>
        <v>43.305</v>
      </c>
      <c r="R360" s="70">
        <f t="shared" si="10"/>
        <v>42.557000000000002</v>
      </c>
      <c r="S360" s="70">
        <f t="shared" si="10"/>
        <v>43.423000000000002</v>
      </c>
      <c r="T360" s="70">
        <f t="shared" si="10"/>
        <v>41.271000000000001</v>
      </c>
      <c r="U360" s="70">
        <f t="shared" si="10"/>
        <v>30.832000000000001</v>
      </c>
      <c r="V360" s="69" t="s">
        <v>102</v>
      </c>
      <c r="W360" s="71">
        <f>(U360-B360)/B360*100</f>
        <v>-59.421968360927593</v>
      </c>
      <c r="X360" s="71">
        <f>(U360-T360)/T360*100</f>
        <v>-25.293789828208666</v>
      </c>
      <c r="Y360" s="72">
        <f>(U360/B360)^(1/19)-1</f>
        <v>-4.6361588605245529E-2</v>
      </c>
      <c r="Z360" s="73"/>
      <c r="AA360" s="79">
        <f>U360/U$367</f>
        <v>0.71098812406318457</v>
      </c>
      <c r="AB360" s="60"/>
      <c r="AC360" s="75">
        <f>T$81-T$79</f>
        <v>7906</v>
      </c>
      <c r="AD360" s="75">
        <f>U$81-U$79</f>
        <v>7549</v>
      </c>
      <c r="AE360" s="76">
        <f>(AD360/AC360)-1</f>
        <v>-4.5155578041993438E-2</v>
      </c>
      <c r="AF360" s="60"/>
    </row>
    <row r="361" spans="1:32" x14ac:dyDescent="0.2">
      <c r="A361" s="69" t="s">
        <v>103</v>
      </c>
      <c r="B361" s="70">
        <f>B$117/1000</f>
        <v>0.20699999999999999</v>
      </c>
      <c r="C361" s="70">
        <f t="shared" ref="C361:U361" si="11">C$117/1000</f>
        <v>0.152</v>
      </c>
      <c r="D361" s="70">
        <f t="shared" si="11"/>
        <v>0.11799999999999999</v>
      </c>
      <c r="E361" s="70">
        <f t="shared" si="11"/>
        <v>9.7000000000000003E-2</v>
      </c>
      <c r="F361" s="70">
        <f t="shared" si="11"/>
        <v>1.7999999999999999E-2</v>
      </c>
      <c r="G361" s="70">
        <f t="shared" si="11"/>
        <v>1.7000000000000001E-2</v>
      </c>
      <c r="H361" s="70">
        <f t="shared" si="11"/>
        <v>1.4E-2</v>
      </c>
      <c r="I361" s="70">
        <f t="shared" si="11"/>
        <v>1.4E-2</v>
      </c>
      <c r="J361" s="70">
        <f t="shared" si="11"/>
        <v>7.0000000000000001E-3</v>
      </c>
      <c r="K361" s="70">
        <f t="shared" si="11"/>
        <v>4.0000000000000001E-3</v>
      </c>
      <c r="L361" s="70">
        <f t="shared" si="11"/>
        <v>0.01</v>
      </c>
      <c r="M361" s="70">
        <f t="shared" si="11"/>
        <v>3.2000000000000001E-2</v>
      </c>
      <c r="N361" s="70">
        <f t="shared" si="11"/>
        <v>0.03</v>
      </c>
      <c r="O361" s="70">
        <f t="shared" si="11"/>
        <v>6.0000000000000001E-3</v>
      </c>
      <c r="P361" s="70">
        <f t="shared" si="11"/>
        <v>6.0000000000000001E-3</v>
      </c>
      <c r="Q361" s="70">
        <f t="shared" si="11"/>
        <v>8.0000000000000002E-3</v>
      </c>
      <c r="R361" s="70">
        <f t="shared" si="11"/>
        <v>3.0000000000000001E-3</v>
      </c>
      <c r="S361" s="70">
        <f t="shared" si="11"/>
        <v>3.0000000000000001E-3</v>
      </c>
      <c r="T361" s="70">
        <f t="shared" si="11"/>
        <v>5.0000000000000001E-3</v>
      </c>
      <c r="U361" s="70">
        <f t="shared" si="11"/>
        <v>6.0000000000000001E-3</v>
      </c>
      <c r="V361" s="69" t="s">
        <v>103</v>
      </c>
      <c r="W361" s="71">
        <f>(U361-B361)/B361*100</f>
        <v>-97.101449275362313</v>
      </c>
      <c r="X361" s="71">
        <f>(U361-T361)/T361*100</f>
        <v>20</v>
      </c>
      <c r="Y361" s="72">
        <f>(U361/B361)^(1/19)-1</f>
        <v>-0.17003046211841322</v>
      </c>
      <c r="Z361" s="73"/>
      <c r="AA361" s="78">
        <f>U361/U$367</f>
        <v>1.3836042891732963E-4</v>
      </c>
      <c r="AB361" s="60"/>
      <c r="AC361" s="75">
        <f>T119-T117</f>
        <v>0</v>
      </c>
      <c r="AD361" s="75">
        <f>U119-U117</f>
        <v>-1</v>
      </c>
      <c r="AE361" s="76" t="e">
        <f>(AD361/AC361)-1</f>
        <v>#DIV/0!</v>
      </c>
      <c r="AF361" s="60"/>
    </row>
    <row r="362" spans="1:32" x14ac:dyDescent="0.2">
      <c r="A362" s="80" t="s">
        <v>104</v>
      </c>
      <c r="B362" s="81">
        <f>(B312)/1000</f>
        <v>49.149000000000001</v>
      </c>
      <c r="C362" s="81">
        <f t="shared" ref="C362:U362" si="12">(C312)/1000</f>
        <v>45.012999999999998</v>
      </c>
      <c r="D362" s="81">
        <f t="shared" si="12"/>
        <v>35.195999999999998</v>
      </c>
      <c r="E362" s="81">
        <f t="shared" si="12"/>
        <v>34.588999999999999</v>
      </c>
      <c r="F362" s="81">
        <f t="shared" si="12"/>
        <v>28.314</v>
      </c>
      <c r="G362" s="81">
        <f t="shared" si="12"/>
        <v>25.001000000000001</v>
      </c>
      <c r="H362" s="81">
        <f t="shared" si="12"/>
        <v>25.02</v>
      </c>
      <c r="I362" s="81">
        <f t="shared" si="12"/>
        <v>21.495999999999999</v>
      </c>
      <c r="J362" s="81">
        <f t="shared" si="12"/>
        <v>16.879000000000001</v>
      </c>
      <c r="K362" s="81">
        <f t="shared" si="12"/>
        <v>15.904</v>
      </c>
      <c r="L362" s="81">
        <f t="shared" si="12"/>
        <v>12.798999999999999</v>
      </c>
      <c r="M362" s="81">
        <f t="shared" si="12"/>
        <v>12.584</v>
      </c>
      <c r="N362" s="81">
        <f t="shared" si="12"/>
        <v>11.566000000000001</v>
      </c>
      <c r="O362" s="81">
        <f t="shared" si="12"/>
        <v>11.172000000000001</v>
      </c>
      <c r="P362" s="81">
        <f t="shared" si="12"/>
        <v>11.618</v>
      </c>
      <c r="Q362" s="81">
        <f t="shared" si="12"/>
        <v>11.045</v>
      </c>
      <c r="R362" s="81">
        <f t="shared" si="12"/>
        <v>12.461</v>
      </c>
      <c r="S362" s="81">
        <f t="shared" si="12"/>
        <v>11.391</v>
      </c>
      <c r="T362" s="81">
        <f t="shared" si="12"/>
        <v>12.288</v>
      </c>
      <c r="U362" s="81">
        <f t="shared" si="12"/>
        <v>12.528</v>
      </c>
      <c r="V362" s="69" t="s">
        <v>105</v>
      </c>
      <c r="W362" s="71">
        <f>(U363-B363)/B363*100</f>
        <v>-71.062890990963766</v>
      </c>
      <c r="X362" s="83">
        <f>(U363-T363)/T363*100</f>
        <v>8.3620779763762088E-2</v>
      </c>
      <c r="Y362" s="72">
        <f>(U363/B363)^(1/19)-1</f>
        <v>-6.3181337699319662E-2</v>
      </c>
      <c r="Z362" s="73"/>
      <c r="AA362" s="79">
        <f>U363/U$367</f>
        <v>0.22080018448057187</v>
      </c>
      <c r="AB362" s="60"/>
      <c r="AC362" s="75">
        <f>T158-T156</f>
        <v>4940</v>
      </c>
      <c r="AD362" s="75">
        <f>U158-U156</f>
        <v>5905</v>
      </c>
      <c r="AE362" s="76">
        <f>(AD362/AC362)-1</f>
        <v>0.19534412955465585</v>
      </c>
      <c r="AF362" s="60"/>
    </row>
    <row r="363" spans="1:32" x14ac:dyDescent="0.2">
      <c r="A363" s="84" t="s">
        <v>105</v>
      </c>
      <c r="B363" s="70">
        <f>B$156/1000</f>
        <v>33.088999999999999</v>
      </c>
      <c r="C363" s="70">
        <f t="shared" ref="C363:U363" si="13">C$156/1000</f>
        <v>31.117000000000001</v>
      </c>
      <c r="D363" s="70">
        <f t="shared" si="13"/>
        <v>24.943999999999999</v>
      </c>
      <c r="E363" s="70">
        <f t="shared" si="13"/>
        <v>25.285</v>
      </c>
      <c r="F363" s="70">
        <f t="shared" si="13"/>
        <v>21.143000000000001</v>
      </c>
      <c r="G363" s="70">
        <f t="shared" si="13"/>
        <v>18.584</v>
      </c>
      <c r="H363" s="70">
        <f t="shared" si="13"/>
        <v>19.626999999999999</v>
      </c>
      <c r="I363" s="70">
        <f t="shared" si="13"/>
        <v>16.678999999999998</v>
      </c>
      <c r="J363" s="70">
        <f t="shared" si="13"/>
        <v>13.193</v>
      </c>
      <c r="K363" s="70">
        <f t="shared" si="13"/>
        <v>12.332000000000001</v>
      </c>
      <c r="L363" s="70">
        <f t="shared" si="13"/>
        <v>9.9339999999999993</v>
      </c>
      <c r="M363" s="70">
        <f t="shared" si="13"/>
        <v>10.077999999999999</v>
      </c>
      <c r="N363" s="70">
        <f t="shared" si="13"/>
        <v>8.9789999999999992</v>
      </c>
      <c r="O363" s="70">
        <f t="shared" si="13"/>
        <v>8.4619999999999997</v>
      </c>
      <c r="P363" s="70">
        <f t="shared" si="13"/>
        <v>8.4640000000000004</v>
      </c>
      <c r="Q363" s="70">
        <f t="shared" si="13"/>
        <v>8.5250000000000004</v>
      </c>
      <c r="R363" s="70">
        <f t="shared" si="13"/>
        <v>9.6460000000000008</v>
      </c>
      <c r="S363" s="70">
        <f t="shared" si="13"/>
        <v>8.8889999999999993</v>
      </c>
      <c r="T363" s="70">
        <f t="shared" si="13"/>
        <v>9.5670000000000002</v>
      </c>
      <c r="U363" s="70">
        <f t="shared" si="13"/>
        <v>9.5749999999999993</v>
      </c>
      <c r="V363" s="69" t="s">
        <v>106</v>
      </c>
      <c r="W363" s="71">
        <f>(U364-B364)/B364*100</f>
        <v>-86.796553597764486</v>
      </c>
      <c r="X363" s="83">
        <f>(U364-T364)/T364*100</f>
        <v>17.391304347826086</v>
      </c>
      <c r="Y363" s="72">
        <f>(U364/B364)^(1/19)-1</f>
        <v>-0.10108136309017579</v>
      </c>
      <c r="Z363" s="73"/>
      <c r="AA363" s="79">
        <f>U364/U$367</f>
        <v>3.9225181598062951E-2</v>
      </c>
      <c r="AB363" s="60"/>
      <c r="AC363" s="75">
        <f>T274-T272</f>
        <v>1055</v>
      </c>
      <c r="AD363" s="75">
        <f>U274-U272</f>
        <v>835</v>
      </c>
      <c r="AE363" s="76">
        <f>AD363/AC363-1</f>
        <v>-0.20853080568720384</v>
      </c>
      <c r="AF363" s="60"/>
    </row>
    <row r="364" spans="1:32" x14ac:dyDescent="0.2">
      <c r="A364" s="84" t="s">
        <v>106</v>
      </c>
      <c r="B364" s="70">
        <f>B$272/1000</f>
        <v>12.882999999999999</v>
      </c>
      <c r="C364" s="70">
        <f t="shared" ref="C364:U364" si="14">C$272/1000</f>
        <v>10.615</v>
      </c>
      <c r="D364" s="70">
        <f t="shared" si="14"/>
        <v>7.5149999999999997</v>
      </c>
      <c r="E364" s="70">
        <f t="shared" si="14"/>
        <v>6.2060000000000004</v>
      </c>
      <c r="F364" s="70">
        <f t="shared" si="14"/>
        <v>4.3120000000000003</v>
      </c>
      <c r="G364" s="70">
        <f t="shared" si="14"/>
        <v>3.9350000000000001</v>
      </c>
      <c r="H364" s="70">
        <f t="shared" si="14"/>
        <v>3.3210000000000002</v>
      </c>
      <c r="I364" s="70">
        <f t="shared" si="14"/>
        <v>2.8809999999999998</v>
      </c>
      <c r="J364" s="70">
        <f t="shared" si="14"/>
        <v>2.0750000000000002</v>
      </c>
      <c r="K364" s="70">
        <f t="shared" si="14"/>
        <v>1.802</v>
      </c>
      <c r="L364" s="70">
        <f t="shared" si="14"/>
        <v>1.496</v>
      </c>
      <c r="M364" s="70">
        <f t="shared" si="14"/>
        <v>1.321</v>
      </c>
      <c r="N364" s="70">
        <f t="shared" si="14"/>
        <v>1.5569999999999999</v>
      </c>
      <c r="O364" s="70">
        <f t="shared" si="14"/>
        <v>1.696</v>
      </c>
      <c r="P364" s="70">
        <f t="shared" si="14"/>
        <v>2.0390000000000001</v>
      </c>
      <c r="Q364" s="70">
        <f t="shared" si="14"/>
        <v>1.36</v>
      </c>
      <c r="R364" s="70">
        <f t="shared" si="14"/>
        <v>1.4730000000000001</v>
      </c>
      <c r="S364" s="70">
        <f t="shared" si="14"/>
        <v>1.3420000000000001</v>
      </c>
      <c r="T364" s="70">
        <f t="shared" si="14"/>
        <v>1.4490000000000001</v>
      </c>
      <c r="U364" s="70">
        <f t="shared" si="14"/>
        <v>1.7010000000000001</v>
      </c>
      <c r="V364" s="69" t="s">
        <v>107</v>
      </c>
      <c r="W364" s="83">
        <f>(U365-B365)/B365*100</f>
        <v>-60.59175322631414</v>
      </c>
      <c r="X364" s="83">
        <f>(U365-T365)/T365*100</f>
        <v>-1.5723270440250712</v>
      </c>
      <c r="Y364" s="72">
        <f>(U365/B365)^(1/19)-1</f>
        <v>-4.7828646776540418E-2</v>
      </c>
      <c r="Z364" s="73"/>
      <c r="AA364" s="79">
        <f>U365/U$367</f>
        <v>2.8871209500749475E-2</v>
      </c>
      <c r="AB364" s="60"/>
      <c r="AC364" s="60"/>
      <c r="AD364" s="86"/>
      <c r="AE364" s="87"/>
      <c r="AF364" s="60"/>
    </row>
    <row r="365" spans="1:32" x14ac:dyDescent="0.2">
      <c r="A365" s="84" t="s">
        <v>107</v>
      </c>
      <c r="B365" s="70">
        <f>B362-B363-B364</f>
        <v>3.1770000000000032</v>
      </c>
      <c r="C365" s="70">
        <f t="shared" ref="C365:U365" si="15">C362-C363-C364</f>
        <v>3.280999999999997</v>
      </c>
      <c r="D365" s="70">
        <f t="shared" si="15"/>
        <v>2.7369999999999992</v>
      </c>
      <c r="E365" s="70">
        <f t="shared" si="15"/>
        <v>3.0979999999999981</v>
      </c>
      <c r="F365" s="70">
        <f t="shared" si="15"/>
        <v>2.8589999999999991</v>
      </c>
      <c r="G365" s="70">
        <f t="shared" si="15"/>
        <v>2.4820000000000015</v>
      </c>
      <c r="H365" s="70">
        <f t="shared" si="15"/>
        <v>2.0720000000000005</v>
      </c>
      <c r="I365" s="70">
        <f t="shared" si="15"/>
        <v>1.9360000000000004</v>
      </c>
      <c r="J365" s="70">
        <f t="shared" si="15"/>
        <v>1.6110000000000015</v>
      </c>
      <c r="K365" s="70">
        <f t="shared" si="15"/>
        <v>1.7699999999999991</v>
      </c>
      <c r="L365" s="70">
        <f t="shared" si="15"/>
        <v>1.3690000000000002</v>
      </c>
      <c r="M365" s="70">
        <f t="shared" si="15"/>
        <v>1.1850000000000003</v>
      </c>
      <c r="N365" s="70">
        <f t="shared" si="15"/>
        <v>1.0300000000000016</v>
      </c>
      <c r="O365" s="70">
        <f t="shared" si="15"/>
        <v>1.0140000000000009</v>
      </c>
      <c r="P365" s="70">
        <f t="shared" si="15"/>
        <v>1.1149999999999998</v>
      </c>
      <c r="Q365" s="70">
        <f t="shared" si="15"/>
        <v>1.1599999999999995</v>
      </c>
      <c r="R365" s="70">
        <f t="shared" si="15"/>
        <v>1.3419999999999994</v>
      </c>
      <c r="S365" s="70">
        <f t="shared" si="15"/>
        <v>1.1600000000000006</v>
      </c>
      <c r="T365" s="70">
        <f t="shared" si="15"/>
        <v>1.272</v>
      </c>
      <c r="U365" s="70">
        <f t="shared" si="15"/>
        <v>1.2520000000000011</v>
      </c>
      <c r="V365" s="69"/>
      <c r="W365" s="83"/>
      <c r="X365" s="83"/>
      <c r="Y365" s="85"/>
      <c r="Z365" s="73"/>
      <c r="AA365" s="59"/>
      <c r="AB365" s="60"/>
      <c r="AC365" s="60"/>
      <c r="AD365" s="86"/>
      <c r="AE365" s="87"/>
      <c r="AF365" s="60"/>
    </row>
    <row r="366" spans="1:32" x14ac:dyDescent="0.2">
      <c r="A366" s="88" t="s">
        <v>108</v>
      </c>
      <c r="B366" s="89">
        <f>SUM(B360:B362)</f>
        <v>125.33799999999999</v>
      </c>
      <c r="C366" s="89">
        <f t="shared" ref="C366:U366" si="16">SUM(C360:C362)</f>
        <v>111.982</v>
      </c>
      <c r="D366" s="89">
        <f t="shared" si="16"/>
        <v>97.210000000000008</v>
      </c>
      <c r="E366" s="89">
        <f t="shared" si="16"/>
        <v>91.39500000000001</v>
      </c>
      <c r="F366" s="89">
        <f t="shared" si="16"/>
        <v>85.42</v>
      </c>
      <c r="G366" s="89">
        <f t="shared" si="16"/>
        <v>82.546000000000006</v>
      </c>
      <c r="H366" s="89">
        <f t="shared" si="16"/>
        <v>81.679000000000002</v>
      </c>
      <c r="I366" s="89">
        <f t="shared" si="16"/>
        <v>77.551000000000002</v>
      </c>
      <c r="J366" s="89">
        <f t="shared" si="16"/>
        <v>67.828000000000003</v>
      </c>
      <c r="K366" s="89">
        <f t="shared" si="16"/>
        <v>62.730999999999995</v>
      </c>
      <c r="L366" s="89">
        <f t="shared" si="16"/>
        <v>61.620999999999995</v>
      </c>
      <c r="M366" s="89">
        <f t="shared" si="16"/>
        <v>58.85499999999999</v>
      </c>
      <c r="N366" s="89">
        <f t="shared" si="16"/>
        <v>55.239000000000004</v>
      </c>
      <c r="O366" s="89">
        <f t="shared" si="16"/>
        <v>55.177000000000007</v>
      </c>
      <c r="P366" s="89">
        <f t="shared" si="16"/>
        <v>55.578000000000003</v>
      </c>
      <c r="Q366" s="89">
        <f t="shared" si="16"/>
        <v>54.358000000000004</v>
      </c>
      <c r="R366" s="89">
        <f t="shared" si="16"/>
        <v>55.021000000000001</v>
      </c>
      <c r="S366" s="89">
        <f t="shared" si="16"/>
        <v>54.817</v>
      </c>
      <c r="T366" s="89">
        <f t="shared" si="16"/>
        <v>53.564000000000007</v>
      </c>
      <c r="U366" s="89">
        <f t="shared" si="16"/>
        <v>43.366</v>
      </c>
      <c r="V366" s="90" t="s">
        <v>108</v>
      </c>
      <c r="W366" s="83">
        <f>(U366-B366)/B366*100</f>
        <v>-65.400756354816565</v>
      </c>
      <c r="X366" s="83">
        <f>(U366-T366)/T366*100</f>
        <v>-19.038906728399681</v>
      </c>
      <c r="Y366" s="85"/>
      <c r="Z366" s="73"/>
      <c r="AA366" s="59">
        <f>U366/U$367</f>
        <v>1.0000230600714861</v>
      </c>
      <c r="AB366" s="60"/>
      <c r="AC366" s="60"/>
      <c r="AD366" s="60"/>
      <c r="AE366" s="60"/>
      <c r="AF366" s="60"/>
    </row>
    <row r="367" spans="1:32" x14ac:dyDescent="0.2">
      <c r="A367" s="69" t="s">
        <v>109</v>
      </c>
      <c r="B367" s="70">
        <f>B$41/1000</f>
        <v>125.33799999999999</v>
      </c>
      <c r="C367" s="70">
        <f t="shared" ref="C367:U367" si="17">C$41/1000</f>
        <v>111.982</v>
      </c>
      <c r="D367" s="70">
        <f t="shared" si="17"/>
        <v>97.209000000000003</v>
      </c>
      <c r="E367" s="70">
        <f t="shared" si="17"/>
        <v>91.394000000000005</v>
      </c>
      <c r="F367" s="70">
        <f t="shared" si="17"/>
        <v>85.42</v>
      </c>
      <c r="G367" s="70">
        <f t="shared" si="17"/>
        <v>82.546000000000006</v>
      </c>
      <c r="H367" s="70">
        <f t="shared" si="17"/>
        <v>81.679000000000002</v>
      </c>
      <c r="I367" s="70">
        <f t="shared" si="17"/>
        <v>77.551000000000002</v>
      </c>
      <c r="J367" s="70">
        <f t="shared" si="17"/>
        <v>67.826999999999998</v>
      </c>
      <c r="K367" s="70">
        <f t="shared" si="17"/>
        <v>62.731999999999999</v>
      </c>
      <c r="L367" s="70">
        <f t="shared" si="17"/>
        <v>61.621000000000002</v>
      </c>
      <c r="M367" s="70">
        <f t="shared" si="17"/>
        <v>58.853999999999999</v>
      </c>
      <c r="N367" s="70">
        <f t="shared" si="17"/>
        <v>55.238999999999997</v>
      </c>
      <c r="O367" s="70">
        <f t="shared" si="17"/>
        <v>55.177</v>
      </c>
      <c r="P367" s="70">
        <f t="shared" si="17"/>
        <v>55.578000000000003</v>
      </c>
      <c r="Q367" s="70">
        <f t="shared" si="17"/>
        <v>54.356999999999999</v>
      </c>
      <c r="R367" s="70">
        <f t="shared" si="17"/>
        <v>55.021999999999998</v>
      </c>
      <c r="S367" s="70">
        <f t="shared" si="17"/>
        <v>54.817</v>
      </c>
      <c r="T367" s="70">
        <f t="shared" si="17"/>
        <v>53.564</v>
      </c>
      <c r="U367" s="70">
        <f t="shared" si="17"/>
        <v>43.365000000000002</v>
      </c>
      <c r="V367" s="69" t="s">
        <v>109</v>
      </c>
      <c r="W367" s="71">
        <f>(U367-B367)/B367*100</f>
        <v>-65.401554197450082</v>
      </c>
      <c r="X367" s="71">
        <f>(U367-T367)/T367*100</f>
        <v>-19.040773653946676</v>
      </c>
      <c r="Y367" s="91">
        <f>(T367/B367)^(1/19)-1</f>
        <v>-4.3757796146201677E-2</v>
      </c>
      <c r="Z367" s="73"/>
      <c r="AA367" s="59">
        <f>U367/U$367</f>
        <v>1</v>
      </c>
      <c r="AB367" s="60"/>
      <c r="AC367" s="60"/>
      <c r="AD367" s="60"/>
      <c r="AE367" s="60"/>
      <c r="AF367" s="60"/>
    </row>
    <row r="368" spans="1:32" x14ac:dyDescent="0.2">
      <c r="A368" s="203">
        <v>1</v>
      </c>
      <c r="B368" s="16">
        <f>B366/B367</f>
        <v>1</v>
      </c>
      <c r="C368" s="16">
        <f t="shared" ref="C368:U368" si="18">C366/C367</f>
        <v>1</v>
      </c>
      <c r="D368" s="16">
        <f t="shared" si="18"/>
        <v>1.0000102871133332</v>
      </c>
      <c r="E368" s="16">
        <f t="shared" si="18"/>
        <v>1.0000109416373066</v>
      </c>
      <c r="F368" s="16">
        <f t="shared" si="18"/>
        <v>1</v>
      </c>
      <c r="G368" s="16">
        <f t="shared" si="18"/>
        <v>1</v>
      </c>
      <c r="H368" s="16">
        <f t="shared" si="18"/>
        <v>1</v>
      </c>
      <c r="I368" s="16">
        <f t="shared" si="18"/>
        <v>1</v>
      </c>
      <c r="J368" s="16">
        <f t="shared" si="18"/>
        <v>1.0000147433912749</v>
      </c>
      <c r="K368" s="16">
        <f t="shared" si="18"/>
        <v>0.99998405917235211</v>
      </c>
      <c r="L368" s="16">
        <f t="shared" si="18"/>
        <v>0.99999999999999989</v>
      </c>
      <c r="M368" s="16">
        <f t="shared" si="18"/>
        <v>1.000016991198559</v>
      </c>
      <c r="N368" s="16">
        <f t="shared" si="18"/>
        <v>1.0000000000000002</v>
      </c>
      <c r="O368" s="16">
        <f t="shared" si="18"/>
        <v>1.0000000000000002</v>
      </c>
      <c r="P368" s="16">
        <f t="shared" si="18"/>
        <v>1</v>
      </c>
      <c r="Q368" s="16">
        <f t="shared" si="18"/>
        <v>1.0000183968946044</v>
      </c>
      <c r="R368" s="16">
        <f t="shared" si="18"/>
        <v>0.99998182545163761</v>
      </c>
      <c r="S368" s="16">
        <f t="shared" si="18"/>
        <v>1</v>
      </c>
      <c r="T368" s="16">
        <f t="shared" si="18"/>
        <v>1.0000000000000002</v>
      </c>
      <c r="U368" s="16">
        <f t="shared" si="18"/>
        <v>1.0000230600714861</v>
      </c>
      <c r="V368" s="92" t="s">
        <v>110</v>
      </c>
      <c r="W368" s="93">
        <v>0.83299999999999996</v>
      </c>
      <c r="X368" s="95"/>
      <c r="Y368" s="96">
        <f>(1+W368)^(1/19)-1</f>
        <v>3.2406323766777767E-2</v>
      </c>
      <c r="Z368" s="73"/>
      <c r="AA368" s="59"/>
      <c r="AB368" s="60"/>
      <c r="AC368" s="60"/>
      <c r="AD368" s="60"/>
      <c r="AE368" s="60"/>
      <c r="AF368" s="60"/>
    </row>
    <row r="369" spans="1:32" x14ac:dyDescent="0.2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60"/>
      <c r="W369" s="97"/>
      <c r="X369" s="60"/>
      <c r="Y369" s="98"/>
      <c r="Z369" s="99"/>
      <c r="AA369" s="60"/>
      <c r="AB369" s="60"/>
      <c r="AC369" s="60"/>
      <c r="AD369" s="60"/>
      <c r="AE369" s="60"/>
      <c r="AF369" s="60"/>
    </row>
    <row r="370" spans="1:32" x14ac:dyDescent="0.2">
      <c r="A370" s="100" t="s">
        <v>112</v>
      </c>
      <c r="B370" s="101">
        <v>1990</v>
      </c>
      <c r="C370" s="101">
        <v>1991</v>
      </c>
      <c r="D370" s="101">
        <v>1992</v>
      </c>
      <c r="E370" s="101">
        <v>1993</v>
      </c>
      <c r="F370" s="101">
        <v>1994</v>
      </c>
      <c r="G370" s="101">
        <v>1995</v>
      </c>
      <c r="H370" s="101">
        <v>1996</v>
      </c>
      <c r="I370" s="101">
        <v>1997</v>
      </c>
      <c r="J370" s="101">
        <v>1998</v>
      </c>
      <c r="K370" s="101">
        <v>1999</v>
      </c>
      <c r="L370" s="101">
        <v>2000</v>
      </c>
      <c r="M370" s="101">
        <v>2001</v>
      </c>
      <c r="N370" s="101">
        <v>2002</v>
      </c>
      <c r="O370" s="101">
        <v>2003</v>
      </c>
      <c r="P370" s="101">
        <v>2004</v>
      </c>
      <c r="Q370" s="101">
        <v>2005</v>
      </c>
      <c r="R370" s="101">
        <v>2006</v>
      </c>
      <c r="S370" s="101">
        <v>2007</v>
      </c>
      <c r="T370" s="101">
        <v>2008</v>
      </c>
      <c r="U370" s="101">
        <v>2009</v>
      </c>
      <c r="V370" s="60"/>
      <c r="W370" s="60"/>
      <c r="X370" s="60"/>
      <c r="Y370" s="60"/>
      <c r="Z370" s="99"/>
      <c r="AA370" s="60"/>
      <c r="AB370" s="60"/>
      <c r="AC370" s="60"/>
      <c r="AD370" s="60"/>
      <c r="AE370" s="60"/>
      <c r="AF370" s="60"/>
    </row>
    <row r="371" spans="1:32" x14ac:dyDescent="0.2">
      <c r="A371" s="69" t="s">
        <v>102</v>
      </c>
      <c r="B371" s="102">
        <f>B360*100/B$366</f>
        <v>60.621678980037977</v>
      </c>
      <c r="C371" s="102">
        <f t="shared" ref="C371:T371" si="19">C360*100/C$366</f>
        <v>59.667625154042604</v>
      </c>
      <c r="D371" s="102">
        <f t="shared" si="19"/>
        <v>63.672461680897023</v>
      </c>
      <c r="E371" s="102">
        <f t="shared" si="19"/>
        <v>62.048252092565235</v>
      </c>
      <c r="F371" s="102">
        <f t="shared" si="19"/>
        <v>66.832123624443923</v>
      </c>
      <c r="G371" s="102">
        <f t="shared" si="19"/>
        <v>69.692050493058417</v>
      </c>
      <c r="H371" s="102">
        <f t="shared" si="19"/>
        <v>69.350751111056695</v>
      </c>
      <c r="I371" s="102">
        <f t="shared" si="19"/>
        <v>72.263413753529932</v>
      </c>
      <c r="J371" s="102">
        <f t="shared" si="19"/>
        <v>75.104676534764394</v>
      </c>
      <c r="K371" s="102">
        <f t="shared" si="19"/>
        <v>74.640927133315273</v>
      </c>
      <c r="L371" s="102">
        <f t="shared" si="19"/>
        <v>79.213255221434252</v>
      </c>
      <c r="M371" s="102">
        <f t="shared" si="19"/>
        <v>78.564268116557656</v>
      </c>
      <c r="N371" s="102">
        <f t="shared" si="19"/>
        <v>79.007585220586904</v>
      </c>
      <c r="O371" s="102">
        <f t="shared" si="19"/>
        <v>79.741558982909552</v>
      </c>
      <c r="P371" s="102">
        <f t="shared" si="19"/>
        <v>79.085249559178081</v>
      </c>
      <c r="Q371" s="102">
        <f t="shared" si="19"/>
        <v>79.666286471172597</v>
      </c>
      <c r="R371" s="102">
        <f t="shared" si="19"/>
        <v>77.346831209901666</v>
      </c>
      <c r="S371" s="102">
        <f t="shared" si="19"/>
        <v>79.214477260703802</v>
      </c>
      <c r="T371" s="102">
        <f t="shared" si="19"/>
        <v>77.049884250616088</v>
      </c>
      <c r="U371" s="102">
        <f>U360*100/U$366</f>
        <v>71.097172900428916</v>
      </c>
      <c r="V371" s="92" t="s">
        <v>102</v>
      </c>
      <c r="W371" s="60"/>
      <c r="X371" s="60"/>
      <c r="Y371" s="60"/>
      <c r="Z371" s="99"/>
      <c r="AA371" s="60"/>
      <c r="AB371" s="60"/>
      <c r="AC371" s="60"/>
      <c r="AD371" s="60"/>
      <c r="AE371" s="60"/>
      <c r="AF371" s="60"/>
    </row>
    <row r="372" spans="1:32" x14ac:dyDescent="0.2">
      <c r="A372" s="69" t="s">
        <v>103</v>
      </c>
      <c r="B372" s="102">
        <f t="shared" ref="B372:T372" si="20">B361*100/B$366</f>
        <v>0.16515342513842571</v>
      </c>
      <c r="C372" s="102">
        <f t="shared" si="20"/>
        <v>0.13573610044471432</v>
      </c>
      <c r="D372" s="102">
        <f t="shared" si="20"/>
        <v>0.12138668861228266</v>
      </c>
      <c r="E372" s="102">
        <f t="shared" si="20"/>
        <v>0.10613272060834837</v>
      </c>
      <c r="F372" s="102">
        <f t="shared" si="20"/>
        <v>2.1072348396160148E-2</v>
      </c>
      <c r="G372" s="102">
        <f t="shared" si="20"/>
        <v>2.0594577568870689E-2</v>
      </c>
      <c r="H372" s="102">
        <f t="shared" si="20"/>
        <v>1.7140268612495256E-2</v>
      </c>
      <c r="I372" s="102">
        <f t="shared" si="20"/>
        <v>1.8052636329641141E-2</v>
      </c>
      <c r="J372" s="102">
        <f t="shared" si="20"/>
        <v>1.0320221737335614E-2</v>
      </c>
      <c r="K372" s="102">
        <f t="shared" si="20"/>
        <v>6.3764327047233435E-3</v>
      </c>
      <c r="L372" s="102">
        <f t="shared" si="20"/>
        <v>1.6228233881306699E-2</v>
      </c>
      <c r="M372" s="102">
        <f t="shared" si="20"/>
        <v>5.4370911562314175E-2</v>
      </c>
      <c r="N372" s="102">
        <f t="shared" si="20"/>
        <v>5.4309455276163578E-2</v>
      </c>
      <c r="O372" s="102">
        <f t="shared" si="20"/>
        <v>1.0874096090762453E-2</v>
      </c>
      <c r="P372" s="102">
        <f t="shared" si="20"/>
        <v>1.0795638562020942E-2</v>
      </c>
      <c r="Q372" s="102">
        <f t="shared" si="20"/>
        <v>1.4717244931748776E-2</v>
      </c>
      <c r="R372" s="102">
        <f t="shared" si="20"/>
        <v>5.4524636048054378E-3</v>
      </c>
      <c r="S372" s="102">
        <f t="shared" si="20"/>
        <v>5.4727548023423391E-3</v>
      </c>
      <c r="T372" s="102">
        <f t="shared" si="20"/>
        <v>9.334627735045925E-3</v>
      </c>
      <c r="U372" s="102">
        <f>U361*100/U$366</f>
        <v>1.3835723838952175E-2</v>
      </c>
      <c r="V372" s="92" t="s">
        <v>103</v>
      </c>
      <c r="W372" s="60"/>
      <c r="X372" s="60"/>
      <c r="Y372" s="60"/>
      <c r="Z372" s="99"/>
      <c r="AA372" s="60"/>
      <c r="AB372" s="60"/>
      <c r="AC372" s="60"/>
      <c r="AD372" s="60"/>
      <c r="AE372" s="60"/>
      <c r="AF372" s="60"/>
    </row>
    <row r="373" spans="1:32" x14ac:dyDescent="0.2">
      <c r="A373" s="69" t="s">
        <v>105</v>
      </c>
      <c r="B373" s="102">
        <f t="shared" ref="B373:T375" si="21">B363*100/B$366</f>
        <v>26.399814900509021</v>
      </c>
      <c r="C373" s="102">
        <f t="shared" si="21"/>
        <v>27.78750156275116</v>
      </c>
      <c r="D373" s="102">
        <f t="shared" si="21"/>
        <v>25.659911531735418</v>
      </c>
      <c r="E373" s="102">
        <f t="shared" si="21"/>
        <v>27.665627222495758</v>
      </c>
      <c r="F373" s="102">
        <f t="shared" si="21"/>
        <v>24.751814563334115</v>
      </c>
      <c r="G373" s="102">
        <f t="shared" si="21"/>
        <v>22.513507619993696</v>
      </c>
      <c r="H373" s="102">
        <f t="shared" si="21"/>
        <v>24.029432289817453</v>
      </c>
      <c r="I373" s="102">
        <f t="shared" si="21"/>
        <v>21.507137238720325</v>
      </c>
      <c r="J373" s="102">
        <f t="shared" si="21"/>
        <v>19.450669340095533</v>
      </c>
      <c r="K373" s="102">
        <f t="shared" si="21"/>
        <v>19.658542028662069</v>
      </c>
      <c r="L373" s="102">
        <f t="shared" si="21"/>
        <v>16.121127537690075</v>
      </c>
      <c r="M373" s="102">
        <f t="shared" si="21"/>
        <v>17.123438960156317</v>
      </c>
      <c r="N373" s="102">
        <f t="shared" si="21"/>
        <v>16.254819964155757</v>
      </c>
      <c r="O373" s="102">
        <f t="shared" si="21"/>
        <v>15.336100186671979</v>
      </c>
      <c r="P373" s="102">
        <f t="shared" si="21"/>
        <v>15.229047464824212</v>
      </c>
      <c r="Q373" s="102">
        <f t="shared" si="21"/>
        <v>15.683064130394788</v>
      </c>
      <c r="R373" s="102">
        <f t="shared" si="21"/>
        <v>17.531487977317752</v>
      </c>
      <c r="S373" s="102">
        <f t="shared" si="21"/>
        <v>16.215772479340352</v>
      </c>
      <c r="T373" s="102">
        <f t="shared" si="21"/>
        <v>17.860876708236873</v>
      </c>
      <c r="U373" s="102">
        <f>U363*100/U$366</f>
        <v>22.079509292994508</v>
      </c>
      <c r="V373" s="92" t="s">
        <v>105</v>
      </c>
      <c r="W373" s="60"/>
      <c r="X373" s="60"/>
      <c r="Y373" s="60"/>
      <c r="Z373" s="99"/>
      <c r="AA373" s="60"/>
      <c r="AB373" s="60"/>
      <c r="AC373" s="60"/>
      <c r="AD373" s="60"/>
      <c r="AE373" s="60"/>
      <c r="AF373" s="60"/>
    </row>
    <row r="374" spans="1:32" x14ac:dyDescent="0.2">
      <c r="A374" s="69" t="s">
        <v>106</v>
      </c>
      <c r="B374" s="102">
        <f t="shared" si="21"/>
        <v>10.278606647624823</v>
      </c>
      <c r="C374" s="102">
        <f t="shared" si="21"/>
        <v>9.4792020146094913</v>
      </c>
      <c r="D374" s="102">
        <f t="shared" si="21"/>
        <v>7.7306861434008844</v>
      </c>
      <c r="E374" s="102">
        <f t="shared" si="21"/>
        <v>6.7903058154165974</v>
      </c>
      <c r="F374" s="102">
        <f t="shared" si="21"/>
        <v>5.0479981269023648</v>
      </c>
      <c r="G374" s="102">
        <f t="shared" si="21"/>
        <v>4.7670389843238921</v>
      </c>
      <c r="H374" s="102">
        <f t="shared" si="21"/>
        <v>4.065916575864053</v>
      </c>
      <c r="I374" s="102">
        <f t="shared" si="21"/>
        <v>3.7149746618354369</v>
      </c>
      <c r="J374" s="102">
        <f t="shared" si="21"/>
        <v>3.0592085864244858</v>
      </c>
      <c r="K374" s="102">
        <f t="shared" si="21"/>
        <v>2.8725829334778665</v>
      </c>
      <c r="L374" s="102">
        <f t="shared" si="21"/>
        <v>2.4277437886434821</v>
      </c>
      <c r="M374" s="102">
        <f t="shared" si="21"/>
        <v>2.2444991929317819</v>
      </c>
      <c r="N374" s="102">
        <f t="shared" si="21"/>
        <v>2.8186607288328895</v>
      </c>
      <c r="O374" s="102">
        <f t="shared" si="21"/>
        <v>3.0737444949888535</v>
      </c>
      <c r="P374" s="102">
        <f t="shared" si="21"/>
        <v>3.6687178379934506</v>
      </c>
      <c r="Q374" s="102">
        <f t="shared" si="21"/>
        <v>2.5019316383972918</v>
      </c>
      <c r="R374" s="102">
        <f t="shared" si="21"/>
        <v>2.67715962995947</v>
      </c>
      <c r="S374" s="102">
        <f t="shared" si="21"/>
        <v>2.4481456482478068</v>
      </c>
      <c r="T374" s="102">
        <f t="shared" si="21"/>
        <v>2.7051751176163092</v>
      </c>
      <c r="U374" s="102">
        <f>U364*100/U$366</f>
        <v>3.9224277083429415</v>
      </c>
      <c r="V374" s="92" t="s">
        <v>106</v>
      </c>
      <c r="W374" s="60"/>
      <c r="X374" s="60"/>
      <c r="Y374" s="60"/>
      <c r="Z374" s="99"/>
      <c r="AA374" s="60"/>
      <c r="AB374" s="60"/>
      <c r="AC374" s="60"/>
      <c r="AD374" s="60"/>
      <c r="AE374" s="60"/>
      <c r="AF374" s="60"/>
    </row>
    <row r="375" spans="1:32" x14ac:dyDescent="0.2">
      <c r="A375" s="69" t="s">
        <v>107</v>
      </c>
      <c r="B375" s="102">
        <f>B365*100/B$366</f>
        <v>2.5347460466897536</v>
      </c>
      <c r="C375" s="102">
        <f t="shared" si="21"/>
        <v>2.9299351681520216</v>
      </c>
      <c r="D375" s="102">
        <f t="shared" si="21"/>
        <v>2.8155539553543867</v>
      </c>
      <c r="E375" s="102">
        <f t="shared" si="21"/>
        <v>3.3896821489140518</v>
      </c>
      <c r="F375" s="102">
        <f t="shared" si="21"/>
        <v>3.3469913369234363</v>
      </c>
      <c r="G375" s="102">
        <f t="shared" si="21"/>
        <v>3.0068083250551223</v>
      </c>
      <c r="H375" s="102">
        <f t="shared" si="21"/>
        <v>2.5367597546492981</v>
      </c>
      <c r="I375" s="102">
        <f t="shared" si="21"/>
        <v>2.496421709584661</v>
      </c>
      <c r="J375" s="102">
        <f t="shared" si="21"/>
        <v>2.3751253169782416</v>
      </c>
      <c r="K375" s="102">
        <f t="shared" si="21"/>
        <v>2.8215714718400782</v>
      </c>
      <c r="L375" s="102">
        <f t="shared" si="21"/>
        <v>2.2216452183508877</v>
      </c>
      <c r="M375" s="102">
        <f t="shared" si="21"/>
        <v>2.013422818791947</v>
      </c>
      <c r="N375" s="102">
        <f t="shared" si="21"/>
        <v>1.8646246311482857</v>
      </c>
      <c r="O375" s="102">
        <f t="shared" si="21"/>
        <v>1.8377222393388564</v>
      </c>
      <c r="P375" s="102">
        <f t="shared" si="21"/>
        <v>2.0061894994422249</v>
      </c>
      <c r="Q375" s="102">
        <f t="shared" si="21"/>
        <v>2.1340005151035712</v>
      </c>
      <c r="R375" s="102">
        <f t="shared" si="21"/>
        <v>2.4390687192162979</v>
      </c>
      <c r="S375" s="102">
        <f t="shared" si="21"/>
        <v>2.1161318569057053</v>
      </c>
      <c r="T375" s="102">
        <f t="shared" si="21"/>
        <v>2.3747292957956834</v>
      </c>
      <c r="U375" s="102">
        <f>U365*100/U$366</f>
        <v>2.8870543743946899</v>
      </c>
      <c r="V375" s="92" t="s">
        <v>113</v>
      </c>
      <c r="W375" s="60"/>
      <c r="X375" s="60"/>
      <c r="Y375" s="60"/>
      <c r="Z375" s="99"/>
      <c r="AA375" s="60"/>
      <c r="AB375" s="60"/>
      <c r="AC375" s="60"/>
      <c r="AD375" s="60"/>
      <c r="AE375" s="60"/>
      <c r="AF375" s="60"/>
    </row>
    <row r="376" spans="1:32" x14ac:dyDescent="0.2">
      <c r="A376" s="104" t="s">
        <v>108</v>
      </c>
      <c r="B376" s="105">
        <f t="shared" ref="B376:S376" si="22">SUM(B371:B375)</f>
        <v>100</v>
      </c>
      <c r="C376" s="105">
        <f t="shared" si="22"/>
        <v>99.999999999999986</v>
      </c>
      <c r="D376" s="105">
        <f t="shared" si="22"/>
        <v>100</v>
      </c>
      <c r="E376" s="105">
        <f t="shared" si="22"/>
        <v>100</v>
      </c>
      <c r="F376" s="105">
        <f t="shared" si="22"/>
        <v>100.00000000000001</v>
      </c>
      <c r="G376" s="105">
        <f t="shared" si="22"/>
        <v>99.999999999999986</v>
      </c>
      <c r="H376" s="105">
        <f t="shared" si="22"/>
        <v>99.999999999999986</v>
      </c>
      <c r="I376" s="105">
        <f t="shared" si="22"/>
        <v>100</v>
      </c>
      <c r="J376" s="105">
        <f t="shared" si="22"/>
        <v>99.999999999999986</v>
      </c>
      <c r="K376" s="105">
        <f t="shared" si="22"/>
        <v>100.00000000000001</v>
      </c>
      <c r="L376" s="105">
        <f t="shared" si="22"/>
        <v>100</v>
      </c>
      <c r="M376" s="105">
        <f t="shared" si="22"/>
        <v>100.00000000000003</v>
      </c>
      <c r="N376" s="105">
        <f t="shared" si="22"/>
        <v>100.00000000000001</v>
      </c>
      <c r="O376" s="105">
        <f t="shared" si="22"/>
        <v>100.00000000000001</v>
      </c>
      <c r="P376" s="105">
        <f t="shared" si="22"/>
        <v>100</v>
      </c>
      <c r="Q376" s="105">
        <f t="shared" si="22"/>
        <v>99.999999999999986</v>
      </c>
      <c r="R376" s="105">
        <f t="shared" si="22"/>
        <v>100</v>
      </c>
      <c r="S376" s="105">
        <f t="shared" si="22"/>
        <v>100</v>
      </c>
      <c r="T376" s="105">
        <f>SUM(T371:T375)</f>
        <v>100</v>
      </c>
      <c r="U376" s="105">
        <f>SUM(U371:U375)</f>
        <v>100.00000000000001</v>
      </c>
      <c r="V376" s="106" t="s">
        <v>108</v>
      </c>
      <c r="W376" s="60"/>
      <c r="X376" s="60"/>
      <c r="Y376" s="60"/>
      <c r="Z376" s="99"/>
      <c r="AA376" s="60"/>
      <c r="AB376" s="60"/>
      <c r="AC376" s="60"/>
      <c r="AD376" s="60"/>
      <c r="AE376" s="60"/>
      <c r="AF376" s="60"/>
    </row>
    <row r="377" spans="1:32" x14ac:dyDescent="0.2">
      <c r="A377" s="88" t="s">
        <v>109</v>
      </c>
      <c r="B377" s="107">
        <f t="shared" ref="B377:T377" si="23">B367*100/B$366</f>
        <v>100</v>
      </c>
      <c r="C377" s="107">
        <f t="shared" si="23"/>
        <v>100</v>
      </c>
      <c r="D377" s="107">
        <f t="shared" si="23"/>
        <v>99.998971299249035</v>
      </c>
      <c r="E377" s="107">
        <f t="shared" si="23"/>
        <v>99.998905848241151</v>
      </c>
      <c r="F377" s="107">
        <f t="shared" si="23"/>
        <v>100</v>
      </c>
      <c r="G377" s="107">
        <f t="shared" si="23"/>
        <v>100</v>
      </c>
      <c r="H377" s="107">
        <f t="shared" si="23"/>
        <v>100</v>
      </c>
      <c r="I377" s="107">
        <f t="shared" si="23"/>
        <v>100</v>
      </c>
      <c r="J377" s="107">
        <f t="shared" si="23"/>
        <v>99.998525682608943</v>
      </c>
      <c r="K377" s="107">
        <f t="shared" si="23"/>
        <v>100.00159410817619</v>
      </c>
      <c r="L377" s="107">
        <f t="shared" si="23"/>
        <v>100.00000000000001</v>
      </c>
      <c r="M377" s="107">
        <f t="shared" si="23"/>
        <v>99.998300909013693</v>
      </c>
      <c r="N377" s="107">
        <f t="shared" si="23"/>
        <v>99.999999999999986</v>
      </c>
      <c r="O377" s="107">
        <f t="shared" si="23"/>
        <v>99.999999999999986</v>
      </c>
      <c r="P377" s="107">
        <f t="shared" si="23"/>
        <v>100</v>
      </c>
      <c r="Q377" s="107">
        <f t="shared" si="23"/>
        <v>99.998160344383521</v>
      </c>
      <c r="R377" s="107">
        <f t="shared" si="23"/>
        <v>100.00181748786827</v>
      </c>
      <c r="S377" s="107">
        <f t="shared" si="23"/>
        <v>100</v>
      </c>
      <c r="T377" s="107">
        <f t="shared" si="23"/>
        <v>99.999999999999986</v>
      </c>
      <c r="U377" s="107">
        <f>U367*100/U$366</f>
        <v>99.997694046026837</v>
      </c>
      <c r="V377" s="92" t="s">
        <v>109</v>
      </c>
      <c r="W377" s="60"/>
      <c r="X377" s="60"/>
      <c r="Y377" s="60"/>
      <c r="Z377" s="99"/>
      <c r="AA377" s="60"/>
      <c r="AB377" s="60"/>
      <c r="AC377" s="60"/>
      <c r="AD377" s="60"/>
      <c r="AE377" s="60"/>
      <c r="AF377" s="60"/>
    </row>
    <row r="378" spans="1:32" x14ac:dyDescent="0.2">
      <c r="A378" s="203"/>
    </row>
    <row r="381" spans="1:32" s="109" customFormat="1" ht="15" x14ac:dyDescent="0.2">
      <c r="A381" s="108" t="s">
        <v>114</v>
      </c>
      <c r="Z381" s="110"/>
    </row>
    <row r="382" spans="1:32" s="109" customFormat="1" x14ac:dyDescent="0.2">
      <c r="Z382" s="110"/>
    </row>
    <row r="383" spans="1:32" s="111" customFormat="1" x14ac:dyDescent="0.2">
      <c r="Z383" s="112"/>
    </row>
    <row r="384" spans="1:32" ht="34.5" customHeight="1" x14ac:dyDescent="0.2">
      <c r="B384" s="113" t="s">
        <v>169</v>
      </c>
      <c r="C384" s="114"/>
      <c r="D384" s="114"/>
      <c r="E384" s="114"/>
      <c r="F384" s="114"/>
      <c r="G384" s="114"/>
      <c r="H384" s="115"/>
      <c r="J384" s="113" t="s">
        <v>170</v>
      </c>
      <c r="K384" s="116"/>
      <c r="L384" s="116"/>
      <c r="M384" s="116"/>
      <c r="N384" s="116"/>
      <c r="O384" s="116"/>
      <c r="P384" s="116"/>
      <c r="Q384" s="116"/>
      <c r="R384" s="116"/>
      <c r="S384" s="116"/>
      <c r="T384" s="116"/>
      <c r="U384" s="117"/>
      <c r="Z384"/>
    </row>
    <row r="385" spans="1:26" ht="15" customHeight="1" thickBot="1" x14ac:dyDescent="0.25">
      <c r="H385" s="118"/>
      <c r="Z385"/>
    </row>
    <row r="386" spans="1:26" ht="20.25" customHeight="1" thickBot="1" x14ac:dyDescent="0.25">
      <c r="A386" s="119"/>
      <c r="B386" s="120">
        <v>1990</v>
      </c>
      <c r="C386" s="120">
        <v>1995</v>
      </c>
      <c r="D386" s="120">
        <v>2000</v>
      </c>
      <c r="E386" s="120">
        <v>2005</v>
      </c>
      <c r="F386" s="120">
        <v>2006</v>
      </c>
      <c r="G386" s="120">
        <v>2007</v>
      </c>
      <c r="H386" s="121">
        <v>2008</v>
      </c>
      <c r="I386" s="121">
        <v>2009</v>
      </c>
      <c r="J386" s="120" t="s">
        <v>117</v>
      </c>
      <c r="K386" s="120" t="s">
        <v>118</v>
      </c>
      <c r="L386" s="120" t="s">
        <v>119</v>
      </c>
      <c r="Z386"/>
    </row>
    <row r="387" spans="1:26" ht="84.75" customHeight="1" thickBot="1" x14ac:dyDescent="0.25">
      <c r="A387" s="122"/>
      <c r="B387" s="123"/>
      <c r="C387" s="123"/>
      <c r="D387" s="123"/>
      <c r="E387" s="123"/>
      <c r="F387" s="123"/>
      <c r="G387" s="123"/>
      <c r="H387" s="120"/>
      <c r="I387" s="120"/>
      <c r="J387" s="124"/>
      <c r="K387" s="124" t="s">
        <v>118</v>
      </c>
      <c r="L387" s="124" t="s">
        <v>119</v>
      </c>
      <c r="Z387"/>
    </row>
    <row r="388" spans="1:26" ht="18.75" customHeight="1" x14ac:dyDescent="0.2">
      <c r="A388" s="127" t="s">
        <v>71</v>
      </c>
      <c r="B388" s="128">
        <f>B43/1000</f>
        <v>134.46299999999999</v>
      </c>
      <c r="C388" s="129">
        <f>G43/1000</f>
        <v>90.594999999999999</v>
      </c>
      <c r="D388" s="130">
        <f>L43/1000</f>
        <v>74.025000000000006</v>
      </c>
      <c r="E388" s="129">
        <f>Q43/1000</f>
        <v>66.465999999999994</v>
      </c>
      <c r="F388" s="129">
        <f>R43/1000</f>
        <v>69.036000000000001</v>
      </c>
      <c r="G388" s="129">
        <f>S43/1000</f>
        <v>70.281000000000006</v>
      </c>
      <c r="H388" s="129">
        <f>T43/1000</f>
        <v>68.135000000000005</v>
      </c>
      <c r="I388" s="129">
        <f>U43/1000</f>
        <v>57.792000000000002</v>
      </c>
      <c r="J388" s="131">
        <f>I388*1000000/VLOOKUP($A388,$W$12:$X$43,2,0)</f>
        <v>9.9075946902650466E-2</v>
      </c>
      <c r="K388" s="132">
        <f>I388/H388-1</f>
        <v>-0.15180157041168274</v>
      </c>
      <c r="L388" s="132">
        <f>(I388-B388)/B388</f>
        <v>-0.57020146806184602</v>
      </c>
      <c r="Z388"/>
    </row>
    <row r="389" spans="1:26" ht="19.5" customHeight="1" thickBot="1" x14ac:dyDescent="0.25">
      <c r="A389" s="134" t="s">
        <v>69</v>
      </c>
      <c r="B389" s="135">
        <f>B41/1000</f>
        <v>125.33799999999999</v>
      </c>
      <c r="C389" s="136">
        <f>G41/1000</f>
        <v>82.546000000000006</v>
      </c>
      <c r="D389" s="137">
        <f>L41/1000</f>
        <v>61.621000000000002</v>
      </c>
      <c r="E389" s="136">
        <f>Q41/1000</f>
        <v>54.356999999999999</v>
      </c>
      <c r="F389" s="136">
        <f>R41/1000</f>
        <v>55.021999999999998</v>
      </c>
      <c r="G389" s="136">
        <f>S41/1000</f>
        <v>54.817</v>
      </c>
      <c r="H389" s="136">
        <f>T41/1000</f>
        <v>53.564</v>
      </c>
      <c r="I389" s="136">
        <f>U41/1000</f>
        <v>43.365000000000002</v>
      </c>
      <c r="J389" s="138">
        <f>I389*1000000/VLOOKUP($A389,$W$12:$X$43,2,0)</f>
        <v>8.6781114770848947E-2</v>
      </c>
      <c r="K389" s="132">
        <f t="shared" ref="K389:K428" si="24">I389/H389-1</f>
        <v>-0.19040773653946674</v>
      </c>
      <c r="L389" s="139">
        <f t="shared" ref="L389:L428" si="25">(I389-B389)/B389</f>
        <v>-0.65401554197450085</v>
      </c>
      <c r="Z389"/>
    </row>
    <row r="390" spans="1:26" x14ac:dyDescent="0.2">
      <c r="A390" s="186" t="s">
        <v>121</v>
      </c>
      <c r="B390" s="187" t="e">
        <f>#REF!/1000</f>
        <v>#REF!</v>
      </c>
      <c r="C390" s="188" t="e">
        <f>#REF!/1000</f>
        <v>#REF!</v>
      </c>
      <c r="D390" s="189" t="e">
        <f>#REF!/1000</f>
        <v>#REF!</v>
      </c>
      <c r="E390" s="190" t="e">
        <f>#REF!/1000</f>
        <v>#REF!</v>
      </c>
      <c r="F390" s="189" t="e">
        <f>#REF!/1000</f>
        <v>#REF!</v>
      </c>
      <c r="G390" s="190" t="e">
        <f>#REF!/1000</f>
        <v>#REF!</v>
      </c>
      <c r="H390" s="189" t="e">
        <f>#REF!/1000</f>
        <v>#REF!</v>
      </c>
      <c r="J390" s="191" t="e">
        <f>I390/#REF!</f>
        <v>#REF!</v>
      </c>
      <c r="K390" s="132" t="e">
        <f t="shared" si="24"/>
        <v>#REF!</v>
      </c>
      <c r="L390" s="132" t="e">
        <f t="shared" si="25"/>
        <v>#REF!</v>
      </c>
    </row>
    <row r="391" spans="1:26" x14ac:dyDescent="0.2">
      <c r="A391" s="192" t="s">
        <v>122</v>
      </c>
      <c r="B391" s="187" t="e">
        <f>#REF!/1000</f>
        <v>#REF!</v>
      </c>
      <c r="C391" s="193" t="e">
        <f>#REF!/1000</f>
        <v>#REF!</v>
      </c>
      <c r="D391" s="194" t="e">
        <f>#REF!/1000</f>
        <v>#REF!</v>
      </c>
      <c r="E391" s="187" t="e">
        <f>#REF!/1000</f>
        <v>#REF!</v>
      </c>
      <c r="F391" s="194" t="e">
        <f>#REF!/1000</f>
        <v>#REF!</v>
      </c>
      <c r="G391" s="187" t="e">
        <f>#REF!/1000</f>
        <v>#REF!</v>
      </c>
      <c r="H391" s="194" t="e">
        <f>#REF!/1000</f>
        <v>#REF!</v>
      </c>
      <c r="J391" s="195" t="e">
        <f>I391/#REF!</f>
        <v>#REF!</v>
      </c>
      <c r="K391" s="132" t="e">
        <f t="shared" si="24"/>
        <v>#REF!</v>
      </c>
      <c r="L391" s="132" t="e">
        <f t="shared" si="25"/>
        <v>#REF!</v>
      </c>
    </row>
    <row r="392" spans="1:26" x14ac:dyDescent="0.2">
      <c r="A392" s="192" t="s">
        <v>123</v>
      </c>
      <c r="B392" s="187" t="e">
        <f>#REF!/1000</f>
        <v>#REF!</v>
      </c>
      <c r="C392" s="193" t="e">
        <f>#REF!/1000</f>
        <v>#REF!</v>
      </c>
      <c r="D392" s="194" t="e">
        <f>#REF!/1000</f>
        <v>#REF!</v>
      </c>
      <c r="E392" s="187" t="e">
        <f>#REF!/1000</f>
        <v>#REF!</v>
      </c>
      <c r="F392" s="194" t="e">
        <f>#REF!/1000</f>
        <v>#REF!</v>
      </c>
      <c r="G392" s="187" t="e">
        <f>#REF!/1000</f>
        <v>#REF!</v>
      </c>
      <c r="H392" s="194" t="e">
        <f>#REF!/1000</f>
        <v>#REF!</v>
      </c>
      <c r="J392" s="195" t="e">
        <f>I392/#REF!</f>
        <v>#REF!</v>
      </c>
      <c r="K392" s="132" t="e">
        <f t="shared" si="24"/>
        <v>#REF!</v>
      </c>
      <c r="L392" s="132" t="e">
        <f t="shared" si="25"/>
        <v>#REF!</v>
      </c>
    </row>
    <row r="393" spans="1:26" x14ac:dyDescent="0.2">
      <c r="A393" s="192" t="s">
        <v>124</v>
      </c>
      <c r="B393" s="187" t="e">
        <f>#REF!/1000</f>
        <v>#REF!</v>
      </c>
      <c r="C393" s="193" t="e">
        <f>#REF!/1000</f>
        <v>#REF!</v>
      </c>
      <c r="D393" s="194" t="e">
        <f>#REF!/1000</f>
        <v>#REF!</v>
      </c>
      <c r="E393" s="187" t="e">
        <f>#REF!/1000</f>
        <v>#REF!</v>
      </c>
      <c r="F393" s="194" t="e">
        <f>#REF!/1000</f>
        <v>#REF!</v>
      </c>
      <c r="G393" s="187" t="e">
        <f>#REF!/1000</f>
        <v>#REF!</v>
      </c>
      <c r="H393" s="194" t="e">
        <f>#REF!/1000</f>
        <v>#REF!</v>
      </c>
      <c r="J393" s="195" t="e">
        <f>I393/#REF!</f>
        <v>#REF!</v>
      </c>
      <c r="K393" s="132" t="e">
        <f t="shared" si="24"/>
        <v>#REF!</v>
      </c>
      <c r="L393" s="132" t="e">
        <f t="shared" si="25"/>
        <v>#REF!</v>
      </c>
    </row>
    <row r="394" spans="1:26" x14ac:dyDescent="0.2">
      <c r="A394" s="192" t="s">
        <v>125</v>
      </c>
      <c r="B394" s="187" t="e">
        <f>#REF!/1000</f>
        <v>#REF!</v>
      </c>
      <c r="C394" s="193" t="e">
        <f>#REF!/1000</f>
        <v>#REF!</v>
      </c>
      <c r="D394" s="194" t="e">
        <f>#REF!/1000</f>
        <v>#REF!</v>
      </c>
      <c r="E394" s="187" t="e">
        <f>#REF!/1000</f>
        <v>#REF!</v>
      </c>
      <c r="F394" s="194" t="e">
        <f>#REF!/1000</f>
        <v>#REF!</v>
      </c>
      <c r="G394" s="187" t="e">
        <f>#REF!/1000</f>
        <v>#REF!</v>
      </c>
      <c r="H394" s="194" t="e">
        <f>#REF!/1000</f>
        <v>#REF!</v>
      </c>
      <c r="J394" s="195" t="e">
        <f>I394/#REF!</f>
        <v>#REF!</v>
      </c>
      <c r="K394" s="132" t="e">
        <f t="shared" si="24"/>
        <v>#REF!</v>
      </c>
      <c r="L394" s="132" t="e">
        <f t="shared" si="25"/>
        <v>#REF!</v>
      </c>
    </row>
    <row r="395" spans="1:26" x14ac:dyDescent="0.2">
      <c r="A395" s="192" t="s">
        <v>126</v>
      </c>
      <c r="B395" s="187" t="e">
        <f>#REF!/1000</f>
        <v>#REF!</v>
      </c>
      <c r="C395" s="193" t="e">
        <f>#REF!/1000</f>
        <v>#REF!</v>
      </c>
      <c r="D395" s="194" t="e">
        <f>#REF!/1000</f>
        <v>#REF!</v>
      </c>
      <c r="E395" s="187" t="e">
        <f>#REF!/1000</f>
        <v>#REF!</v>
      </c>
      <c r="F395" s="194" t="e">
        <f>#REF!/1000</f>
        <v>#REF!</v>
      </c>
      <c r="G395" s="187" t="e">
        <f>#REF!/1000</f>
        <v>#REF!</v>
      </c>
      <c r="H395" s="194" t="e">
        <f>#REF!/1000</f>
        <v>#REF!</v>
      </c>
      <c r="J395" s="195" t="e">
        <f>I395/#REF!</f>
        <v>#REF!</v>
      </c>
      <c r="K395" s="132" t="e">
        <f t="shared" si="24"/>
        <v>#REF!</v>
      </c>
      <c r="L395" s="132" t="e">
        <f t="shared" si="25"/>
        <v>#REF!</v>
      </c>
    </row>
    <row r="396" spans="1:26" ht="13.5" thickBot="1" x14ac:dyDescent="0.25">
      <c r="A396" s="196" t="s">
        <v>127</v>
      </c>
      <c r="B396" s="197" t="e">
        <f>#REF!/1000</f>
        <v>#REF!</v>
      </c>
      <c r="C396" s="198" t="e">
        <f>#REF!/1000</f>
        <v>#REF!</v>
      </c>
      <c r="D396" s="199" t="e">
        <f>#REF!/1000</f>
        <v>#REF!</v>
      </c>
      <c r="E396" s="197" t="e">
        <f>#REF!/1000</f>
        <v>#REF!</v>
      </c>
      <c r="F396" s="199" t="e">
        <f>#REF!/1000</f>
        <v>#REF!</v>
      </c>
      <c r="G396" s="197" t="e">
        <f>#REF!/1000</f>
        <v>#REF!</v>
      </c>
      <c r="H396" s="199" t="e">
        <f>#REF!/1000</f>
        <v>#REF!</v>
      </c>
      <c r="J396" s="195" t="e">
        <f>I396/#REF!</f>
        <v>#REF!</v>
      </c>
      <c r="K396" s="132" t="e">
        <f t="shared" si="24"/>
        <v>#REF!</v>
      </c>
      <c r="L396" s="132" t="e">
        <f t="shared" si="25"/>
        <v>#REF!</v>
      </c>
    </row>
    <row r="397" spans="1:26" x14ac:dyDescent="0.2">
      <c r="A397" s="133"/>
      <c r="B397" s="155"/>
      <c r="C397" s="133"/>
      <c r="D397" s="133"/>
      <c r="E397" s="133"/>
      <c r="F397" s="133"/>
      <c r="G397" s="133"/>
      <c r="H397" s="133"/>
      <c r="J397" s="156"/>
      <c r="K397" s="132" t="e">
        <f t="shared" si="24"/>
        <v>#DIV/0!</v>
      </c>
      <c r="L397" s="132" t="e">
        <f t="shared" si="25"/>
        <v>#DIV/0!</v>
      </c>
      <c r="Z397"/>
    </row>
    <row r="398" spans="1:26" x14ac:dyDescent="0.2">
      <c r="A398" s="133" t="s">
        <v>36</v>
      </c>
      <c r="B398" s="157">
        <f t="shared" ref="B398:B428" si="26">VLOOKUP($A398,$A$12:$U$43,B$10,0)/1000</f>
        <v>1.7090000000000001</v>
      </c>
      <c r="C398" s="157">
        <f t="shared" ref="C398:C428" si="27">VLOOKUP($A398,$A$12:$U$43,G$10,0)/1000</f>
        <v>1.53</v>
      </c>
      <c r="D398" s="157">
        <f t="shared" ref="D398:D428" si="28">VLOOKUP($A398,$A$12:$U$43,L$10,0)/1000</f>
        <v>1.367</v>
      </c>
      <c r="E398" s="157">
        <f t="shared" ref="E398:I428" si="29">VLOOKUP($A398,$A$12:$U$43,Q$10,0)/1000</f>
        <v>1.4179999999999999</v>
      </c>
      <c r="F398" s="157">
        <f t="shared" si="29"/>
        <v>1.39</v>
      </c>
      <c r="G398" s="157">
        <f t="shared" si="29"/>
        <v>1.3979999999999999</v>
      </c>
      <c r="H398" s="157">
        <f t="shared" si="29"/>
        <v>1.4159999999999999</v>
      </c>
      <c r="I398" s="157">
        <f t="shared" si="29"/>
        <v>1.145</v>
      </c>
      <c r="J398" s="158">
        <f t="shared" ref="J398:J428" si="30">I398*1000000/VLOOKUP($A398,$W$12:$X$43,2,0)</f>
        <v>0.13703942187316731</v>
      </c>
      <c r="K398" s="132">
        <f t="shared" si="24"/>
        <v>-0.19138418079096042</v>
      </c>
      <c r="L398" s="132">
        <f t="shared" si="25"/>
        <v>-0.33001755412521944</v>
      </c>
      <c r="Z398"/>
    </row>
    <row r="399" spans="1:26" x14ac:dyDescent="0.2">
      <c r="A399" s="133" t="s">
        <v>38</v>
      </c>
      <c r="B399" s="157">
        <f t="shared" si="26"/>
        <v>4.2370000000000001</v>
      </c>
      <c r="C399" s="157">
        <f t="shared" si="27"/>
        <v>3.331</v>
      </c>
      <c r="D399" s="157">
        <f t="shared" si="28"/>
        <v>3.343</v>
      </c>
      <c r="E399" s="157">
        <f t="shared" si="29"/>
        <v>1.962</v>
      </c>
      <c r="F399" s="157">
        <f t="shared" si="29"/>
        <v>1.897</v>
      </c>
      <c r="G399" s="157">
        <f t="shared" si="29"/>
        <v>1.7190000000000001</v>
      </c>
      <c r="H399" s="157">
        <f t="shared" si="29"/>
        <v>1.9770000000000001</v>
      </c>
      <c r="I399" s="157">
        <f t="shared" si="29"/>
        <v>1.0389999999999999</v>
      </c>
      <c r="J399" s="158">
        <f t="shared" si="30"/>
        <v>9.662347904042376E-2</v>
      </c>
      <c r="K399" s="132">
        <f t="shared" si="24"/>
        <v>-0.47445624683864451</v>
      </c>
      <c r="L399" s="132">
        <f t="shared" si="25"/>
        <v>-0.75477932499409972</v>
      </c>
      <c r="Z399"/>
    </row>
    <row r="400" spans="1:26" x14ac:dyDescent="0.2">
      <c r="A400" s="133" t="s">
        <v>40</v>
      </c>
      <c r="B400" s="157">
        <f t="shared" si="26"/>
        <v>1.5209999999999999</v>
      </c>
      <c r="C400" s="157">
        <f t="shared" si="27"/>
        <v>1.2789999999999999</v>
      </c>
      <c r="D400" s="157">
        <f t="shared" si="28"/>
        <v>0.85799999999999998</v>
      </c>
      <c r="E400" s="157">
        <f t="shared" si="29"/>
        <v>0.96399999999999997</v>
      </c>
      <c r="F400" s="157">
        <f t="shared" si="29"/>
        <v>0.92300000000000004</v>
      </c>
      <c r="G400" s="157">
        <f t="shared" si="29"/>
        <v>0.96699999999999997</v>
      </c>
      <c r="H400" s="157">
        <f t="shared" si="29"/>
        <v>0.71699999999999997</v>
      </c>
      <c r="I400" s="157">
        <f t="shared" si="29"/>
        <v>0.35199999999999998</v>
      </c>
      <c r="J400" s="158">
        <f t="shared" si="30"/>
        <v>4.6275900864925508E-2</v>
      </c>
      <c r="K400" s="132">
        <f t="shared" si="24"/>
        <v>-0.50906555090655514</v>
      </c>
      <c r="L400" s="132">
        <f t="shared" si="25"/>
        <v>-0.76857330703484561</v>
      </c>
      <c r="Z400"/>
    </row>
    <row r="401" spans="1:26" x14ac:dyDescent="0.2">
      <c r="A401" s="133" t="s">
        <v>66</v>
      </c>
      <c r="B401" s="157">
        <f t="shared" si="26"/>
        <v>0.34200000000000003</v>
      </c>
      <c r="C401" s="157">
        <f t="shared" si="27"/>
        <v>0.186</v>
      </c>
      <c r="D401" s="157">
        <f t="shared" si="28"/>
        <v>0.13800000000000001</v>
      </c>
      <c r="E401" s="157">
        <f t="shared" si="29"/>
        <v>0.152</v>
      </c>
      <c r="F401" s="157">
        <f t="shared" si="29"/>
        <v>0.14899999999999999</v>
      </c>
      <c r="G401" s="157">
        <f t="shared" si="29"/>
        <v>0.17799999999999999</v>
      </c>
      <c r="H401" s="157">
        <f t="shared" si="29"/>
        <v>0.161</v>
      </c>
      <c r="I401" s="157">
        <f t="shared" si="29"/>
        <v>0.151</v>
      </c>
      <c r="J401" s="158">
        <f t="shared" si="30"/>
        <v>1.9605663881537127E-2</v>
      </c>
      <c r="K401" s="132">
        <f t="shared" si="24"/>
        <v>-6.2111801242236031E-2</v>
      </c>
      <c r="L401" s="132">
        <f t="shared" si="25"/>
        <v>-0.55847953216374269</v>
      </c>
      <c r="Z401"/>
    </row>
    <row r="402" spans="1:26" x14ac:dyDescent="0.2">
      <c r="A402" s="133" t="s">
        <v>42</v>
      </c>
      <c r="B402" s="157">
        <f t="shared" si="26"/>
        <v>6.4000000000000001E-2</v>
      </c>
      <c r="C402" s="157">
        <f t="shared" si="27"/>
        <v>6.4000000000000001E-2</v>
      </c>
      <c r="D402" s="157">
        <f t="shared" si="28"/>
        <v>3.2000000000000001E-2</v>
      </c>
      <c r="E402" s="157">
        <f t="shared" si="29"/>
        <v>3.5999999999999997E-2</v>
      </c>
      <c r="F402" s="157">
        <f t="shared" si="29"/>
        <v>3.9E-2</v>
      </c>
      <c r="G402" s="157">
        <f t="shared" si="29"/>
        <v>3.3000000000000002E-2</v>
      </c>
      <c r="H402" s="157">
        <f t="shared" si="29"/>
        <v>2.8000000000000001E-2</v>
      </c>
      <c r="I402" s="157">
        <f t="shared" si="29"/>
        <v>1.4999999999999999E-2</v>
      </c>
      <c r="J402" s="158">
        <f t="shared" si="30"/>
        <v>1.8823529411764704E-2</v>
      </c>
      <c r="K402" s="132">
        <f t="shared" si="24"/>
        <v>-0.4642857142857143</v>
      </c>
      <c r="L402" s="132">
        <f t="shared" si="25"/>
        <v>-0.765625</v>
      </c>
      <c r="Z402"/>
    </row>
    <row r="403" spans="1:26" x14ac:dyDescent="0.2">
      <c r="A403" s="133" t="s">
        <v>43</v>
      </c>
      <c r="B403" s="157">
        <f t="shared" si="26"/>
        <v>13.856</v>
      </c>
      <c r="C403" s="157">
        <f t="shared" si="27"/>
        <v>5.8540000000000001</v>
      </c>
      <c r="D403" s="157">
        <f t="shared" si="28"/>
        <v>5.0069999999999997</v>
      </c>
      <c r="E403" s="157">
        <f t="shared" si="29"/>
        <v>3.64</v>
      </c>
      <c r="F403" s="157">
        <f t="shared" si="29"/>
        <v>3.992</v>
      </c>
      <c r="G403" s="157">
        <f t="shared" si="29"/>
        <v>3.3</v>
      </c>
      <c r="H403" s="157">
        <f t="shared" si="29"/>
        <v>3.09</v>
      </c>
      <c r="I403" s="157">
        <f t="shared" si="29"/>
        <v>2.9580000000000002</v>
      </c>
      <c r="J403" s="158">
        <f t="shared" si="30"/>
        <v>0.28258783198577087</v>
      </c>
      <c r="K403" s="132">
        <f t="shared" si="24"/>
        <v>-4.2718446601941684E-2</v>
      </c>
      <c r="L403" s="132">
        <f t="shared" si="25"/>
        <v>-0.78651847575057732</v>
      </c>
      <c r="Z403"/>
    </row>
    <row r="404" spans="1:26" x14ac:dyDescent="0.2">
      <c r="A404" s="159" t="s">
        <v>48</v>
      </c>
      <c r="B404" s="157">
        <f t="shared" si="26"/>
        <v>37.183</v>
      </c>
      <c r="C404" s="157">
        <f t="shared" si="27"/>
        <v>13.89</v>
      </c>
      <c r="D404" s="157">
        <f t="shared" si="28"/>
        <v>10.958</v>
      </c>
      <c r="E404" s="157">
        <f t="shared" si="29"/>
        <v>9.8569999999999993</v>
      </c>
      <c r="F404" s="157">
        <f t="shared" si="29"/>
        <v>9.7149999999999999</v>
      </c>
      <c r="G404" s="157">
        <f t="shared" si="29"/>
        <v>10.085000000000001</v>
      </c>
      <c r="H404" s="157">
        <f t="shared" si="29"/>
        <v>10.223000000000001</v>
      </c>
      <c r="I404" s="157">
        <f t="shared" si="29"/>
        <v>8.31</v>
      </c>
      <c r="J404" s="158">
        <f t="shared" si="30"/>
        <v>0.10133855178502434</v>
      </c>
      <c r="K404" s="132">
        <f t="shared" si="24"/>
        <v>-0.18712706641885946</v>
      </c>
      <c r="L404" s="132">
        <f t="shared" si="25"/>
        <v>-0.77651077105128685</v>
      </c>
      <c r="Z404"/>
    </row>
    <row r="405" spans="1:26" x14ac:dyDescent="0.2">
      <c r="A405" s="133" t="s">
        <v>44</v>
      </c>
      <c r="B405" s="157">
        <f t="shared" si="26"/>
        <v>0.39400000000000002</v>
      </c>
      <c r="C405" s="157">
        <f t="shared" si="27"/>
        <v>0.379</v>
      </c>
      <c r="D405" s="157">
        <f t="shared" si="28"/>
        <v>0.28999999999999998</v>
      </c>
      <c r="E405" s="157">
        <f t="shared" si="29"/>
        <v>0.253</v>
      </c>
      <c r="F405" s="157">
        <f t="shared" si="29"/>
        <v>0.26500000000000001</v>
      </c>
      <c r="G405" s="157">
        <f t="shared" si="29"/>
        <v>0.26</v>
      </c>
      <c r="H405" s="157">
        <f t="shared" si="29"/>
        <v>0.22</v>
      </c>
      <c r="I405" s="157">
        <f t="shared" si="29"/>
        <v>0.127</v>
      </c>
      <c r="J405" s="158">
        <f t="shared" si="30"/>
        <v>2.3042933702939569E-2</v>
      </c>
      <c r="K405" s="132">
        <f t="shared" si="24"/>
        <v>-0.42272727272727273</v>
      </c>
      <c r="L405" s="132">
        <f t="shared" si="25"/>
        <v>-0.67766497461928932</v>
      </c>
      <c r="Z405"/>
    </row>
    <row r="406" spans="1:26" x14ac:dyDescent="0.2">
      <c r="A406" s="133" t="s">
        <v>45</v>
      </c>
      <c r="B406" s="157">
        <f t="shared" si="26"/>
        <v>0.71499999999999997</v>
      </c>
      <c r="C406" s="157">
        <f t="shared" si="27"/>
        <v>0.191</v>
      </c>
      <c r="D406" s="157">
        <f t="shared" si="28"/>
        <v>0.11799999999999999</v>
      </c>
      <c r="E406" s="157">
        <f t="shared" si="29"/>
        <v>0.11899999999999999</v>
      </c>
      <c r="F406" s="157">
        <f t="shared" si="29"/>
        <v>0.109</v>
      </c>
      <c r="G406" s="157">
        <f t="shared" si="29"/>
        <v>0.17100000000000001</v>
      </c>
      <c r="H406" s="157">
        <f t="shared" si="29"/>
        <v>0.16900000000000001</v>
      </c>
      <c r="I406" s="157">
        <f t="shared" si="29"/>
        <v>0.10100000000000001</v>
      </c>
      <c r="J406" s="158">
        <f t="shared" si="30"/>
        <v>7.5349798383336511E-2</v>
      </c>
      <c r="K406" s="132">
        <f t="shared" si="24"/>
        <v>-0.4023668639053255</v>
      </c>
      <c r="L406" s="132">
        <f t="shared" si="25"/>
        <v>-0.85874125874125873</v>
      </c>
      <c r="Z406"/>
    </row>
    <row r="407" spans="1:26" x14ac:dyDescent="0.2">
      <c r="A407" s="133" t="s">
        <v>64</v>
      </c>
      <c r="B407" s="157">
        <f t="shared" si="26"/>
        <v>3.4169999999999998</v>
      </c>
      <c r="C407" s="157">
        <f t="shared" si="27"/>
        <v>2.2349999999999999</v>
      </c>
      <c r="D407" s="157">
        <f t="shared" si="28"/>
        <v>1.671</v>
      </c>
      <c r="E407" s="157">
        <f t="shared" si="29"/>
        <v>1.6619999999999999</v>
      </c>
      <c r="F407" s="157">
        <f t="shared" si="29"/>
        <v>1.5880000000000001</v>
      </c>
      <c r="G407" s="157">
        <f t="shared" si="29"/>
        <v>1.734</v>
      </c>
      <c r="H407" s="157">
        <f t="shared" si="29"/>
        <v>1.5740000000000001</v>
      </c>
      <c r="I407" s="157">
        <f t="shared" si="29"/>
        <v>1.2090000000000001</v>
      </c>
      <c r="J407" s="158">
        <f t="shared" si="30"/>
        <v>2.6381152623761644E-2</v>
      </c>
      <c r="K407" s="132">
        <f t="shared" si="24"/>
        <v>-0.23189326556543832</v>
      </c>
      <c r="L407" s="132">
        <f t="shared" si="25"/>
        <v>-0.64618086040386302</v>
      </c>
      <c r="Z407"/>
    </row>
    <row r="408" spans="1:26" x14ac:dyDescent="0.2">
      <c r="A408" s="133" t="s">
        <v>46</v>
      </c>
      <c r="B408" s="157">
        <f t="shared" si="26"/>
        <v>1.651</v>
      </c>
      <c r="C408" s="157">
        <f t="shared" si="27"/>
        <v>1.3029999999999999</v>
      </c>
      <c r="D408" s="157">
        <f t="shared" si="28"/>
        <v>1.099</v>
      </c>
      <c r="E408" s="157">
        <f t="shared" si="29"/>
        <v>0.96799999999999997</v>
      </c>
      <c r="F408" s="157">
        <f t="shared" si="29"/>
        <v>0.95499999999999996</v>
      </c>
      <c r="G408" s="157">
        <f t="shared" si="29"/>
        <v>0.93400000000000005</v>
      </c>
      <c r="H408" s="157">
        <f t="shared" si="29"/>
        <v>0.91100000000000003</v>
      </c>
      <c r="I408" s="157">
        <f t="shared" si="29"/>
        <v>0.73399999999999999</v>
      </c>
      <c r="J408" s="158">
        <f t="shared" si="30"/>
        <v>0.13780637040925489</v>
      </c>
      <c r="K408" s="132">
        <f t="shared" si="24"/>
        <v>-0.19429198682766191</v>
      </c>
      <c r="L408" s="132">
        <f t="shared" si="25"/>
        <v>-0.55542095699576011</v>
      </c>
      <c r="Z408"/>
    </row>
    <row r="409" spans="1:26" x14ac:dyDescent="0.2">
      <c r="A409" s="133" t="s">
        <v>47</v>
      </c>
      <c r="B409" s="157">
        <f t="shared" si="26"/>
        <v>8.6150000000000002</v>
      </c>
      <c r="C409" s="157">
        <f t="shared" si="27"/>
        <v>6.4859999999999998</v>
      </c>
      <c r="D409" s="157">
        <f t="shared" si="28"/>
        <v>5.7750000000000004</v>
      </c>
      <c r="E409" s="157">
        <f t="shared" si="29"/>
        <v>5.2190000000000003</v>
      </c>
      <c r="F409" s="157">
        <f t="shared" si="29"/>
        <v>5.3529999999999998</v>
      </c>
      <c r="G409" s="157">
        <f t="shared" si="29"/>
        <v>5.4880000000000004</v>
      </c>
      <c r="H409" s="157">
        <f t="shared" si="29"/>
        <v>5.1959999999999997</v>
      </c>
      <c r="I409" s="157">
        <f t="shared" si="29"/>
        <v>4.1029999999999998</v>
      </c>
      <c r="J409" s="158">
        <f t="shared" si="30"/>
        <v>6.3741717751829144E-2</v>
      </c>
      <c r="K409" s="132">
        <f t="shared" si="24"/>
        <v>-0.21035411855273289</v>
      </c>
      <c r="L409" s="132">
        <f t="shared" si="25"/>
        <v>-0.52373766686012768</v>
      </c>
      <c r="Z409"/>
    </row>
    <row r="410" spans="1:26" x14ac:dyDescent="0.2">
      <c r="A410" s="133" t="s">
        <v>49</v>
      </c>
      <c r="B410" s="157">
        <f t="shared" si="26"/>
        <v>1.1000000000000001</v>
      </c>
      <c r="C410" s="157">
        <f t="shared" si="27"/>
        <v>1.04</v>
      </c>
      <c r="D410" s="157">
        <f t="shared" si="28"/>
        <v>0.89100000000000001</v>
      </c>
      <c r="E410" s="157">
        <f t="shared" si="29"/>
        <v>0.45800000000000002</v>
      </c>
      <c r="F410" s="157">
        <f t="shared" si="29"/>
        <v>0.41699999999999998</v>
      </c>
      <c r="G410" s="157">
        <f t="shared" si="29"/>
        <v>0.54600000000000004</v>
      </c>
      <c r="H410" s="157">
        <f t="shared" si="29"/>
        <v>0.39900000000000002</v>
      </c>
      <c r="I410" s="157">
        <f t="shared" si="29"/>
        <v>0.17199999999999999</v>
      </c>
      <c r="J410" s="158">
        <f t="shared" si="30"/>
        <v>1.5274765501267183E-2</v>
      </c>
      <c r="K410" s="132">
        <f t="shared" si="24"/>
        <v>-0.56892230576441105</v>
      </c>
      <c r="L410" s="132">
        <f t="shared" si="25"/>
        <v>-0.84363636363636374</v>
      </c>
      <c r="Z410"/>
    </row>
    <row r="411" spans="1:26" x14ac:dyDescent="0.2">
      <c r="A411" s="133" t="s">
        <v>50</v>
      </c>
      <c r="B411" s="157">
        <f t="shared" si="26"/>
        <v>2.476</v>
      </c>
      <c r="C411" s="157">
        <f t="shared" si="27"/>
        <v>1.087</v>
      </c>
      <c r="D411" s="157">
        <f t="shared" si="28"/>
        <v>0.65</v>
      </c>
      <c r="E411" s="157">
        <f t="shared" si="29"/>
        <v>0.68400000000000005</v>
      </c>
      <c r="F411" s="157">
        <f t="shared" si="29"/>
        <v>0.66900000000000004</v>
      </c>
      <c r="G411" s="157">
        <f t="shared" si="29"/>
        <v>0.58799999999999997</v>
      </c>
      <c r="H411" s="157">
        <f t="shared" si="29"/>
        <v>0.59799999999999998</v>
      </c>
      <c r="I411" s="157">
        <f t="shared" si="29"/>
        <v>0.45900000000000002</v>
      </c>
      <c r="J411" s="158">
        <f t="shared" si="30"/>
        <v>4.5758263777947804E-2</v>
      </c>
      <c r="K411" s="132">
        <f t="shared" si="24"/>
        <v>-0.23244147157190631</v>
      </c>
      <c r="L411" s="132">
        <f t="shared" si="25"/>
        <v>-0.81462035541195477</v>
      </c>
      <c r="Z411"/>
    </row>
    <row r="412" spans="1:26" x14ac:dyDescent="0.2">
      <c r="A412" s="133" t="s">
        <v>51</v>
      </c>
      <c r="B412" s="157">
        <f t="shared" si="26"/>
        <v>1.7190000000000001</v>
      </c>
      <c r="C412" s="157">
        <f t="shared" si="27"/>
        <v>0.94299999999999995</v>
      </c>
      <c r="D412" s="157">
        <f t="shared" si="28"/>
        <v>0.70799999999999996</v>
      </c>
      <c r="E412" s="157">
        <f t="shared" si="29"/>
        <v>0.75900000000000001</v>
      </c>
      <c r="F412" s="157">
        <f t="shared" si="29"/>
        <v>0.71499999999999997</v>
      </c>
      <c r="G412" s="157">
        <f t="shared" si="29"/>
        <v>0.67600000000000005</v>
      </c>
      <c r="H412" s="157">
        <f t="shared" si="29"/>
        <v>0.68200000000000005</v>
      </c>
      <c r="I412" s="157">
        <f t="shared" si="29"/>
        <v>0.61599999999999999</v>
      </c>
      <c r="J412" s="158">
        <f t="shared" si="30"/>
        <v>0.13842603308292303</v>
      </c>
      <c r="K412" s="132">
        <f t="shared" si="24"/>
        <v>-9.6774193548387122E-2</v>
      </c>
      <c r="L412" s="132">
        <f t="shared" si="25"/>
        <v>-0.64165212332751609</v>
      </c>
      <c r="Z412"/>
    </row>
    <row r="413" spans="1:26" x14ac:dyDescent="0.2">
      <c r="A413" s="125" t="s">
        <v>39</v>
      </c>
      <c r="B413" s="157" t="e">
        <f t="shared" si="26"/>
        <v>#N/A</v>
      </c>
      <c r="C413" s="157" t="e">
        <f t="shared" si="27"/>
        <v>#N/A</v>
      </c>
      <c r="D413" s="157" t="e">
        <f t="shared" si="28"/>
        <v>#N/A</v>
      </c>
      <c r="E413" s="157" t="e">
        <f t="shared" si="29"/>
        <v>#N/A</v>
      </c>
      <c r="F413" s="157" t="e">
        <f t="shared" si="29"/>
        <v>#N/A</v>
      </c>
      <c r="G413" s="157" t="e">
        <f t="shared" si="29"/>
        <v>#N/A</v>
      </c>
      <c r="H413" s="157" t="e">
        <f t="shared" si="29"/>
        <v>#N/A</v>
      </c>
      <c r="I413" s="157" t="e">
        <f t="shared" si="29"/>
        <v>#N/A</v>
      </c>
      <c r="J413" s="158" t="e">
        <f t="shared" si="30"/>
        <v>#N/A</v>
      </c>
      <c r="K413" s="132" t="e">
        <f t="shared" si="24"/>
        <v>#N/A</v>
      </c>
      <c r="L413" s="132" t="e">
        <f t="shared" si="25"/>
        <v>#N/A</v>
      </c>
      <c r="Z413"/>
    </row>
    <row r="414" spans="1:26" x14ac:dyDescent="0.2">
      <c r="A414" s="133" t="s">
        <v>52</v>
      </c>
      <c r="B414" s="157">
        <f t="shared" si="26"/>
        <v>4.1529999999999996</v>
      </c>
      <c r="C414" s="157">
        <f t="shared" si="27"/>
        <v>3.9329999999999998</v>
      </c>
      <c r="D414" s="157">
        <f t="shared" si="28"/>
        <v>3.5859999999999999</v>
      </c>
      <c r="E414" s="157">
        <f t="shared" si="29"/>
        <v>3.98</v>
      </c>
      <c r="F414" s="157">
        <f t="shared" si="29"/>
        <v>3.6739999999999999</v>
      </c>
      <c r="G414" s="157">
        <f t="shared" si="29"/>
        <v>3.657</v>
      </c>
      <c r="H414" s="157">
        <f t="shared" si="29"/>
        <v>3.2869999999999999</v>
      </c>
      <c r="I414" s="157">
        <f t="shared" si="29"/>
        <v>1.837</v>
      </c>
      <c r="J414" s="158">
        <f t="shared" si="30"/>
        <v>3.0593686728775125E-2</v>
      </c>
      <c r="K414" s="132">
        <f t="shared" si="24"/>
        <v>-0.4411317310617584</v>
      </c>
      <c r="L414" s="132">
        <f t="shared" si="25"/>
        <v>-0.5576691548278353</v>
      </c>
      <c r="Z414"/>
    </row>
    <row r="415" spans="1:26" x14ac:dyDescent="0.2">
      <c r="A415" s="133" t="s">
        <v>54</v>
      </c>
      <c r="B415" s="157">
        <f t="shared" si="26"/>
        <v>0.75</v>
      </c>
      <c r="C415" s="157">
        <f t="shared" si="27"/>
        <v>0.23</v>
      </c>
      <c r="D415" s="157">
        <f t="shared" si="28"/>
        <v>8.7999999999999995E-2</v>
      </c>
      <c r="E415" s="157">
        <f t="shared" si="29"/>
        <v>0.192</v>
      </c>
      <c r="F415" s="157">
        <f t="shared" si="29"/>
        <v>0.26600000000000001</v>
      </c>
      <c r="G415" s="157">
        <f t="shared" si="29"/>
        <v>0.249</v>
      </c>
      <c r="H415" s="157">
        <f t="shared" si="29"/>
        <v>0.214</v>
      </c>
      <c r="I415" s="157">
        <f t="shared" si="29"/>
        <v>0.159</v>
      </c>
      <c r="J415" s="158">
        <f t="shared" si="30"/>
        <v>4.7464500136124604E-2</v>
      </c>
      <c r="K415" s="132">
        <f t="shared" si="24"/>
        <v>-0.2570093457943925</v>
      </c>
      <c r="L415" s="132">
        <f t="shared" si="25"/>
        <v>-0.78799999999999992</v>
      </c>
      <c r="Z415"/>
    </row>
    <row r="416" spans="1:26" x14ac:dyDescent="0.2">
      <c r="A416" s="133" t="s">
        <v>55</v>
      </c>
      <c r="B416" s="157">
        <f t="shared" si="26"/>
        <v>0.73099999999999998</v>
      </c>
      <c r="C416" s="157">
        <f t="shared" si="27"/>
        <v>0.34399999999999997</v>
      </c>
      <c r="D416" s="157">
        <f t="shared" si="28"/>
        <v>0.108</v>
      </c>
      <c r="E416" s="157">
        <f t="shared" si="29"/>
        <v>7.6999999999999999E-2</v>
      </c>
      <c r="F416" s="157">
        <f t="shared" si="29"/>
        <v>9.1999999999999998E-2</v>
      </c>
      <c r="G416" s="157">
        <f t="shared" si="29"/>
        <v>7.6999999999999999E-2</v>
      </c>
      <c r="H416" s="157">
        <f t="shared" si="29"/>
        <v>7.3999999999999996E-2</v>
      </c>
      <c r="I416" s="157">
        <f t="shared" si="29"/>
        <v>6.6000000000000003E-2</v>
      </c>
      <c r="J416" s="158">
        <f t="shared" si="30"/>
        <v>0.1337386018237082</v>
      </c>
      <c r="K416" s="132">
        <f t="shared" si="24"/>
        <v>-0.108108108108108</v>
      </c>
      <c r="L416" s="132">
        <f t="shared" si="25"/>
        <v>-0.90971272229822164</v>
      </c>
      <c r="Z416"/>
    </row>
    <row r="417" spans="1:26" x14ac:dyDescent="0.2">
      <c r="A417" s="133" t="s">
        <v>53</v>
      </c>
      <c r="B417" s="157">
        <f t="shared" si="26"/>
        <v>0.318</v>
      </c>
      <c r="C417" s="157">
        <f t="shared" si="27"/>
        <v>0.13</v>
      </c>
      <c r="D417" s="157">
        <f t="shared" si="28"/>
        <v>6.2E-2</v>
      </c>
      <c r="E417" s="157">
        <f t="shared" si="29"/>
        <v>7.3999999999999996E-2</v>
      </c>
      <c r="F417" s="157">
        <f t="shared" si="29"/>
        <v>0.08</v>
      </c>
      <c r="G417" s="157">
        <f t="shared" si="29"/>
        <v>9.4E-2</v>
      </c>
      <c r="H417" s="157">
        <f t="shared" si="29"/>
        <v>9.1999999999999998E-2</v>
      </c>
      <c r="I417" s="157">
        <f t="shared" si="29"/>
        <v>7.0999999999999994E-2</v>
      </c>
      <c r="J417" s="158">
        <f t="shared" si="30"/>
        <v>3.1397951792203935E-2</v>
      </c>
      <c r="K417" s="132">
        <f t="shared" si="24"/>
        <v>-0.22826086956521741</v>
      </c>
      <c r="L417" s="132">
        <f t="shared" si="25"/>
        <v>-0.77672955974842761</v>
      </c>
      <c r="Z417"/>
    </row>
    <row r="418" spans="1:26" x14ac:dyDescent="0.2">
      <c r="A418" s="133" t="s">
        <v>56</v>
      </c>
      <c r="B418" s="157" t="e">
        <f t="shared" si="26"/>
        <v>#N/A</v>
      </c>
      <c r="C418" s="157" t="e">
        <f t="shared" si="27"/>
        <v>#N/A</v>
      </c>
      <c r="D418" s="157" t="e">
        <f t="shared" si="28"/>
        <v>#N/A</v>
      </c>
      <c r="E418" s="157" t="e">
        <f t="shared" si="29"/>
        <v>#N/A</v>
      </c>
      <c r="F418" s="157" t="e">
        <f t="shared" si="29"/>
        <v>#N/A</v>
      </c>
      <c r="G418" s="157" t="e">
        <f t="shared" si="29"/>
        <v>#N/A</v>
      </c>
      <c r="H418" s="157" t="e">
        <f t="shared" si="29"/>
        <v>#N/A</v>
      </c>
      <c r="I418" s="157" t="e">
        <f t="shared" si="29"/>
        <v>#N/A</v>
      </c>
      <c r="J418" s="158" t="e">
        <f t="shared" si="30"/>
        <v>#N/A</v>
      </c>
      <c r="K418" s="132" t="e">
        <f t="shared" si="24"/>
        <v>#N/A</v>
      </c>
      <c r="L418" s="132" t="e">
        <f t="shared" si="25"/>
        <v>#N/A</v>
      </c>
      <c r="Z418"/>
    </row>
    <row r="419" spans="1:26" x14ac:dyDescent="0.2">
      <c r="A419" s="133" t="s">
        <v>57</v>
      </c>
      <c r="B419" s="157">
        <f t="shared" si="26"/>
        <v>1.6579999999999999</v>
      </c>
      <c r="C419" s="157">
        <f t="shared" si="27"/>
        <v>1.458</v>
      </c>
      <c r="D419" s="157">
        <f t="shared" si="28"/>
        <v>1.33</v>
      </c>
      <c r="E419" s="157">
        <f t="shared" si="29"/>
        <v>1.5149999999999999</v>
      </c>
      <c r="F419" s="157">
        <f t="shared" si="29"/>
        <v>1.3320000000000001</v>
      </c>
      <c r="G419" s="157">
        <f t="shared" si="29"/>
        <v>1.573</v>
      </c>
      <c r="H419" s="157">
        <f t="shared" si="29"/>
        <v>1.3979999999999999</v>
      </c>
      <c r="I419" s="157">
        <f t="shared" si="29"/>
        <v>1.145</v>
      </c>
      <c r="J419" s="158">
        <f t="shared" si="30"/>
        <v>6.9453766447425291E-2</v>
      </c>
      <c r="K419" s="132">
        <f t="shared" si="24"/>
        <v>-0.18097281831187406</v>
      </c>
      <c r="L419" s="132">
        <f t="shared" si="25"/>
        <v>-0.30940892641737028</v>
      </c>
      <c r="Z419"/>
    </row>
    <row r="420" spans="1:26" x14ac:dyDescent="0.2">
      <c r="A420" s="133" t="s">
        <v>58</v>
      </c>
      <c r="B420" s="157">
        <f t="shared" si="26"/>
        <v>0.80900000000000005</v>
      </c>
      <c r="C420" s="157">
        <f t="shared" si="27"/>
        <v>0.96699999999999997</v>
      </c>
      <c r="D420" s="157">
        <f t="shared" si="28"/>
        <v>0.99299999999999999</v>
      </c>
      <c r="E420" s="157">
        <f t="shared" si="29"/>
        <v>0.71399999999999997</v>
      </c>
      <c r="F420" s="157">
        <f t="shared" si="29"/>
        <v>0.61099999999999999</v>
      </c>
      <c r="G420" s="157">
        <f t="shared" si="29"/>
        <v>0.68500000000000005</v>
      </c>
      <c r="H420" s="157">
        <f t="shared" si="29"/>
        <v>0.70299999999999996</v>
      </c>
      <c r="I420" s="157">
        <f t="shared" si="29"/>
        <v>0.5</v>
      </c>
      <c r="J420" s="158">
        <f t="shared" si="30"/>
        <v>0.10418290183553604</v>
      </c>
      <c r="K420" s="132">
        <f t="shared" si="24"/>
        <v>-0.28876244665718342</v>
      </c>
      <c r="L420" s="132">
        <f t="shared" si="25"/>
        <v>-0.38195302843016071</v>
      </c>
      <c r="Z420"/>
    </row>
    <row r="421" spans="1:26" x14ac:dyDescent="0.2">
      <c r="A421" s="133" t="s">
        <v>59</v>
      </c>
      <c r="B421" s="157">
        <f t="shared" si="26"/>
        <v>17.315999999999999</v>
      </c>
      <c r="C421" s="157">
        <f t="shared" si="27"/>
        <v>22.58</v>
      </c>
      <c r="D421" s="157">
        <f t="shared" si="28"/>
        <v>13.465999999999999</v>
      </c>
      <c r="E421" s="157">
        <f t="shared" si="29"/>
        <v>11.474</v>
      </c>
      <c r="F421" s="157">
        <f t="shared" si="29"/>
        <v>12.420999999999999</v>
      </c>
      <c r="G421" s="157">
        <f t="shared" si="29"/>
        <v>12.019</v>
      </c>
      <c r="H421" s="157">
        <f t="shared" si="29"/>
        <v>12.21</v>
      </c>
      <c r="I421" s="157">
        <f t="shared" si="29"/>
        <v>11.397</v>
      </c>
      <c r="J421" s="158">
        <f t="shared" si="30"/>
        <v>0.29885245064253935</v>
      </c>
      <c r="K421" s="132">
        <f t="shared" si="24"/>
        <v>-6.6584766584766641E-2</v>
      </c>
      <c r="L421" s="132">
        <f t="shared" si="25"/>
        <v>-0.34182259182259178</v>
      </c>
      <c r="Z421"/>
    </row>
    <row r="422" spans="1:26" x14ac:dyDescent="0.2">
      <c r="A422" s="133" t="s">
        <v>60</v>
      </c>
      <c r="B422" s="157">
        <f t="shared" si="26"/>
        <v>0.621</v>
      </c>
      <c r="C422" s="157">
        <f t="shared" si="27"/>
        <v>0.54100000000000004</v>
      </c>
      <c r="D422" s="157">
        <f t="shared" si="28"/>
        <v>0.46600000000000003</v>
      </c>
      <c r="E422" s="157">
        <f t="shared" si="29"/>
        <v>1.6E-2</v>
      </c>
      <c r="F422" s="157">
        <f t="shared" si="29"/>
        <v>2.7E-2</v>
      </c>
      <c r="G422" s="157">
        <f t="shared" si="29"/>
        <v>0.16800000000000001</v>
      </c>
      <c r="H422" s="157">
        <f t="shared" si="29"/>
        <v>7.0999999999999994E-2</v>
      </c>
      <c r="I422" s="157">
        <f t="shared" si="29"/>
        <v>2.3E-2</v>
      </c>
      <c r="J422" s="158">
        <f t="shared" si="30"/>
        <v>2.1642475711025899E-3</v>
      </c>
      <c r="K422" s="132">
        <f t="shared" si="24"/>
        <v>-0.676056338028169</v>
      </c>
      <c r="L422" s="132">
        <f t="shared" si="25"/>
        <v>-0.96296296296296291</v>
      </c>
      <c r="Z422"/>
    </row>
    <row r="423" spans="1:26" x14ac:dyDescent="0.2">
      <c r="A423" s="133" t="s">
        <v>61</v>
      </c>
      <c r="B423" s="157">
        <f t="shared" si="26"/>
        <v>3.4860000000000002</v>
      </c>
      <c r="C423" s="157">
        <f t="shared" si="27"/>
        <v>1.6419999999999999</v>
      </c>
      <c r="D423" s="157">
        <f t="shared" si="28"/>
        <v>1.0469999999999999</v>
      </c>
      <c r="E423" s="157">
        <f t="shared" si="29"/>
        <v>1.607</v>
      </c>
      <c r="F423" s="157">
        <f t="shared" si="29"/>
        <v>1.569</v>
      </c>
      <c r="G423" s="157">
        <f t="shared" si="29"/>
        <v>1.482</v>
      </c>
      <c r="H423" s="157">
        <f t="shared" si="29"/>
        <v>1.3149999999999999</v>
      </c>
      <c r="I423" s="157">
        <f t="shared" si="29"/>
        <v>0.84699999999999998</v>
      </c>
      <c r="J423" s="158">
        <f t="shared" si="30"/>
        <v>3.9397884961524965E-2</v>
      </c>
      <c r="K423" s="132">
        <f t="shared" si="24"/>
        <v>-0.35589353612167296</v>
      </c>
      <c r="L423" s="132">
        <f t="shared" si="25"/>
        <v>-0.75702811244979917</v>
      </c>
      <c r="Z423"/>
    </row>
    <row r="424" spans="1:26" x14ac:dyDescent="0.2">
      <c r="A424" s="133" t="s">
        <v>65</v>
      </c>
      <c r="B424" s="157">
        <f t="shared" si="26"/>
        <v>1.2649999999999999</v>
      </c>
      <c r="C424" s="157">
        <f t="shared" si="27"/>
        <v>1.1850000000000001</v>
      </c>
      <c r="D424" s="157">
        <f t="shared" si="28"/>
        <v>1.115</v>
      </c>
      <c r="E424" s="157">
        <f t="shared" si="29"/>
        <v>1.3460000000000001</v>
      </c>
      <c r="F424" s="157">
        <f t="shared" si="29"/>
        <v>1.202</v>
      </c>
      <c r="G424" s="157">
        <f t="shared" si="29"/>
        <v>1.2689999999999999</v>
      </c>
      <c r="H424" s="157">
        <f t="shared" si="29"/>
        <v>1.22</v>
      </c>
      <c r="I424" s="157">
        <f t="shared" si="29"/>
        <v>0.73899999999999999</v>
      </c>
      <c r="J424" s="158">
        <f t="shared" si="30"/>
        <v>7.9837110687401847E-2</v>
      </c>
      <c r="K424" s="132">
        <f t="shared" si="24"/>
        <v>-0.3942622950819672</v>
      </c>
      <c r="L424" s="132">
        <f t="shared" si="25"/>
        <v>-0.41581027667984188</v>
      </c>
      <c r="Z424"/>
    </row>
    <row r="425" spans="1:26" x14ac:dyDescent="0.2">
      <c r="A425" s="133" t="s">
        <v>63</v>
      </c>
      <c r="B425" s="157">
        <f t="shared" si="26"/>
        <v>0.23499999999999999</v>
      </c>
      <c r="C425" s="157">
        <f t="shared" si="27"/>
        <v>0.111</v>
      </c>
      <c r="D425" s="157">
        <f t="shared" si="28"/>
        <v>0.09</v>
      </c>
      <c r="E425" s="157">
        <f t="shared" si="29"/>
        <v>0.08</v>
      </c>
      <c r="F425" s="157">
        <f t="shared" si="29"/>
        <v>7.8E-2</v>
      </c>
      <c r="G425" s="157">
        <f t="shared" si="29"/>
        <v>8.2000000000000003E-2</v>
      </c>
      <c r="H425" s="157">
        <f t="shared" si="29"/>
        <v>0.08</v>
      </c>
      <c r="I425" s="157">
        <f t="shared" si="29"/>
        <v>5.3999999999999999E-2</v>
      </c>
      <c r="J425" s="158">
        <f t="shared" si="30"/>
        <v>2.6570069702149517E-2</v>
      </c>
      <c r="K425" s="132">
        <f t="shared" si="24"/>
        <v>-0.32500000000000007</v>
      </c>
      <c r="L425" s="132">
        <f t="shared" si="25"/>
        <v>-0.77021276595744681</v>
      </c>
      <c r="Z425"/>
    </row>
    <row r="426" spans="1:26" x14ac:dyDescent="0.2">
      <c r="A426" s="160" t="s">
        <v>62</v>
      </c>
      <c r="B426" s="157">
        <f t="shared" si="26"/>
        <v>4.5679999999999996</v>
      </c>
      <c r="C426" s="157">
        <f t="shared" si="27"/>
        <v>2.5619999999999998</v>
      </c>
      <c r="D426" s="157">
        <f t="shared" si="28"/>
        <v>1.7470000000000001</v>
      </c>
      <c r="E426" s="157">
        <f t="shared" si="29"/>
        <v>1.5720000000000001</v>
      </c>
      <c r="F426" s="157">
        <f t="shared" si="29"/>
        <v>1.68</v>
      </c>
      <c r="G426" s="157">
        <f t="shared" si="29"/>
        <v>1.456</v>
      </c>
      <c r="H426" s="157">
        <f t="shared" si="29"/>
        <v>1.5860000000000001</v>
      </c>
      <c r="I426" s="157">
        <f t="shared" si="29"/>
        <v>1.76</v>
      </c>
      <c r="J426" s="158">
        <f t="shared" si="30"/>
        <v>0.32518799006846316</v>
      </c>
      <c r="K426" s="132">
        <f t="shared" si="24"/>
        <v>0.10970996216897855</v>
      </c>
      <c r="L426" s="132">
        <f t="shared" si="25"/>
        <v>-0.61471103327495624</v>
      </c>
      <c r="Z426"/>
    </row>
    <row r="427" spans="1:26" x14ac:dyDescent="0.2">
      <c r="A427" s="161" t="s">
        <v>67</v>
      </c>
      <c r="B427" s="157">
        <f t="shared" si="26"/>
        <v>7.9740000000000002</v>
      </c>
      <c r="C427" s="157">
        <f t="shared" si="27"/>
        <v>6.8929999999999998</v>
      </c>
      <c r="D427" s="157">
        <f t="shared" si="28"/>
        <v>11.273999999999999</v>
      </c>
      <c r="E427" s="157">
        <f t="shared" si="29"/>
        <v>11.241</v>
      </c>
      <c r="F427" s="157">
        <f t="shared" si="29"/>
        <v>13.252000000000001</v>
      </c>
      <c r="G427" s="157">
        <f t="shared" si="29"/>
        <v>14.603</v>
      </c>
      <c r="H427" s="157">
        <f t="shared" si="29"/>
        <v>13.706</v>
      </c>
      <c r="I427" s="157">
        <f t="shared" si="29"/>
        <v>13.773999999999999</v>
      </c>
      <c r="J427" s="158">
        <f t="shared" si="30"/>
        <v>0.19259729491268521</v>
      </c>
      <c r="K427" s="132">
        <f t="shared" si="24"/>
        <v>4.9613308040274973E-3</v>
      </c>
      <c r="L427" s="132">
        <f t="shared" si="25"/>
        <v>0.72736393278153988</v>
      </c>
      <c r="Z427"/>
    </row>
    <row r="428" spans="1:26" ht="13.5" thickBot="1" x14ac:dyDescent="0.25">
      <c r="A428" s="162" t="s">
        <v>68</v>
      </c>
      <c r="B428" s="157">
        <f t="shared" si="26"/>
        <v>11.58</v>
      </c>
      <c r="C428" s="157">
        <f t="shared" si="27"/>
        <v>8.2210000000000001</v>
      </c>
      <c r="D428" s="157">
        <f t="shared" si="28"/>
        <v>5.7480000000000002</v>
      </c>
      <c r="E428" s="157">
        <f t="shared" si="29"/>
        <v>4.4269999999999996</v>
      </c>
      <c r="F428" s="157">
        <f t="shared" si="29"/>
        <v>4.5759999999999996</v>
      </c>
      <c r="G428" s="157">
        <f t="shared" si="29"/>
        <v>4.79</v>
      </c>
      <c r="H428" s="157">
        <f t="shared" si="29"/>
        <v>4.8179999999999996</v>
      </c>
      <c r="I428" s="157">
        <f t="shared" si="29"/>
        <v>3.9289999999999998</v>
      </c>
      <c r="J428" s="158">
        <f t="shared" si="30"/>
        <v>6.3787550861804876E-2</v>
      </c>
      <c r="K428" s="132">
        <f t="shared" si="24"/>
        <v>-0.18451639684516397</v>
      </c>
      <c r="L428" s="132">
        <f t="shared" si="25"/>
        <v>-0.6607081174438687</v>
      </c>
      <c r="Z428"/>
    </row>
    <row r="429" spans="1:26" x14ac:dyDescent="0.2">
      <c r="F429" s="118"/>
      <c r="G429" s="169"/>
      <c r="H429" s="170"/>
    </row>
    <row r="430" spans="1:26" x14ac:dyDescent="0.2">
      <c r="A430" t="s">
        <v>129</v>
      </c>
      <c r="H430" s="171"/>
    </row>
    <row r="431" spans="1:26" x14ac:dyDescent="0.2">
      <c r="A431" t="s">
        <v>131</v>
      </c>
      <c r="H431" s="20"/>
    </row>
    <row r="432" spans="1:26" x14ac:dyDescent="0.2">
      <c r="H432" s="118"/>
    </row>
    <row r="433" spans="26:26" x14ac:dyDescent="0.2">
      <c r="Z433"/>
    </row>
    <row r="434" spans="26:26" x14ac:dyDescent="0.2">
      <c r="Z434"/>
    </row>
    <row r="435" spans="26:26" x14ac:dyDescent="0.2">
      <c r="Z435"/>
    </row>
    <row r="436" spans="26:26" x14ac:dyDescent="0.2">
      <c r="Z436"/>
    </row>
    <row r="437" spans="26:26" x14ac:dyDescent="0.2">
      <c r="Z437"/>
    </row>
    <row r="438" spans="26:26" ht="42" customHeight="1" x14ac:dyDescent="0.2">
      <c r="Z438"/>
    </row>
    <row r="439" spans="26:26" x14ac:dyDescent="0.2">
      <c r="Z439"/>
    </row>
    <row r="440" spans="26:26" x14ac:dyDescent="0.2">
      <c r="Z440"/>
    </row>
    <row r="441" spans="26:26" x14ac:dyDescent="0.2">
      <c r="Z441"/>
    </row>
    <row r="442" spans="26:26" x14ac:dyDescent="0.2">
      <c r="Z442"/>
    </row>
    <row r="443" spans="26:26" x14ac:dyDescent="0.2">
      <c r="Z443"/>
    </row>
    <row r="444" spans="26:26" x14ac:dyDescent="0.2">
      <c r="Z444"/>
    </row>
    <row r="445" spans="26:26" x14ac:dyDescent="0.2">
      <c r="Z445"/>
    </row>
    <row r="446" spans="26:26" x14ac:dyDescent="0.2">
      <c r="Z446"/>
    </row>
    <row r="447" spans="26:26" x14ac:dyDescent="0.2">
      <c r="Z447"/>
    </row>
    <row r="448" spans="26:26" x14ac:dyDescent="0.2">
      <c r="Z448"/>
    </row>
    <row r="449" spans="26:26" x14ac:dyDescent="0.2">
      <c r="Z449"/>
    </row>
    <row r="450" spans="26:26" x14ac:dyDescent="0.2">
      <c r="Z450"/>
    </row>
    <row r="451" spans="26:26" x14ac:dyDescent="0.2">
      <c r="Z451"/>
    </row>
    <row r="452" spans="26:26" x14ac:dyDescent="0.2">
      <c r="Z452"/>
    </row>
    <row r="453" spans="26:26" x14ac:dyDescent="0.2">
      <c r="Z453"/>
    </row>
    <row r="454" spans="26:26" x14ac:dyDescent="0.2">
      <c r="Z454"/>
    </row>
    <row r="455" spans="26:26" x14ac:dyDescent="0.2">
      <c r="Z455"/>
    </row>
    <row r="456" spans="26:26" x14ac:dyDescent="0.2">
      <c r="Z456"/>
    </row>
    <row r="457" spans="26:26" x14ac:dyDescent="0.2">
      <c r="Z457"/>
    </row>
    <row r="458" spans="26:26" x14ac:dyDescent="0.2">
      <c r="Z458"/>
    </row>
    <row r="459" spans="26:26" x14ac:dyDescent="0.2">
      <c r="Z459"/>
    </row>
    <row r="460" spans="26:26" x14ac:dyDescent="0.2">
      <c r="Z460"/>
    </row>
    <row r="461" spans="26:26" x14ac:dyDescent="0.2">
      <c r="Z461"/>
    </row>
    <row r="462" spans="26:26" x14ac:dyDescent="0.2">
      <c r="Z462"/>
    </row>
    <row r="463" spans="26:26" x14ac:dyDescent="0.2">
      <c r="Z463"/>
    </row>
    <row r="464" spans="26:26" x14ac:dyDescent="0.2">
      <c r="Z464"/>
    </row>
    <row r="465" spans="26:26" x14ac:dyDescent="0.2">
      <c r="Z465"/>
    </row>
    <row r="466" spans="26:26" x14ac:dyDescent="0.2">
      <c r="Z466"/>
    </row>
    <row r="467" spans="26:26" x14ac:dyDescent="0.2">
      <c r="Z467"/>
    </row>
    <row r="468" spans="26:26" x14ac:dyDescent="0.2">
      <c r="Z468"/>
    </row>
    <row r="469" spans="26:26" x14ac:dyDescent="0.2">
      <c r="Z469"/>
    </row>
    <row r="470" spans="26:26" x14ac:dyDescent="0.2">
      <c r="Z470"/>
    </row>
    <row r="471" spans="26:26" x14ac:dyDescent="0.2">
      <c r="Z471"/>
    </row>
    <row r="472" spans="26:26" x14ac:dyDescent="0.2">
      <c r="Z472"/>
    </row>
    <row r="473" spans="26:26" x14ac:dyDescent="0.2">
      <c r="Z473"/>
    </row>
    <row r="474" spans="26:26" x14ac:dyDescent="0.2">
      <c r="Z474"/>
    </row>
    <row r="475" spans="26:26" x14ac:dyDescent="0.2">
      <c r="Z475"/>
    </row>
    <row r="476" spans="26:26" x14ac:dyDescent="0.2">
      <c r="Z476"/>
    </row>
    <row r="477" spans="26:26" x14ac:dyDescent="0.2">
      <c r="Z477"/>
    </row>
    <row r="478" spans="26:26" x14ac:dyDescent="0.2">
      <c r="Z478"/>
    </row>
    <row r="479" spans="26:26" x14ac:dyDescent="0.2">
      <c r="Z479"/>
    </row>
    <row r="480" spans="26:26" x14ac:dyDescent="0.2">
      <c r="Z480"/>
    </row>
    <row r="481" spans="26:26" x14ac:dyDescent="0.2">
      <c r="Z481"/>
    </row>
    <row r="482" spans="26:26" x14ac:dyDescent="0.2">
      <c r="Z482"/>
    </row>
    <row r="483" spans="26:26" x14ac:dyDescent="0.2">
      <c r="Z483"/>
    </row>
    <row r="484" spans="26:26" x14ac:dyDescent="0.2">
      <c r="Z484"/>
    </row>
    <row r="485" spans="26:26" x14ac:dyDescent="0.2">
      <c r="Z485"/>
    </row>
    <row r="486" spans="26:26" x14ac:dyDescent="0.2">
      <c r="Z486"/>
    </row>
    <row r="487" spans="26:26" x14ac:dyDescent="0.2">
      <c r="Z487"/>
    </row>
    <row r="488" spans="26:26" x14ac:dyDescent="0.2">
      <c r="Z488"/>
    </row>
    <row r="489" spans="26:26" x14ac:dyDescent="0.2">
      <c r="Z489"/>
    </row>
    <row r="490" spans="26:26" x14ac:dyDescent="0.2">
      <c r="Z490"/>
    </row>
    <row r="491" spans="26:26" x14ac:dyDescent="0.2">
      <c r="Z491"/>
    </row>
    <row r="492" spans="26:26" x14ac:dyDescent="0.2">
      <c r="Z492"/>
    </row>
    <row r="493" spans="26:26" x14ac:dyDescent="0.2">
      <c r="Z493"/>
    </row>
    <row r="494" spans="26:26" x14ac:dyDescent="0.2">
      <c r="Z494"/>
    </row>
    <row r="495" spans="26:26" x14ac:dyDescent="0.2">
      <c r="Z495"/>
    </row>
    <row r="496" spans="26:26" x14ac:dyDescent="0.2">
      <c r="Z496"/>
    </row>
    <row r="497" spans="26:26" x14ac:dyDescent="0.2">
      <c r="Z497"/>
    </row>
    <row r="498" spans="26:26" x14ac:dyDescent="0.2">
      <c r="Z498"/>
    </row>
    <row r="499" spans="26:26" x14ac:dyDescent="0.2">
      <c r="Z499"/>
    </row>
    <row r="500" spans="26:26" x14ac:dyDescent="0.2">
      <c r="Z500"/>
    </row>
    <row r="501" spans="26:26" x14ac:dyDescent="0.2">
      <c r="Z501"/>
    </row>
    <row r="502" spans="26:26" x14ac:dyDescent="0.2">
      <c r="Z502"/>
    </row>
    <row r="503" spans="26:26" x14ac:dyDescent="0.2">
      <c r="Z503"/>
    </row>
    <row r="504" spans="26:26" x14ac:dyDescent="0.2">
      <c r="Z504"/>
    </row>
    <row r="505" spans="26:26" x14ac:dyDescent="0.2">
      <c r="Z505"/>
    </row>
    <row r="506" spans="26:26" x14ac:dyDescent="0.2">
      <c r="Z506"/>
    </row>
    <row r="507" spans="26:26" x14ac:dyDescent="0.2">
      <c r="Z507"/>
    </row>
    <row r="508" spans="26:26" x14ac:dyDescent="0.2">
      <c r="Z508"/>
    </row>
    <row r="509" spans="26:26" x14ac:dyDescent="0.2">
      <c r="Z509"/>
    </row>
    <row r="510" spans="26:26" x14ac:dyDescent="0.2">
      <c r="Z510"/>
    </row>
    <row r="511" spans="26:26" x14ac:dyDescent="0.2">
      <c r="Z511"/>
    </row>
    <row r="512" spans="26:26" x14ac:dyDescent="0.2">
      <c r="Z512"/>
    </row>
    <row r="513" spans="26:26" x14ac:dyDescent="0.2">
      <c r="Z513"/>
    </row>
    <row r="514" spans="26:26" x14ac:dyDescent="0.2">
      <c r="Z514"/>
    </row>
    <row r="515" spans="26:26" x14ac:dyDescent="0.2">
      <c r="Z515"/>
    </row>
    <row r="516" spans="26:26" x14ac:dyDescent="0.2">
      <c r="Z516"/>
    </row>
    <row r="517" spans="26:26" x14ac:dyDescent="0.2">
      <c r="Z517"/>
    </row>
    <row r="518" spans="26:26" x14ac:dyDescent="0.2">
      <c r="Z518"/>
    </row>
    <row r="519" spans="26:26" x14ac:dyDescent="0.2">
      <c r="Z519"/>
    </row>
    <row r="520" spans="26:26" x14ac:dyDescent="0.2">
      <c r="Z520"/>
    </row>
    <row r="521" spans="26:26" x14ac:dyDescent="0.2">
      <c r="Z521"/>
    </row>
    <row r="522" spans="26:26" x14ac:dyDescent="0.2">
      <c r="Z522"/>
    </row>
    <row r="523" spans="26:26" x14ac:dyDescent="0.2">
      <c r="Z523"/>
    </row>
    <row r="524" spans="26:26" x14ac:dyDescent="0.2">
      <c r="Z524"/>
    </row>
    <row r="525" spans="26:26" x14ac:dyDescent="0.2">
      <c r="Z525"/>
    </row>
    <row r="526" spans="26:26" x14ac:dyDescent="0.2">
      <c r="Z526"/>
    </row>
    <row r="527" spans="26:26" x14ac:dyDescent="0.2">
      <c r="Z527"/>
    </row>
    <row r="528" spans="26:26" x14ac:dyDescent="0.2">
      <c r="Z528"/>
    </row>
    <row r="529" spans="26:26" x14ac:dyDescent="0.2">
      <c r="Z529"/>
    </row>
    <row r="530" spans="26:26" x14ac:dyDescent="0.2">
      <c r="Z530"/>
    </row>
    <row r="531" spans="26:26" x14ac:dyDescent="0.2">
      <c r="Z531"/>
    </row>
    <row r="532" spans="26:26" x14ac:dyDescent="0.2">
      <c r="Z532"/>
    </row>
    <row r="533" spans="26:26" x14ac:dyDescent="0.2">
      <c r="Z533"/>
    </row>
    <row r="534" spans="26:26" x14ac:dyDescent="0.2">
      <c r="Z534"/>
    </row>
    <row r="535" spans="26:26" x14ac:dyDescent="0.2">
      <c r="Z535"/>
    </row>
    <row r="536" spans="26:26" x14ac:dyDescent="0.2">
      <c r="Z536"/>
    </row>
    <row r="537" spans="26:26" x14ac:dyDescent="0.2">
      <c r="Z537"/>
    </row>
    <row r="538" spans="26:26" x14ac:dyDescent="0.2">
      <c r="Z538"/>
    </row>
    <row r="539" spans="26:26" x14ac:dyDescent="0.2">
      <c r="Z539"/>
    </row>
    <row r="540" spans="26:26" x14ac:dyDescent="0.2">
      <c r="Z540"/>
    </row>
    <row r="541" spans="26:26" x14ac:dyDescent="0.2">
      <c r="Z541"/>
    </row>
    <row r="542" spans="26:26" x14ac:dyDescent="0.2">
      <c r="Z542"/>
    </row>
    <row r="543" spans="26:26" x14ac:dyDescent="0.2">
      <c r="Z543"/>
    </row>
  </sheetData>
  <mergeCells count="21">
    <mergeCell ref="H386:H387"/>
    <mergeCell ref="I386:I387"/>
    <mergeCell ref="J386:J387"/>
    <mergeCell ref="K386:K387"/>
    <mergeCell ref="L386:L387"/>
    <mergeCell ref="A320:S320"/>
    <mergeCell ref="Y355:AB357"/>
    <mergeCell ref="B384:H384"/>
    <mergeCell ref="J384:T384"/>
    <mergeCell ref="B386:B387"/>
    <mergeCell ref="C386:C387"/>
    <mergeCell ref="D386:D387"/>
    <mergeCell ref="E386:E387"/>
    <mergeCell ref="F386:F387"/>
    <mergeCell ref="G386:G387"/>
    <mergeCell ref="W8:Y8"/>
    <mergeCell ref="A124:S124"/>
    <mergeCell ref="A163:S163"/>
    <mergeCell ref="A202:S202"/>
    <mergeCell ref="A241:S241"/>
    <mergeCell ref="A280:S280"/>
  </mergeCells>
  <pageMargins left="0.25" right="0.2" top="1" bottom="1" header="0.5" footer="0.5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Fig 1a FEC by sector</vt:lpstr>
      <vt:lpstr>Fig 1a FEC by sectors</vt:lpstr>
      <vt:lpstr>Fig 1b Data - Oil</vt:lpstr>
      <vt:lpstr>Fig 1b Oil by sector</vt:lpstr>
      <vt:lpstr>Fig 1c Data - electricity</vt:lpstr>
      <vt:lpstr>Fig 1c electr by sector</vt:lpstr>
      <vt:lpstr>Fig 1d Data - NG</vt:lpstr>
      <vt:lpstr>Fig 1d NG by sector</vt:lpstr>
      <vt:lpstr>Fig 1e Data - solid fuel</vt:lpstr>
      <vt:lpstr>Fig 1e solid fuel by sector</vt:lpstr>
      <vt:lpstr>'Fig 1a FEC by sector'!Print_Area</vt:lpstr>
      <vt:lpstr>'Fig 1b Data - Oil'!Print_Area</vt:lpstr>
      <vt:lpstr>'Fig 1c Data - electricity'!Print_Area</vt:lpstr>
      <vt:lpstr>'Fig 1d Data - NG'!Print_Area</vt:lpstr>
      <vt:lpstr>'Fig 1e Data - solid fuel'!Print_Area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2012-03-28T09:16:19Z</dcterms:created>
  <dcterms:modified xsi:type="dcterms:W3CDTF">2012-03-28T09:17:04Z</dcterms:modified>
</cp:coreProperties>
</file>