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400" tabRatio="664" activeTab="1"/>
  </bookViews>
  <sheets>
    <sheet name="Original Data" sheetId="14" r:id="rId1"/>
    <sheet name="DATA AND CHART" sheetId="15" r:id="rId2"/>
    <sheet name="Draft" sheetId="16" r:id="rId3"/>
  </sheets>
  <externalReferences>
    <externalReference r:id="rId4"/>
  </externalReferences>
  <definedNames>
    <definedName name="YearProxy">[1]Parameters!$C$6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4" l="1"/>
  <c r="Q4" i="14" s="1"/>
  <c r="X4" i="14" s="1"/>
  <c r="G6" i="14"/>
  <c r="V4" i="14" l="1"/>
  <c r="W42" i="14"/>
  <c r="X42" i="14"/>
  <c r="Y42" i="14"/>
  <c r="W43" i="14"/>
  <c r="X43" i="14"/>
  <c r="Y43" i="14"/>
  <c r="W44" i="14"/>
  <c r="X44" i="14"/>
  <c r="Y44" i="14"/>
  <c r="W45" i="14"/>
  <c r="X45" i="14"/>
  <c r="Y45" i="14"/>
  <c r="W46" i="14"/>
  <c r="X46" i="14"/>
  <c r="Y46" i="14"/>
  <c r="W47" i="14"/>
  <c r="X47" i="14"/>
  <c r="Y47" i="14"/>
  <c r="W48" i="14"/>
  <c r="X48" i="14"/>
  <c r="Y48" i="14"/>
  <c r="W49" i="14"/>
  <c r="X49" i="14"/>
  <c r="Y49" i="14"/>
  <c r="W50" i="14"/>
  <c r="X50" i="14"/>
  <c r="Y50" i="14"/>
  <c r="W51" i="14"/>
  <c r="X51" i="14"/>
  <c r="Y51" i="14"/>
  <c r="W52" i="14"/>
  <c r="X52" i="14"/>
  <c r="Y52" i="14"/>
  <c r="W53" i="14"/>
  <c r="X53" i="14"/>
  <c r="Y53" i="14"/>
  <c r="W54" i="14"/>
  <c r="X54" i="14"/>
  <c r="Y54" i="14"/>
  <c r="W55" i="14"/>
  <c r="X55" i="14"/>
  <c r="Y55" i="14"/>
  <c r="W56" i="14"/>
  <c r="X56" i="14"/>
  <c r="Y56" i="14"/>
  <c r="W57" i="14"/>
  <c r="X57" i="14"/>
  <c r="Y57" i="14"/>
  <c r="W58" i="14"/>
  <c r="X58" i="14"/>
  <c r="Y58" i="14"/>
  <c r="W59" i="14"/>
  <c r="X59" i="14"/>
  <c r="Y59" i="14"/>
  <c r="W60" i="14"/>
  <c r="X60" i="14"/>
  <c r="Y60" i="14"/>
  <c r="W61" i="14"/>
  <c r="X61" i="14"/>
  <c r="Y61" i="14"/>
  <c r="W62" i="14"/>
  <c r="X62" i="14"/>
  <c r="Y62" i="14"/>
  <c r="W63" i="14"/>
  <c r="X63" i="14"/>
  <c r="Y63" i="14"/>
  <c r="W64" i="14"/>
  <c r="X64" i="14"/>
  <c r="Y64" i="14"/>
  <c r="W65" i="14"/>
  <c r="X65" i="14"/>
  <c r="Y65" i="14"/>
  <c r="W66" i="14"/>
  <c r="X66" i="14"/>
  <c r="Y66" i="14"/>
  <c r="W67" i="14"/>
  <c r="X67" i="14"/>
  <c r="Y67" i="14"/>
  <c r="W70" i="14"/>
  <c r="X70" i="14"/>
  <c r="Y70" i="14"/>
  <c r="Y41" i="14"/>
  <c r="X41" i="14"/>
  <c r="W41" i="14"/>
  <c r="S70" i="14"/>
  <c r="R70" i="14"/>
  <c r="Q70" i="14"/>
  <c r="P70" i="14"/>
  <c r="S67" i="14"/>
  <c r="R67" i="14"/>
  <c r="Q67" i="14"/>
  <c r="P67" i="14"/>
  <c r="S66" i="14"/>
  <c r="R66" i="14"/>
  <c r="Q66" i="14"/>
  <c r="P66" i="14"/>
  <c r="S65" i="14"/>
  <c r="R65" i="14"/>
  <c r="Q65" i="14"/>
  <c r="P65" i="14"/>
  <c r="S64" i="14"/>
  <c r="R64" i="14"/>
  <c r="Q64" i="14"/>
  <c r="P64" i="14"/>
  <c r="S63" i="14"/>
  <c r="R63" i="14"/>
  <c r="Q63" i="14"/>
  <c r="P63" i="14"/>
  <c r="S62" i="14"/>
  <c r="R62" i="14"/>
  <c r="Q62" i="14"/>
  <c r="P62" i="14"/>
  <c r="S61" i="14"/>
  <c r="R61" i="14"/>
  <c r="Q61" i="14"/>
  <c r="P61" i="14"/>
  <c r="S60" i="14"/>
  <c r="R60" i="14"/>
  <c r="Q60" i="14"/>
  <c r="P60" i="14"/>
  <c r="S59" i="14"/>
  <c r="R59" i="14"/>
  <c r="Q59" i="14"/>
  <c r="P59" i="14"/>
  <c r="S58" i="14"/>
  <c r="R58" i="14"/>
  <c r="Q58" i="14"/>
  <c r="P58" i="14"/>
  <c r="S57" i="14"/>
  <c r="R57" i="14"/>
  <c r="Q57" i="14"/>
  <c r="P57" i="14"/>
  <c r="S56" i="14"/>
  <c r="R56" i="14"/>
  <c r="Q56" i="14"/>
  <c r="P56" i="14"/>
  <c r="S55" i="14"/>
  <c r="R55" i="14"/>
  <c r="Q55" i="14"/>
  <c r="P55" i="14"/>
  <c r="S54" i="14"/>
  <c r="R54" i="14"/>
  <c r="Q54" i="14"/>
  <c r="P54" i="14"/>
  <c r="S53" i="14"/>
  <c r="R53" i="14"/>
  <c r="Q53" i="14"/>
  <c r="P53" i="14"/>
  <c r="S52" i="14"/>
  <c r="R52" i="14"/>
  <c r="Q52" i="14"/>
  <c r="P52" i="14"/>
  <c r="S51" i="14"/>
  <c r="R51" i="14"/>
  <c r="Q51" i="14"/>
  <c r="P51" i="14"/>
  <c r="S50" i="14"/>
  <c r="R50" i="14"/>
  <c r="Q50" i="14"/>
  <c r="P50" i="14"/>
  <c r="S49" i="14"/>
  <c r="R49" i="14"/>
  <c r="Q49" i="14"/>
  <c r="P49" i="14"/>
  <c r="S48" i="14"/>
  <c r="R48" i="14"/>
  <c r="Q48" i="14"/>
  <c r="P48" i="14"/>
  <c r="S47" i="14"/>
  <c r="R47" i="14"/>
  <c r="Q47" i="14"/>
  <c r="P47" i="14"/>
  <c r="S46" i="14"/>
  <c r="R46" i="14"/>
  <c r="Q46" i="14"/>
  <c r="P46" i="14"/>
  <c r="S45" i="14"/>
  <c r="R45" i="14"/>
  <c r="Q45" i="14"/>
  <c r="P45" i="14"/>
  <c r="S44" i="14"/>
  <c r="R44" i="14"/>
  <c r="Q44" i="14"/>
  <c r="P44" i="14"/>
  <c r="S43" i="14"/>
  <c r="R43" i="14"/>
  <c r="Q43" i="14"/>
  <c r="P43" i="14"/>
  <c r="S42" i="14"/>
  <c r="R42" i="14"/>
  <c r="Q42" i="14"/>
  <c r="P42" i="14"/>
  <c r="S41" i="14"/>
  <c r="R41" i="14"/>
  <c r="Q41" i="14"/>
  <c r="P41" i="14"/>
  <c r="L6" i="14"/>
  <c r="Z70" i="14" l="1"/>
  <c r="AA70" i="14" s="1"/>
  <c r="Z67" i="14" l="1"/>
  <c r="AA67" i="14" s="1"/>
  <c r="Z66" i="14"/>
  <c r="AA66" i="14" s="1"/>
  <c r="Z65" i="14"/>
  <c r="AA65" i="14" s="1"/>
  <c r="Z64" i="14"/>
  <c r="AA64" i="14" s="1"/>
  <c r="Z63" i="14"/>
  <c r="AA63" i="14" s="1"/>
  <c r="Z62" i="14"/>
  <c r="AA62" i="14" s="1"/>
  <c r="Z61" i="14"/>
  <c r="AA61" i="14" s="1"/>
  <c r="Z60" i="14"/>
  <c r="AA60" i="14" s="1"/>
  <c r="Z59" i="14"/>
  <c r="AA59" i="14" s="1"/>
  <c r="Z58" i="14"/>
  <c r="AA58" i="14" s="1"/>
  <c r="Z57" i="14"/>
  <c r="AA57" i="14" s="1"/>
  <c r="Z56" i="14"/>
  <c r="AA56" i="14" s="1"/>
  <c r="Z55" i="14"/>
  <c r="AA55" i="14" s="1"/>
  <c r="Z54" i="14"/>
  <c r="AA54" i="14" s="1"/>
  <c r="Z53" i="14"/>
  <c r="AA53" i="14" s="1"/>
  <c r="Z52" i="14"/>
  <c r="AA52" i="14" s="1"/>
  <c r="Z51" i="14"/>
  <c r="AA51" i="14" s="1"/>
  <c r="Z50" i="14"/>
  <c r="AA50" i="14" s="1"/>
  <c r="Z49" i="14"/>
  <c r="AA49" i="14" s="1"/>
  <c r="Z48" i="14"/>
  <c r="AA48" i="14" s="1"/>
  <c r="Z47" i="14"/>
  <c r="AA47" i="14" s="1"/>
  <c r="Z46" i="14"/>
  <c r="AA46" i="14" s="1"/>
  <c r="Z45" i="14"/>
  <c r="AA45" i="14" s="1"/>
  <c r="Z44" i="14"/>
  <c r="AA44" i="14" s="1"/>
  <c r="Z43" i="14"/>
  <c r="AA43" i="14" s="1"/>
  <c r="Z42" i="14"/>
  <c r="AA42" i="14" s="1"/>
  <c r="Z41" i="14"/>
  <c r="AA41" i="14" s="1"/>
  <c r="T42" i="14"/>
  <c r="U42" i="14" s="1"/>
  <c r="T43" i="14"/>
  <c r="U43" i="14" s="1"/>
  <c r="T44" i="14"/>
  <c r="U44" i="14" s="1"/>
  <c r="T45" i="14"/>
  <c r="U45" i="14" s="1"/>
  <c r="T46" i="14"/>
  <c r="U46" i="14" s="1"/>
  <c r="T47" i="14"/>
  <c r="U47" i="14" s="1"/>
  <c r="T48" i="14"/>
  <c r="U48" i="14" s="1"/>
  <c r="T49" i="14"/>
  <c r="U49" i="14" s="1"/>
  <c r="T50" i="14"/>
  <c r="U50" i="14" s="1"/>
  <c r="T51" i="14"/>
  <c r="U51" i="14" s="1"/>
  <c r="T52" i="14"/>
  <c r="U52" i="14" s="1"/>
  <c r="T53" i="14"/>
  <c r="U53" i="14" s="1"/>
  <c r="T54" i="14"/>
  <c r="U54" i="14" s="1"/>
  <c r="T55" i="14"/>
  <c r="U55" i="14" s="1"/>
  <c r="T56" i="14"/>
  <c r="U56" i="14" s="1"/>
  <c r="T57" i="14"/>
  <c r="U57" i="14" s="1"/>
  <c r="T58" i="14"/>
  <c r="U58" i="14" s="1"/>
  <c r="T59" i="14"/>
  <c r="U59" i="14" s="1"/>
  <c r="T60" i="14"/>
  <c r="U60" i="14" s="1"/>
  <c r="T61" i="14"/>
  <c r="U61" i="14" s="1"/>
  <c r="T62" i="14"/>
  <c r="U62" i="14" s="1"/>
  <c r="T63" i="14"/>
  <c r="U63" i="14" s="1"/>
  <c r="T64" i="14"/>
  <c r="U64" i="14" s="1"/>
  <c r="T65" i="14"/>
  <c r="U65" i="14" s="1"/>
  <c r="T66" i="14"/>
  <c r="U66" i="14" s="1"/>
  <c r="T67" i="14"/>
  <c r="U67" i="14" s="1"/>
  <c r="T70" i="14"/>
  <c r="U70" i="14" s="1"/>
  <c r="T41" i="14"/>
  <c r="U41" i="14" s="1"/>
  <c r="L65" i="14" l="1"/>
  <c r="L50" i="14"/>
  <c r="L66" i="14"/>
  <c r="L67" i="14"/>
  <c r="L64" i="14"/>
  <c r="L63" i="14"/>
  <c r="L62" i="14"/>
  <c r="L61" i="14"/>
  <c r="L60" i="14"/>
  <c r="L58" i="14"/>
  <c r="L57" i="14"/>
  <c r="L59" i="14"/>
  <c r="L56" i="14"/>
  <c r="L55" i="14"/>
  <c r="L54" i="14"/>
  <c r="L49" i="14"/>
  <c r="L46" i="14"/>
  <c r="L52" i="14"/>
  <c r="L51" i="14"/>
  <c r="L48" i="14"/>
  <c r="L47" i="14"/>
  <c r="L45" i="14"/>
  <c r="L44" i="14"/>
  <c r="L53" i="14"/>
  <c r="H70" i="14"/>
  <c r="G70" i="14"/>
  <c r="H67" i="14"/>
  <c r="G67" i="14"/>
  <c r="H66" i="14"/>
  <c r="G66" i="14"/>
  <c r="H65" i="14"/>
  <c r="G65" i="14"/>
  <c r="H64" i="14"/>
  <c r="G64" i="14"/>
  <c r="H63" i="14"/>
  <c r="G63" i="14"/>
  <c r="H62" i="14"/>
  <c r="G62" i="14"/>
  <c r="H61" i="14"/>
  <c r="G61" i="14"/>
  <c r="H60" i="14"/>
  <c r="G60" i="14"/>
  <c r="H59" i="14"/>
  <c r="G59" i="14"/>
  <c r="H58" i="14"/>
  <c r="G58" i="14"/>
  <c r="H57" i="14"/>
  <c r="G57" i="14"/>
  <c r="H56" i="14"/>
  <c r="G56" i="14"/>
  <c r="H55" i="14"/>
  <c r="G55" i="14"/>
  <c r="H54" i="14"/>
  <c r="G54" i="14"/>
  <c r="H53" i="14"/>
  <c r="G53" i="14"/>
  <c r="H49" i="14"/>
  <c r="G49" i="14"/>
  <c r="H52" i="14"/>
  <c r="G52" i="14"/>
  <c r="H51" i="14"/>
  <c r="G51" i="14"/>
  <c r="H50" i="14"/>
  <c r="G50" i="14"/>
  <c r="H48" i="14"/>
  <c r="G48" i="14"/>
  <c r="H47" i="14"/>
  <c r="G47" i="14"/>
  <c r="H46" i="14"/>
  <c r="G46" i="14"/>
  <c r="H45" i="14"/>
  <c r="G45" i="14"/>
  <c r="H44" i="14"/>
  <c r="G44" i="14"/>
  <c r="H43" i="14"/>
  <c r="G43" i="14"/>
  <c r="L43" i="14"/>
  <c r="H42" i="14"/>
  <c r="G42" i="14"/>
  <c r="L42" i="14"/>
  <c r="H41" i="14"/>
  <c r="G41" i="14"/>
  <c r="L41" i="14"/>
  <c r="N35" i="14"/>
  <c r="H35" i="14"/>
  <c r="G35" i="14"/>
  <c r="L35" i="14"/>
  <c r="N32" i="14"/>
  <c r="H32" i="14"/>
  <c r="G32" i="14"/>
  <c r="L32" i="14"/>
  <c r="N31" i="14"/>
  <c r="H31" i="14"/>
  <c r="G31" i="14"/>
  <c r="L31" i="14"/>
  <c r="N30" i="14"/>
  <c r="H30" i="14"/>
  <c r="G30" i="14"/>
  <c r="L30" i="14"/>
  <c r="N29" i="14"/>
  <c r="H29" i="14"/>
  <c r="G29" i="14"/>
  <c r="L29" i="14"/>
  <c r="N28" i="14"/>
  <c r="H28" i="14"/>
  <c r="G28" i="14"/>
  <c r="L28" i="14"/>
  <c r="N27" i="14"/>
  <c r="H27" i="14"/>
  <c r="G27" i="14"/>
  <c r="L27" i="14"/>
  <c r="N26" i="14"/>
  <c r="H26" i="14"/>
  <c r="G26" i="14"/>
  <c r="L26" i="14"/>
  <c r="N25" i="14"/>
  <c r="H25" i="14"/>
  <c r="G25" i="14"/>
  <c r="L25" i="14"/>
  <c r="N24" i="14"/>
  <c r="H24" i="14"/>
  <c r="G24" i="14"/>
  <c r="L24" i="14"/>
  <c r="N23" i="14"/>
  <c r="H23" i="14"/>
  <c r="G23" i="14"/>
  <c r="L23" i="14"/>
  <c r="N22" i="14"/>
  <c r="H22" i="14"/>
  <c r="G22" i="14"/>
  <c r="L22" i="14"/>
  <c r="N21" i="14"/>
  <c r="H21" i="14"/>
  <c r="G21" i="14"/>
  <c r="L21" i="14"/>
  <c r="N20" i="14"/>
  <c r="H20" i="14"/>
  <c r="G20" i="14"/>
  <c r="L20" i="14"/>
  <c r="N19" i="14"/>
  <c r="H19" i="14"/>
  <c r="G19" i="14"/>
  <c r="L19" i="14"/>
  <c r="N18" i="14"/>
  <c r="H18" i="14"/>
  <c r="G18" i="14"/>
  <c r="L18" i="14"/>
  <c r="N14" i="14"/>
  <c r="H14" i="14"/>
  <c r="G14" i="14"/>
  <c r="L14" i="14"/>
  <c r="N17" i="14"/>
  <c r="H17" i="14"/>
  <c r="G17" i="14"/>
  <c r="L17" i="14"/>
  <c r="N16" i="14"/>
  <c r="H16" i="14"/>
  <c r="G16" i="14"/>
  <c r="L16" i="14"/>
  <c r="N15" i="14"/>
  <c r="H15" i="14"/>
  <c r="G15" i="14"/>
  <c r="L15" i="14"/>
  <c r="N13" i="14"/>
  <c r="H13" i="14"/>
  <c r="G13" i="14"/>
  <c r="L13" i="14"/>
  <c r="N12" i="14"/>
  <c r="H12" i="14"/>
  <c r="G12" i="14"/>
  <c r="L12" i="14"/>
  <c r="N11" i="14"/>
  <c r="H11" i="14"/>
  <c r="G11" i="14"/>
  <c r="L11" i="14"/>
  <c r="N10" i="14"/>
  <c r="H10" i="14"/>
  <c r="G10" i="14"/>
  <c r="L10" i="14"/>
  <c r="N9" i="14"/>
  <c r="H9" i="14"/>
  <c r="G9" i="14"/>
  <c r="L9" i="14"/>
  <c r="N8" i="14"/>
  <c r="H8" i="14"/>
  <c r="G8" i="14"/>
  <c r="L8" i="14"/>
  <c r="N7" i="14"/>
  <c r="H7" i="14"/>
  <c r="G7" i="14"/>
  <c r="L7" i="14"/>
  <c r="N6" i="14"/>
  <c r="H6" i="14"/>
  <c r="O6" i="14" l="1"/>
  <c r="J6" i="14"/>
  <c r="O8" i="14"/>
  <c r="J8" i="14"/>
  <c r="O10" i="14"/>
  <c r="J10" i="14"/>
  <c r="O12" i="14"/>
  <c r="J12" i="14"/>
  <c r="O15" i="14"/>
  <c r="J15" i="14"/>
  <c r="O17" i="14"/>
  <c r="J17" i="14"/>
  <c r="O18" i="14"/>
  <c r="J18" i="14"/>
  <c r="O20" i="14"/>
  <c r="J20" i="14"/>
  <c r="O22" i="14"/>
  <c r="J22" i="14"/>
  <c r="O24" i="14"/>
  <c r="J24" i="14"/>
  <c r="O26" i="14"/>
  <c r="J26" i="14"/>
  <c r="O28" i="14"/>
  <c r="J28" i="14"/>
  <c r="O30" i="14"/>
  <c r="J30" i="14"/>
  <c r="O32" i="14"/>
  <c r="J32" i="14"/>
  <c r="Q10" i="14"/>
  <c r="J45" i="14"/>
  <c r="Q15" i="14"/>
  <c r="J50" i="14"/>
  <c r="Q18" i="14"/>
  <c r="J53" i="14"/>
  <c r="Q22" i="14"/>
  <c r="J57" i="14"/>
  <c r="Q26" i="14"/>
  <c r="J61" i="14"/>
  <c r="Q30" i="14"/>
  <c r="J65" i="14"/>
  <c r="Q7" i="14"/>
  <c r="J42" i="14"/>
  <c r="Q23" i="14"/>
  <c r="J58" i="14"/>
  <c r="Q27" i="14"/>
  <c r="J62" i="14"/>
  <c r="Q31" i="14"/>
  <c r="J66" i="14"/>
  <c r="Q35" i="14"/>
  <c r="J70" i="14"/>
  <c r="O7" i="14"/>
  <c r="J7" i="14"/>
  <c r="O9" i="14"/>
  <c r="J9" i="14"/>
  <c r="O11" i="14"/>
  <c r="J11" i="14"/>
  <c r="O13" i="14"/>
  <c r="J13" i="14"/>
  <c r="O16" i="14"/>
  <c r="J16" i="14"/>
  <c r="O14" i="14"/>
  <c r="J14" i="14"/>
  <c r="O19" i="14"/>
  <c r="J19" i="14"/>
  <c r="O21" i="14"/>
  <c r="J21" i="14"/>
  <c r="O23" i="14"/>
  <c r="J23" i="14"/>
  <c r="O25" i="14"/>
  <c r="J25" i="14"/>
  <c r="O27" i="14"/>
  <c r="J27" i="14"/>
  <c r="O29" i="14"/>
  <c r="J29" i="14"/>
  <c r="O31" i="14"/>
  <c r="J31" i="14"/>
  <c r="Q19" i="14"/>
  <c r="J54" i="14"/>
  <c r="Q8" i="14"/>
  <c r="J43" i="14"/>
  <c r="Q12" i="14"/>
  <c r="J47" i="14"/>
  <c r="Q17" i="14"/>
  <c r="J52" i="14"/>
  <c r="Q20" i="14"/>
  <c r="J55" i="14"/>
  <c r="Q24" i="14"/>
  <c r="J59" i="14"/>
  <c r="Q28" i="14"/>
  <c r="J63" i="14"/>
  <c r="Q32" i="14"/>
  <c r="J67" i="14"/>
  <c r="Q16" i="14"/>
  <c r="J51" i="14"/>
  <c r="O35" i="14"/>
  <c r="J35" i="14"/>
  <c r="Q11" i="14"/>
  <c r="J46" i="14"/>
  <c r="J34" i="14"/>
  <c r="Q6" i="14"/>
  <c r="J41" i="14"/>
  <c r="Q9" i="14"/>
  <c r="J44" i="14"/>
  <c r="Q13" i="14"/>
  <c r="J48" i="14"/>
  <c r="Q14" i="14"/>
  <c r="J49" i="14"/>
  <c r="Q21" i="14"/>
  <c r="J56" i="14"/>
  <c r="Q25" i="14"/>
  <c r="J60" i="14"/>
  <c r="Q29" i="14"/>
  <c r="J64" i="14"/>
  <c r="K34" i="14"/>
  <c r="I35" i="14"/>
  <c r="P35" i="14" s="1"/>
  <c r="K35" i="14"/>
  <c r="I41" i="14"/>
  <c r="R6" i="14" s="1"/>
  <c r="K41" i="14"/>
  <c r="I6" i="14"/>
  <c r="P6" i="14" s="1"/>
  <c r="K6" i="14"/>
  <c r="I7" i="14"/>
  <c r="P7" i="14" s="1"/>
  <c r="K7" i="14"/>
  <c r="I8" i="14"/>
  <c r="P8" i="14" s="1"/>
  <c r="K8" i="14"/>
  <c r="I9" i="14"/>
  <c r="P9" i="14" s="1"/>
  <c r="K9" i="14"/>
  <c r="I10" i="14"/>
  <c r="P10" i="14" s="1"/>
  <c r="K10" i="14"/>
  <c r="I11" i="14"/>
  <c r="P11" i="14" s="1"/>
  <c r="K11" i="14"/>
  <c r="I12" i="14"/>
  <c r="P12" i="14" s="1"/>
  <c r="K12" i="14"/>
  <c r="I13" i="14"/>
  <c r="P13" i="14" s="1"/>
  <c r="K13" i="14"/>
  <c r="I15" i="14"/>
  <c r="P15" i="14" s="1"/>
  <c r="K15" i="14"/>
  <c r="I16" i="14"/>
  <c r="P16" i="14" s="1"/>
  <c r="K16" i="14"/>
  <c r="I17" i="14"/>
  <c r="P17" i="14" s="1"/>
  <c r="K17" i="14"/>
  <c r="I14" i="14"/>
  <c r="P14" i="14" s="1"/>
  <c r="K14" i="14"/>
  <c r="I18" i="14"/>
  <c r="P18" i="14" s="1"/>
  <c r="K18" i="14"/>
  <c r="I19" i="14"/>
  <c r="P19" i="14" s="1"/>
  <c r="K19" i="14"/>
  <c r="I20" i="14"/>
  <c r="P20" i="14" s="1"/>
  <c r="K20" i="14"/>
  <c r="I21" i="14"/>
  <c r="P21" i="14" s="1"/>
  <c r="K21" i="14"/>
  <c r="I22" i="14"/>
  <c r="P22" i="14" s="1"/>
  <c r="K22" i="14"/>
  <c r="I23" i="14"/>
  <c r="P23" i="14" s="1"/>
  <c r="K23" i="14"/>
  <c r="I24" i="14"/>
  <c r="P24" i="14" s="1"/>
  <c r="K24" i="14"/>
  <c r="I25" i="14"/>
  <c r="P25" i="14" s="1"/>
  <c r="K25" i="14"/>
  <c r="I26" i="14"/>
  <c r="P26" i="14" s="1"/>
  <c r="K26" i="14"/>
  <c r="I27" i="14"/>
  <c r="P27" i="14" s="1"/>
  <c r="K27" i="14"/>
  <c r="I28" i="14"/>
  <c r="P28" i="14" s="1"/>
  <c r="K28" i="14"/>
  <c r="I29" i="14"/>
  <c r="P29" i="14" s="1"/>
  <c r="K29" i="14"/>
  <c r="I30" i="14"/>
  <c r="P30" i="14" s="1"/>
  <c r="K30" i="14"/>
  <c r="I31" i="14"/>
  <c r="P31" i="14" s="1"/>
  <c r="K31" i="14"/>
  <c r="I32" i="14"/>
  <c r="P32" i="14" s="1"/>
  <c r="K32" i="14"/>
  <c r="I53" i="14"/>
  <c r="R18" i="14" s="1"/>
  <c r="K53" i="14"/>
  <c r="I44" i="14"/>
  <c r="R9" i="14" s="1"/>
  <c r="K44" i="14"/>
  <c r="I45" i="14"/>
  <c r="R10" i="14" s="1"/>
  <c r="K45" i="14"/>
  <c r="I47" i="14"/>
  <c r="R12" i="14" s="1"/>
  <c r="K47" i="14"/>
  <c r="I48" i="14"/>
  <c r="R13" i="14" s="1"/>
  <c r="K48" i="14"/>
  <c r="I51" i="14"/>
  <c r="R16" i="14" s="1"/>
  <c r="K51" i="14"/>
  <c r="I52" i="14"/>
  <c r="R17" i="14" s="1"/>
  <c r="K52" i="14"/>
  <c r="I46" i="14"/>
  <c r="R11" i="14" s="1"/>
  <c r="K46" i="14"/>
  <c r="I49" i="14"/>
  <c r="R14" i="14" s="1"/>
  <c r="K49" i="14"/>
  <c r="I54" i="14"/>
  <c r="R19" i="14" s="1"/>
  <c r="K54" i="14"/>
  <c r="I55" i="14"/>
  <c r="R20" i="14" s="1"/>
  <c r="K55" i="14"/>
  <c r="I56" i="14"/>
  <c r="R21" i="14" s="1"/>
  <c r="K56" i="14"/>
  <c r="I59" i="14"/>
  <c r="R24" i="14" s="1"/>
  <c r="K59" i="14"/>
  <c r="I57" i="14"/>
  <c r="R22" i="14" s="1"/>
  <c r="K57" i="14"/>
  <c r="I58" i="14"/>
  <c r="R23" i="14" s="1"/>
  <c r="K58" i="14"/>
  <c r="I60" i="14"/>
  <c r="R25" i="14" s="1"/>
  <c r="K60" i="14"/>
  <c r="I61" i="14"/>
  <c r="R26" i="14" s="1"/>
  <c r="K61" i="14"/>
  <c r="I62" i="14"/>
  <c r="R27" i="14" s="1"/>
  <c r="K62" i="14"/>
  <c r="I63" i="14"/>
  <c r="R28" i="14" s="1"/>
  <c r="K63" i="14"/>
  <c r="I64" i="14"/>
  <c r="R29" i="14" s="1"/>
  <c r="K64" i="14"/>
  <c r="I67" i="14"/>
  <c r="R32" i="14" s="1"/>
  <c r="K67" i="14"/>
  <c r="I66" i="14"/>
  <c r="R31" i="14" s="1"/>
  <c r="K66" i="14"/>
  <c r="I50" i="14"/>
  <c r="R15" i="14" s="1"/>
  <c r="K50" i="14"/>
  <c r="I65" i="14"/>
  <c r="R30" i="14" s="1"/>
  <c r="K65" i="14"/>
  <c r="I42" i="14"/>
  <c r="R7" i="14" s="1"/>
  <c r="K42" i="14"/>
  <c r="I43" i="14"/>
  <c r="R8" i="14" s="1"/>
  <c r="K43" i="14"/>
  <c r="L70" i="14"/>
  <c r="I70" i="14" l="1"/>
  <c r="R35" i="14" s="1"/>
  <c r="K70" i="14"/>
</calcChain>
</file>

<file path=xl/sharedStrings.xml><?xml version="1.0" encoding="utf-8"?>
<sst xmlns="http://schemas.openxmlformats.org/spreadsheetml/2006/main" count="173" uniqueCount="85">
  <si>
    <t>FEC</t>
  </si>
  <si>
    <t>Figure 2</t>
  </si>
  <si>
    <t>Summary Table</t>
  </si>
  <si>
    <t>Final energy consumptiom</t>
  </si>
  <si>
    <t>Primary energy consumption</t>
  </si>
  <si>
    <t>Final energy consumption 2005</t>
  </si>
  <si>
    <t>Indicative national energy efficiency target for 2020</t>
  </si>
  <si>
    <t>Percentage difference target-2005</t>
  </si>
  <si>
    <t>% above (+) below (-) 2005</t>
  </si>
  <si>
    <t>% above (+) below (-) target</t>
  </si>
  <si>
    <t>sort order</t>
  </si>
  <si>
    <t>AT</t>
  </si>
  <si>
    <t>EL</t>
  </si>
  <si>
    <t>BE</t>
  </si>
  <si>
    <t>IT</t>
  </si>
  <si>
    <t>BG</t>
  </si>
  <si>
    <t>ES</t>
  </si>
  <si>
    <t>CY</t>
  </si>
  <si>
    <t>FR</t>
  </si>
  <si>
    <t>CZ</t>
  </si>
  <si>
    <t>PT</t>
  </si>
  <si>
    <t>DE</t>
  </si>
  <si>
    <t>NL</t>
  </si>
  <si>
    <t>DK</t>
  </si>
  <si>
    <t>EE</t>
  </si>
  <si>
    <t>SE</t>
  </si>
  <si>
    <t>HR</t>
  </si>
  <si>
    <t>FI</t>
  </si>
  <si>
    <t>SK</t>
  </si>
  <si>
    <t>RO</t>
  </si>
  <si>
    <t>HU</t>
  </si>
  <si>
    <t>IE</t>
  </si>
  <si>
    <t>LT</t>
  </si>
  <si>
    <t>LU</t>
  </si>
  <si>
    <t>LV</t>
  </si>
  <si>
    <t>SI</t>
  </si>
  <si>
    <t>MT</t>
  </si>
  <si>
    <t>PL</t>
  </si>
  <si>
    <t>Primary energy consumption 2005</t>
  </si>
  <si>
    <t>PEC</t>
  </si>
  <si>
    <t>Decrease from 2005?</t>
  </si>
  <si>
    <t>Target met?</t>
  </si>
  <si>
    <t>Distance to target</t>
  </si>
  <si>
    <t>EU 27</t>
  </si>
  <si>
    <t>ktoe</t>
  </si>
  <si>
    <t>Final energy consumption 2020</t>
  </si>
  <si>
    <t>Primary energy consumption 2020</t>
  </si>
  <si>
    <t>From Eurostat balance Jan 2022</t>
  </si>
  <si>
    <t>DG ENER website (plus personal communication)</t>
  </si>
  <si>
    <t>Final energy consumption 2021</t>
  </si>
  <si>
    <t>Primary energy consumption 2021</t>
  </si>
  <si>
    <t>For indicator Fig 2. Pasted values from N:R to change sorting</t>
  </si>
  <si>
    <t>From Eurostat balance Jan 2023</t>
  </si>
  <si>
    <t>2020 percentage change compared to 2005</t>
  </si>
  <si>
    <t>2021 percentage change compared to 2005</t>
  </si>
  <si>
    <t>2019 percentage change compared to 2005</t>
  </si>
  <si>
    <t>Final energy consumption target 2020</t>
  </si>
  <si>
    <t>Primary energy consumption target 2020</t>
  </si>
  <si>
    <t>Greece</t>
  </si>
  <si>
    <t>Spain</t>
  </si>
  <si>
    <t>Portugal</t>
  </si>
  <si>
    <t>Italy</t>
  </si>
  <si>
    <t>Netherlands</t>
  </si>
  <si>
    <t>Denmark</t>
  </si>
  <si>
    <t>France</t>
  </si>
  <si>
    <t>Ireland</t>
  </si>
  <si>
    <t>Luxembourg</t>
  </si>
  <si>
    <t>Slovenia</t>
  </si>
  <si>
    <t>Cyprus</t>
  </si>
  <si>
    <t>Sweden</t>
  </si>
  <si>
    <t>Germany</t>
  </si>
  <si>
    <t>Croatia</t>
  </si>
  <si>
    <t>Belgium</t>
  </si>
  <si>
    <t>Finland</t>
  </si>
  <si>
    <t>Estonia</t>
  </si>
  <si>
    <t>Austria</t>
  </si>
  <si>
    <t>Czechia</t>
  </si>
  <si>
    <t>Slovakia</t>
  </si>
  <si>
    <t>Bulgaria</t>
  </si>
  <si>
    <t>Latvia</t>
  </si>
  <si>
    <t>Hungary</t>
  </si>
  <si>
    <t>Romania</t>
  </si>
  <si>
    <t>Lithuania</t>
  </si>
  <si>
    <t>Malta</t>
  </si>
  <si>
    <t>Poland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</si>
</sst>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%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6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5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2" fillId="0" borderId="5" xfId="0" applyFont="1" applyBorder="1"/>
    <xf numFmtId="0" fontId="0" fillId="0" borderId="6" xfId="0" applyBorder="1"/>
    <xf numFmtId="1" fontId="0" fillId="3" borderId="0" xfId="0" applyNumberFormat="1" applyFill="1"/>
    <xf numFmtId="164" fontId="0" fillId="2" borderId="0" xfId="0" applyNumberFormat="1" applyFill="1"/>
    <xf numFmtId="10" fontId="0" fillId="0" borderId="0" xfId="4" applyNumberFormat="1" applyFont="1" applyFill="1"/>
    <xf numFmtId="0" fontId="4" fillId="0" borderId="5" xfId="0" applyFont="1" applyBorder="1"/>
    <xf numFmtId="10" fontId="0" fillId="0" borderId="0" xfId="4" applyNumberFormat="1" applyFont="1" applyBorder="1"/>
    <xf numFmtId="10" fontId="0" fillId="0" borderId="6" xfId="4" applyNumberFormat="1" applyFont="1" applyBorder="1"/>
    <xf numFmtId="10" fontId="0" fillId="0" borderId="0" xfId="4" applyNumberFormat="1" applyFont="1"/>
    <xf numFmtId="0" fontId="4" fillId="0" borderId="7" xfId="0" applyFont="1" applyBorder="1"/>
    <xf numFmtId="10" fontId="0" fillId="0" borderId="8" xfId="4" applyNumberFormat="1" applyFont="1" applyBorder="1"/>
    <xf numFmtId="10" fontId="0" fillId="0" borderId="9" xfId="4" applyNumberFormat="1" applyFont="1" applyBorder="1"/>
    <xf numFmtId="1" fontId="2" fillId="0" borderId="0" xfId="0" applyNumberFormat="1" applyFont="1"/>
    <xf numFmtId="0" fontId="8" fillId="0" borderId="0" xfId="0" applyFont="1"/>
    <xf numFmtId="3" fontId="9" fillId="0" borderId="10" xfId="0" applyNumberFormat="1" applyFont="1" applyBorder="1"/>
    <xf numFmtId="165" fontId="0" fillId="0" borderId="6" xfId="4" applyNumberFormat="1" applyFont="1" applyBorder="1"/>
    <xf numFmtId="0" fontId="9" fillId="0" borderId="11" xfId="0" applyFont="1" applyBorder="1"/>
    <xf numFmtId="3" fontId="0" fillId="0" borderId="0" xfId="0" applyNumberFormat="1"/>
    <xf numFmtId="0" fontId="10" fillId="0" borderId="0" xfId="0" applyFont="1"/>
    <xf numFmtId="3" fontId="10" fillId="0" borderId="10" xfId="0" applyNumberFormat="1" applyFont="1" applyBorder="1"/>
    <xf numFmtId="0" fontId="10" fillId="0" borderId="11" xfId="0" applyFont="1" applyBorder="1"/>
    <xf numFmtId="3" fontId="10" fillId="0" borderId="0" xfId="0" applyNumberFormat="1" applyFont="1"/>
    <xf numFmtId="166" fontId="0" fillId="0" borderId="0" xfId="4" applyNumberFormat="1" applyFont="1"/>
    <xf numFmtId="10" fontId="0" fillId="0" borderId="0" xfId="0" applyNumberFormat="1" applyAlignment="1">
      <alignment horizontal="right"/>
    </xf>
    <xf numFmtId="10" fontId="11" fillId="0" borderId="0" xfId="4" applyNumberFormat="1" applyFont="1" applyFill="1"/>
    <xf numFmtId="0" fontId="11" fillId="0" borderId="0" xfId="0" applyFont="1"/>
    <xf numFmtId="9" fontId="0" fillId="0" borderId="0" xfId="4" applyFont="1"/>
    <xf numFmtId="2" fontId="0" fillId="2" borderId="0" xfId="0" applyNumberFormat="1" applyFill="1"/>
    <xf numFmtId="0" fontId="4" fillId="0" borderId="2" xfId="0" applyFont="1" applyBorder="1"/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ill="1"/>
    <xf numFmtId="0" fontId="7" fillId="4" borderId="0" xfId="0" applyFont="1" applyFill="1"/>
    <xf numFmtId="2" fontId="0" fillId="4" borderId="0" xfId="0" applyNumberFormat="1" applyFill="1"/>
    <xf numFmtId="166" fontId="10" fillId="0" borderId="0" xfId="4" applyNumberFormat="1" applyFont="1"/>
    <xf numFmtId="10" fontId="10" fillId="0" borderId="0" xfId="4" applyNumberFormat="1" applyFont="1"/>
    <xf numFmtId="1" fontId="0" fillId="5" borderId="0" xfId="0" applyNumberFormat="1" applyFill="1"/>
    <xf numFmtId="0" fontId="2" fillId="0" borderId="0" xfId="0" applyFont="1" applyFill="1"/>
    <xf numFmtId="164" fontId="0" fillId="0" borderId="0" xfId="0" applyNumberFormat="1" applyFill="1"/>
    <xf numFmtId="0" fontId="0" fillId="0" borderId="0" xfId="0" applyBorder="1" applyAlignment="1">
      <alignment wrapText="1"/>
    </xf>
    <xf numFmtId="0" fontId="8" fillId="0" borderId="0" xfId="0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/>
    <xf numFmtId="10" fontId="0" fillId="0" borderId="1" xfId="4" applyNumberFormat="1" applyFont="1" applyFill="1" applyBorder="1"/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'Original Data'!$E$39</c:f>
              <c:strCache>
                <c:ptCount val="1"/>
                <c:pt idx="0">
                  <c:v>Primary energy consumption 2021</c:v>
                </c:pt>
              </c:strCache>
            </c:strRef>
          </c:tx>
          <c:invertIfNegative val="0"/>
          <c:cat>
            <c:strRef>
              <c:f>'Original Data'!$U$6:$U$32</c:f>
              <c:strCache>
                <c:ptCount val="27"/>
                <c:pt idx="0">
                  <c:v>EL</c:v>
                </c:pt>
                <c:pt idx="1">
                  <c:v>ES</c:v>
                </c:pt>
                <c:pt idx="2">
                  <c:v>PT</c:v>
                </c:pt>
                <c:pt idx="3">
                  <c:v>IT</c:v>
                </c:pt>
                <c:pt idx="4">
                  <c:v>NL</c:v>
                </c:pt>
                <c:pt idx="5">
                  <c:v>DK</c:v>
                </c:pt>
                <c:pt idx="6">
                  <c:v>FR</c:v>
                </c:pt>
                <c:pt idx="7">
                  <c:v>IE</c:v>
                </c:pt>
                <c:pt idx="8">
                  <c:v>LU</c:v>
                </c:pt>
                <c:pt idx="9">
                  <c:v>SI</c:v>
                </c:pt>
                <c:pt idx="10">
                  <c:v>CY</c:v>
                </c:pt>
                <c:pt idx="11">
                  <c:v>SE</c:v>
                </c:pt>
                <c:pt idx="12">
                  <c:v>DE</c:v>
                </c:pt>
                <c:pt idx="13">
                  <c:v>HR</c:v>
                </c:pt>
                <c:pt idx="14">
                  <c:v>BE</c:v>
                </c:pt>
                <c:pt idx="15">
                  <c:v>FI</c:v>
                </c:pt>
                <c:pt idx="16">
                  <c:v>EE</c:v>
                </c:pt>
                <c:pt idx="17">
                  <c:v>AT</c:v>
                </c:pt>
                <c:pt idx="18">
                  <c:v>CZ</c:v>
                </c:pt>
                <c:pt idx="19">
                  <c:v>SK</c:v>
                </c:pt>
                <c:pt idx="20">
                  <c:v>BG</c:v>
                </c:pt>
                <c:pt idx="21">
                  <c:v>LV</c:v>
                </c:pt>
                <c:pt idx="22">
                  <c:v>HU</c:v>
                </c:pt>
                <c:pt idx="23">
                  <c:v>RO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'Original Data'!$X$6:$X$32</c:f>
              <c:numCache>
                <c:formatCode>0.00%</c:formatCode>
                <c:ptCount val="27"/>
                <c:pt idx="0">
                  <c:v>-0.32871638513826906</c:v>
                </c:pt>
                <c:pt idx="1">
                  <c:v>-0.17565389481298976</c:v>
                </c:pt>
                <c:pt idx="2">
                  <c:v>-0.2140507263895628</c:v>
                </c:pt>
                <c:pt idx="3">
                  <c:v>-0.19643613547104055</c:v>
                </c:pt>
                <c:pt idx="4">
                  <c:v>-0.13225719311116424</c:v>
                </c:pt>
                <c:pt idx="5">
                  <c:v>-0.15795053263420533</c:v>
                </c:pt>
                <c:pt idx="6">
                  <c:v>-0.13842418592955719</c:v>
                </c:pt>
                <c:pt idx="7">
                  <c:v>-7.2691727934904193E-2</c:v>
                </c:pt>
                <c:pt idx="8">
                  <c:v>-0.12290137084497765</c:v>
                </c:pt>
                <c:pt idx="9">
                  <c:v>-0.12620675709488327</c:v>
                </c:pt>
                <c:pt idx="10">
                  <c:v>-6.6163062666381056E-2</c:v>
                </c:pt>
                <c:pt idx="11">
                  <c:v>-0.1121148372751406</c:v>
                </c:pt>
                <c:pt idx="12">
                  <c:v>-0.16457381077919142</c:v>
                </c:pt>
                <c:pt idx="13">
                  <c:v>-9.6057689888957909E-2</c:v>
                </c:pt>
                <c:pt idx="14">
                  <c:v>-5.5505424647278256E-2</c:v>
                </c:pt>
                <c:pt idx="15">
                  <c:v>-6.1254182410767077E-2</c:v>
                </c:pt>
                <c:pt idx="16">
                  <c:v>-0.15693807506688384</c:v>
                </c:pt>
                <c:pt idx="17">
                  <c:v>-3.5548527688732179E-2</c:v>
                </c:pt>
                <c:pt idx="18">
                  <c:v>-6.9256462253548312E-2</c:v>
                </c:pt>
                <c:pt idx="19">
                  <c:v>-5.6205620722860394E-2</c:v>
                </c:pt>
                <c:pt idx="20">
                  <c:v>-3.3164765089267467E-2</c:v>
                </c:pt>
                <c:pt idx="21">
                  <c:v>-5.6403915883657119E-3</c:v>
                </c:pt>
                <c:pt idx="22">
                  <c:v>-5.3454743364568125E-2</c:v>
                </c:pt>
                <c:pt idx="23">
                  <c:v>-8.2240600851542167E-2</c:v>
                </c:pt>
                <c:pt idx="24">
                  <c:v>-0.17657565642125772</c:v>
                </c:pt>
                <c:pt idx="25">
                  <c:v>-0.16076293980371759</c:v>
                </c:pt>
                <c:pt idx="26">
                  <c:v>0.18185333703217776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triangle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'Original Data'!$Y$6:$Y$32</c:f>
              <c:numCache>
                <c:formatCode>0.00%</c:formatCode>
                <c:ptCount val="27"/>
                <c:pt idx="0">
                  <c:v>-0.18458806742684186</c:v>
                </c:pt>
                <c:pt idx="1">
                  <c:v>-9.2880448678090533E-2</c:v>
                </c:pt>
                <c:pt idx="2">
                  <c:v>-9.4608502278045514E-2</c:v>
                </c:pt>
                <c:pt idx="3">
                  <c:v>-0.12627256534509324</c:v>
                </c:pt>
                <c:pt idx="4">
                  <c:v>-0.13416267711080432</c:v>
                </c:pt>
                <c:pt idx="5">
                  <c:v>-9.8908244017498981E-2</c:v>
                </c:pt>
                <c:pt idx="6">
                  <c:v>-0.1321305646851898</c:v>
                </c:pt>
                <c:pt idx="7">
                  <c:v>-7.0020747234984304E-2</c:v>
                </c:pt>
                <c:pt idx="8">
                  <c:v>-6.1538561443353679E-2</c:v>
                </c:pt>
                <c:pt idx="9">
                  <c:v>-1.7214539100516069E-2</c:v>
                </c:pt>
                <c:pt idx="10">
                  <c:v>-9.7956364194563439E-2</c:v>
                </c:pt>
                <c:pt idx="11">
                  <c:v>-0.11416316147084915</c:v>
                </c:pt>
                <c:pt idx="12">
                  <c:v>-0.13997121994218065</c:v>
                </c:pt>
                <c:pt idx="13">
                  <c:v>0.17134054511629726</c:v>
                </c:pt>
                <c:pt idx="14">
                  <c:v>-0.15345371608925917</c:v>
                </c:pt>
                <c:pt idx="15">
                  <c:v>6.8527919538000193E-2</c:v>
                </c:pt>
                <c:pt idx="16">
                  <c:v>0.23010478333678663</c:v>
                </c:pt>
                <c:pt idx="17">
                  <c:v>-3.6270221569481231E-2</c:v>
                </c:pt>
                <c:pt idx="18">
                  <c:v>4.2147203827668678E-2</c:v>
                </c:pt>
                <c:pt idx="19">
                  <c:v>-5.9390313798991179E-2</c:v>
                </c:pt>
                <c:pt idx="20">
                  <c:v>-0.12205665851849901</c:v>
                </c:pt>
                <c:pt idx="21">
                  <c:v>0.19610940538692212</c:v>
                </c:pt>
                <c:pt idx="22">
                  <c:v>9.8436215391595194E-3</c:v>
                </c:pt>
                <c:pt idx="23">
                  <c:v>0.19218776743802701</c:v>
                </c:pt>
                <c:pt idx="24">
                  <c:v>-0.19358796818337987</c:v>
                </c:pt>
                <c:pt idx="25">
                  <c:v>-0.10136056724701081</c:v>
                </c:pt>
                <c:pt idx="26">
                  <c:v>9.6010023261789534E-2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50-4187-8C7C-5198B385B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'Original Data'!$E$4</c:f>
              <c:strCache>
                <c:ptCount val="1"/>
                <c:pt idx="0">
                  <c:v>Final energy consumption 2021</c:v>
                </c:pt>
              </c:strCache>
            </c:strRef>
          </c:tx>
          <c:invertIfNegative val="0"/>
          <c:cat>
            <c:strRef>
              <c:f>'Original Data'!$U$6:$U$32</c:f>
              <c:strCache>
                <c:ptCount val="27"/>
                <c:pt idx="0">
                  <c:v>EL</c:v>
                </c:pt>
                <c:pt idx="1">
                  <c:v>ES</c:v>
                </c:pt>
                <c:pt idx="2">
                  <c:v>PT</c:v>
                </c:pt>
                <c:pt idx="3">
                  <c:v>IT</c:v>
                </c:pt>
                <c:pt idx="4">
                  <c:v>NL</c:v>
                </c:pt>
                <c:pt idx="5">
                  <c:v>DK</c:v>
                </c:pt>
                <c:pt idx="6">
                  <c:v>FR</c:v>
                </c:pt>
                <c:pt idx="7">
                  <c:v>IE</c:v>
                </c:pt>
                <c:pt idx="8">
                  <c:v>LU</c:v>
                </c:pt>
                <c:pt idx="9">
                  <c:v>SI</c:v>
                </c:pt>
                <c:pt idx="10">
                  <c:v>CY</c:v>
                </c:pt>
                <c:pt idx="11">
                  <c:v>SE</c:v>
                </c:pt>
                <c:pt idx="12">
                  <c:v>DE</c:v>
                </c:pt>
                <c:pt idx="13">
                  <c:v>HR</c:v>
                </c:pt>
                <c:pt idx="14">
                  <c:v>BE</c:v>
                </c:pt>
                <c:pt idx="15">
                  <c:v>FI</c:v>
                </c:pt>
                <c:pt idx="16">
                  <c:v>EE</c:v>
                </c:pt>
                <c:pt idx="17">
                  <c:v>AT</c:v>
                </c:pt>
                <c:pt idx="18">
                  <c:v>CZ</c:v>
                </c:pt>
                <c:pt idx="19">
                  <c:v>SK</c:v>
                </c:pt>
                <c:pt idx="20">
                  <c:v>BG</c:v>
                </c:pt>
                <c:pt idx="21">
                  <c:v>LV</c:v>
                </c:pt>
                <c:pt idx="22">
                  <c:v>HU</c:v>
                </c:pt>
                <c:pt idx="23">
                  <c:v>RO</c:v>
                </c:pt>
                <c:pt idx="24">
                  <c:v>LT</c:v>
                </c:pt>
                <c:pt idx="25">
                  <c:v>MT</c:v>
                </c:pt>
                <c:pt idx="26">
                  <c:v>PL</c:v>
                </c:pt>
              </c:strCache>
            </c:strRef>
          </c:cat>
          <c:val>
            <c:numRef>
              <c:f>'Original Data'!$V$6:$V$32</c:f>
              <c:numCache>
                <c:formatCode>0.00%</c:formatCode>
                <c:ptCount val="27"/>
                <c:pt idx="0">
                  <c:v>-0.2784253065646205</c:v>
                </c:pt>
                <c:pt idx="1">
                  <c:v>-0.18129890633746526</c:v>
                </c:pt>
                <c:pt idx="2">
                  <c:v>-0.17506457997897051</c:v>
                </c:pt>
                <c:pt idx="3">
                  <c:v>-0.17450110858281342</c:v>
                </c:pt>
                <c:pt idx="4">
                  <c:v>-0.1388590582957796</c:v>
                </c:pt>
                <c:pt idx="5">
                  <c:v>-0.10987352116448468</c:v>
                </c:pt>
                <c:pt idx="6">
                  <c:v>-0.10348975953868478</c:v>
                </c:pt>
                <c:pt idx="7">
                  <c:v>-9.6257225845935324E-2</c:v>
                </c:pt>
                <c:pt idx="8">
                  <c:v>-9.284936103053254E-2</c:v>
                </c:pt>
                <c:pt idx="9">
                  <c:v>-8.0228361461499365E-2</c:v>
                </c:pt>
                <c:pt idx="10">
                  <c:v>-7.9237186477644439E-2</c:v>
                </c:pt>
                <c:pt idx="11">
                  <c:v>-4.6923583251729295E-2</c:v>
                </c:pt>
                <c:pt idx="12">
                  <c:v>-4.4692236099596938E-2</c:v>
                </c:pt>
                <c:pt idx="13">
                  <c:v>-3.8025239746120154E-2</c:v>
                </c:pt>
                <c:pt idx="14">
                  <c:v>-2.656997546900397E-2</c:v>
                </c:pt>
                <c:pt idx="15">
                  <c:v>-1.1589524377888516E-2</c:v>
                </c:pt>
                <c:pt idx="16">
                  <c:v>-9.5240591989822487E-3</c:v>
                </c:pt>
                <c:pt idx="17">
                  <c:v>-1.520396681400471E-3</c:v>
                </c:pt>
                <c:pt idx="18">
                  <c:v>1.0227341999362594E-3</c:v>
                </c:pt>
                <c:pt idx="19">
                  <c:v>2.5238115550578755E-3</c:v>
                </c:pt>
                <c:pt idx="20">
                  <c:v>3.5002898084108836E-3</c:v>
                </c:pt>
                <c:pt idx="21">
                  <c:v>9.7487227090264916E-3</c:v>
                </c:pt>
                <c:pt idx="22">
                  <c:v>2.1732294892286008E-2</c:v>
                </c:pt>
                <c:pt idx="23">
                  <c:v>3.1408488068189078E-2</c:v>
                </c:pt>
                <c:pt idx="24">
                  <c:v>0.21245893788201387</c:v>
                </c:pt>
                <c:pt idx="25">
                  <c:v>0.27905329011833868</c:v>
                </c:pt>
                <c:pt idx="26">
                  <c:v>0.28488218441397062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multiLvlStrRef>
              <c:f>'Distance to Target'!#REF!</c:f>
            </c:multiLvlStrRef>
          </c:cat>
          <c:val>
            <c:numRef>
              <c:f>'Original Data'!$W$6:$W$32</c:f>
              <c:numCache>
                <c:formatCode>0.00%</c:formatCode>
                <c:ptCount val="27"/>
                <c:pt idx="0">
                  <c:v>-0.124743256039759</c:v>
                </c:pt>
                <c:pt idx="1">
                  <c:v>-0.11090412151322171</c:v>
                </c:pt>
                <c:pt idx="2">
                  <c:v>-8.4755337743690484E-2</c:v>
                </c:pt>
                <c:pt idx="3">
                  <c:v>-9.6313520323070945E-2</c:v>
                </c:pt>
                <c:pt idx="4">
                  <c:v>-4.0568724393110212E-2</c:v>
                </c:pt>
                <c:pt idx="5">
                  <c:v>-2.1457039564597769E-2</c:v>
                </c:pt>
                <c:pt idx="6">
                  <c:v>-0.13881731552483312</c:v>
                </c:pt>
                <c:pt idx="7">
                  <c:v>-7.2491525584964522E-2</c:v>
                </c:pt>
                <c:pt idx="8">
                  <c:v>-5.3229703667596051E-2</c:v>
                </c:pt>
                <c:pt idx="9">
                  <c:v>-2.6675427914669703E-3</c:v>
                </c:pt>
                <c:pt idx="10">
                  <c:v>4.4711014176663122E-2</c:v>
                </c:pt>
                <c:pt idx="11">
                  <c:v>-8.8552892117931825E-2</c:v>
                </c:pt>
                <c:pt idx="12">
                  <c:v>-0.11559082690805667</c:v>
                </c:pt>
                <c:pt idx="13">
                  <c:v>-3.940071854482452E-2</c:v>
                </c:pt>
                <c:pt idx="14">
                  <c:v>-0.1178536886242294</c:v>
                </c:pt>
                <c:pt idx="15">
                  <c:v>5.715832194951731E-2</c:v>
                </c:pt>
                <c:pt idx="16">
                  <c:v>-2.1273323406248545E-2</c:v>
                </c:pt>
                <c:pt idx="17">
                  <c:v>-9.9864178402991444E-2</c:v>
                </c:pt>
                <c:pt idx="18">
                  <c:v>-3.1876892218890673E-2</c:v>
                </c:pt>
                <c:pt idx="19">
                  <c:v>-0.10188337133601078</c:v>
                </c:pt>
                <c:pt idx="20">
                  <c:v>-0.14783701127628945</c:v>
                </c:pt>
                <c:pt idx="21">
                  <c:v>0.11131407297170193</c:v>
                </c:pt>
                <c:pt idx="22">
                  <c:v>-2.889594806834328E-2</c:v>
                </c:pt>
                <c:pt idx="23">
                  <c:v>0.23251842131300759</c:v>
                </c:pt>
                <c:pt idx="24">
                  <c:v>-7.9000548530138492E-2</c:v>
                </c:pt>
                <c:pt idx="25">
                  <c:v>0.36509491864884946</c:v>
                </c:pt>
                <c:pt idx="26">
                  <c:v>0.22412375904881343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4-4E3F-B64A-465C4BAA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5"/>
          <c:min val="-0.3000000000000000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none"/>
        <c:minorTickMark val="none"/>
        <c:tickLblPos val="nextTo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Primary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'DATA AND CHART'!$A$38</c:f>
              <c:strCache>
                <c:ptCount val="1"/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AND CHART'!$B$6:$B$32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Netherlands</c:v>
                </c:pt>
                <c:pt idx="5">
                  <c:v>Denmark</c:v>
                </c:pt>
                <c:pt idx="6">
                  <c:v>France</c:v>
                </c:pt>
                <c:pt idx="7">
                  <c:v>Ireland</c:v>
                </c:pt>
                <c:pt idx="8">
                  <c:v>Luxembourg</c:v>
                </c:pt>
                <c:pt idx="9">
                  <c:v>Slovenia</c:v>
                </c:pt>
                <c:pt idx="10">
                  <c:v>Cyprus</c:v>
                </c:pt>
                <c:pt idx="11">
                  <c:v>Sweden</c:v>
                </c:pt>
                <c:pt idx="12">
                  <c:v>Germany</c:v>
                </c:pt>
                <c:pt idx="13">
                  <c:v>Croatia</c:v>
                </c:pt>
                <c:pt idx="14">
                  <c:v>Belgium</c:v>
                </c:pt>
                <c:pt idx="15">
                  <c:v>Finland</c:v>
                </c:pt>
                <c:pt idx="16">
                  <c:v>Estonia</c:v>
                </c:pt>
                <c:pt idx="17">
                  <c:v>Austria</c:v>
                </c:pt>
                <c:pt idx="18">
                  <c:v>Czechia</c:v>
                </c:pt>
                <c:pt idx="19">
                  <c:v>Slovakia</c:v>
                </c:pt>
                <c:pt idx="20">
                  <c:v>Bulgaria</c:v>
                </c:pt>
                <c:pt idx="21">
                  <c:v>Latvia</c:v>
                </c:pt>
                <c:pt idx="22">
                  <c:v>Hungary</c:v>
                </c:pt>
                <c:pt idx="23">
                  <c:v>Romania</c:v>
                </c:pt>
                <c:pt idx="24">
                  <c:v>Lithuania</c:v>
                </c:pt>
                <c:pt idx="25">
                  <c:v>Malta</c:v>
                </c:pt>
                <c:pt idx="26">
                  <c:v>Poland</c:v>
                </c:pt>
              </c:strCache>
            </c:strRef>
          </c:cat>
          <c:val>
            <c:numRef>
              <c:f>'DATA AND CHART'!$E$6:$E$32</c:f>
              <c:numCache>
                <c:formatCode>0.00%</c:formatCode>
                <c:ptCount val="27"/>
                <c:pt idx="0">
                  <c:v>-0.32871638513826906</c:v>
                </c:pt>
                <c:pt idx="1">
                  <c:v>-0.17565389481298976</c:v>
                </c:pt>
                <c:pt idx="2">
                  <c:v>-0.2140507263895628</c:v>
                </c:pt>
                <c:pt idx="3">
                  <c:v>-0.19643613547104055</c:v>
                </c:pt>
                <c:pt idx="4">
                  <c:v>-0.13225719311116424</c:v>
                </c:pt>
                <c:pt idx="5">
                  <c:v>-0.15795053263420533</c:v>
                </c:pt>
                <c:pt idx="6">
                  <c:v>-0.13842418592955719</c:v>
                </c:pt>
                <c:pt idx="7">
                  <c:v>-7.2691727934904193E-2</c:v>
                </c:pt>
                <c:pt idx="8">
                  <c:v>-0.12290137084497765</c:v>
                </c:pt>
                <c:pt idx="9">
                  <c:v>-0.12620675709488327</c:v>
                </c:pt>
                <c:pt idx="10">
                  <c:v>-6.6163062666381056E-2</c:v>
                </c:pt>
                <c:pt idx="11">
                  <c:v>-0.1121148372751406</c:v>
                </c:pt>
                <c:pt idx="12">
                  <c:v>-0.16457381077919142</c:v>
                </c:pt>
                <c:pt idx="13">
                  <c:v>-9.6057689888957909E-2</c:v>
                </c:pt>
                <c:pt idx="14">
                  <c:v>-5.5505424647278256E-2</c:v>
                </c:pt>
                <c:pt idx="15">
                  <c:v>-6.1254182410767077E-2</c:v>
                </c:pt>
                <c:pt idx="16">
                  <c:v>-0.15693807506688384</c:v>
                </c:pt>
                <c:pt idx="17">
                  <c:v>-3.5548527688732179E-2</c:v>
                </c:pt>
                <c:pt idx="18">
                  <c:v>-6.9256462253548312E-2</c:v>
                </c:pt>
                <c:pt idx="19">
                  <c:v>-5.6205620722860394E-2</c:v>
                </c:pt>
                <c:pt idx="20">
                  <c:v>-3.3164765089267467E-2</c:v>
                </c:pt>
                <c:pt idx="21">
                  <c:v>-5.6403915883657119E-3</c:v>
                </c:pt>
                <c:pt idx="22">
                  <c:v>-5.3454743364568125E-2</c:v>
                </c:pt>
                <c:pt idx="23">
                  <c:v>-8.2240600851542167E-2</c:v>
                </c:pt>
                <c:pt idx="24">
                  <c:v>-0.17657565642125772</c:v>
                </c:pt>
                <c:pt idx="25">
                  <c:v>-0.16076293980371759</c:v>
                </c:pt>
                <c:pt idx="26">
                  <c:v>0.18185333703217776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3-4BD2-8858-1B05A9C0A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5"/>
          <c:order val="1"/>
          <c:tx>
            <c:v>Primary energy consumption target 2020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noFill/>
              </a:ln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'DATA AND CHART'!$F$6:$F$32</c:f>
              <c:numCache>
                <c:formatCode>0.00%</c:formatCode>
                <c:ptCount val="27"/>
                <c:pt idx="0">
                  <c:v>-0.18458806742684186</c:v>
                </c:pt>
                <c:pt idx="1">
                  <c:v>-9.2880448678090533E-2</c:v>
                </c:pt>
                <c:pt idx="2">
                  <c:v>-9.4608502278045514E-2</c:v>
                </c:pt>
                <c:pt idx="3">
                  <c:v>-0.12627256534509324</c:v>
                </c:pt>
                <c:pt idx="4">
                  <c:v>-0.13416267711080432</c:v>
                </c:pt>
                <c:pt idx="5">
                  <c:v>-9.8908244017498981E-2</c:v>
                </c:pt>
                <c:pt idx="6">
                  <c:v>-0.1321305646851898</c:v>
                </c:pt>
                <c:pt idx="7">
                  <c:v>-7.0020747234984304E-2</c:v>
                </c:pt>
                <c:pt idx="8">
                  <c:v>-6.1538561443353679E-2</c:v>
                </c:pt>
                <c:pt idx="9">
                  <c:v>-1.7214539100516069E-2</c:v>
                </c:pt>
                <c:pt idx="10">
                  <c:v>-9.7956364194563439E-2</c:v>
                </c:pt>
                <c:pt idx="11">
                  <c:v>-0.11416316147084915</c:v>
                </c:pt>
                <c:pt idx="12">
                  <c:v>-0.13997121994218065</c:v>
                </c:pt>
                <c:pt idx="13">
                  <c:v>0.17134054511629726</c:v>
                </c:pt>
                <c:pt idx="14">
                  <c:v>-0.15345371608925917</c:v>
                </c:pt>
                <c:pt idx="15">
                  <c:v>6.8527919538000193E-2</c:v>
                </c:pt>
                <c:pt idx="16">
                  <c:v>0.23010478333678663</c:v>
                </c:pt>
                <c:pt idx="17">
                  <c:v>-3.6270221569481231E-2</c:v>
                </c:pt>
                <c:pt idx="18">
                  <c:v>4.2147203827668678E-2</c:v>
                </c:pt>
                <c:pt idx="19">
                  <c:v>-5.9390313798991179E-2</c:v>
                </c:pt>
                <c:pt idx="20">
                  <c:v>-0.12205665851849901</c:v>
                </c:pt>
                <c:pt idx="21">
                  <c:v>0.19610940538692212</c:v>
                </c:pt>
                <c:pt idx="22">
                  <c:v>9.8436215391595194E-3</c:v>
                </c:pt>
                <c:pt idx="23">
                  <c:v>0.19218776743802701</c:v>
                </c:pt>
                <c:pt idx="24">
                  <c:v>-0.19358796818337987</c:v>
                </c:pt>
                <c:pt idx="25">
                  <c:v>-0.10136056724701081</c:v>
                </c:pt>
                <c:pt idx="26">
                  <c:v>9.6010023261789534E-2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13-4BD2-8858-1B05A9C0A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noMultiLvlLbl val="0"/>
      </c:catAx>
      <c:valAx>
        <c:axId val="17329760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high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Final Energy Consumption of EU Member States and their 2020 targets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AND CHART'!$A$4</c:f>
              <c:strCache>
                <c:ptCount val="1"/>
              </c:strCache>
            </c:strRef>
          </c:tx>
          <c:invertIfNegative val="0"/>
          <c:cat>
            <c:strRef>
              <c:f>'DATA AND CHART'!$B$6:$B$32</c:f>
              <c:strCache>
                <c:ptCount val="27"/>
                <c:pt idx="0">
                  <c:v>Greece</c:v>
                </c:pt>
                <c:pt idx="1">
                  <c:v>Spain</c:v>
                </c:pt>
                <c:pt idx="2">
                  <c:v>Portugal</c:v>
                </c:pt>
                <c:pt idx="3">
                  <c:v>Italy</c:v>
                </c:pt>
                <c:pt idx="4">
                  <c:v>Netherlands</c:v>
                </c:pt>
                <c:pt idx="5">
                  <c:v>Denmark</c:v>
                </c:pt>
                <c:pt idx="6">
                  <c:v>France</c:v>
                </c:pt>
                <c:pt idx="7">
                  <c:v>Ireland</c:v>
                </c:pt>
                <c:pt idx="8">
                  <c:v>Luxembourg</c:v>
                </c:pt>
                <c:pt idx="9">
                  <c:v>Slovenia</c:v>
                </c:pt>
                <c:pt idx="10">
                  <c:v>Cyprus</c:v>
                </c:pt>
                <c:pt idx="11">
                  <c:v>Sweden</c:v>
                </c:pt>
                <c:pt idx="12">
                  <c:v>Germany</c:v>
                </c:pt>
                <c:pt idx="13">
                  <c:v>Croatia</c:v>
                </c:pt>
                <c:pt idx="14">
                  <c:v>Belgium</c:v>
                </c:pt>
                <c:pt idx="15">
                  <c:v>Finland</c:v>
                </c:pt>
                <c:pt idx="16">
                  <c:v>Estonia</c:v>
                </c:pt>
                <c:pt idx="17">
                  <c:v>Austria</c:v>
                </c:pt>
                <c:pt idx="18">
                  <c:v>Czechia</c:v>
                </c:pt>
                <c:pt idx="19">
                  <c:v>Slovakia</c:v>
                </c:pt>
                <c:pt idx="20">
                  <c:v>Bulgaria</c:v>
                </c:pt>
                <c:pt idx="21">
                  <c:v>Latvia</c:v>
                </c:pt>
                <c:pt idx="22">
                  <c:v>Hungary</c:v>
                </c:pt>
                <c:pt idx="23">
                  <c:v>Romania</c:v>
                </c:pt>
                <c:pt idx="24">
                  <c:v>Lithuania</c:v>
                </c:pt>
                <c:pt idx="25">
                  <c:v>Malta</c:v>
                </c:pt>
                <c:pt idx="26">
                  <c:v>Poland</c:v>
                </c:pt>
              </c:strCache>
            </c:strRef>
          </c:cat>
          <c:val>
            <c:numRef>
              <c:f>'DATA AND CHART'!$C$6:$C$32</c:f>
              <c:numCache>
                <c:formatCode>0.00%</c:formatCode>
                <c:ptCount val="27"/>
                <c:pt idx="0">
                  <c:v>-0.2784253065646205</c:v>
                </c:pt>
                <c:pt idx="1">
                  <c:v>-0.18129890633746526</c:v>
                </c:pt>
                <c:pt idx="2">
                  <c:v>-0.17506457997897051</c:v>
                </c:pt>
                <c:pt idx="3">
                  <c:v>-0.17450110858281342</c:v>
                </c:pt>
                <c:pt idx="4">
                  <c:v>-0.1388590582957796</c:v>
                </c:pt>
                <c:pt idx="5">
                  <c:v>-0.10987352116448468</c:v>
                </c:pt>
                <c:pt idx="6">
                  <c:v>-0.10348975953868478</c:v>
                </c:pt>
                <c:pt idx="7">
                  <c:v>-9.6257225845935324E-2</c:v>
                </c:pt>
                <c:pt idx="8">
                  <c:v>-9.284936103053254E-2</c:v>
                </c:pt>
                <c:pt idx="9">
                  <c:v>-8.0228361461499365E-2</c:v>
                </c:pt>
                <c:pt idx="10">
                  <c:v>-7.9237186477644439E-2</c:v>
                </c:pt>
                <c:pt idx="11">
                  <c:v>-4.6923583251729295E-2</c:v>
                </c:pt>
                <c:pt idx="12">
                  <c:v>-4.4692236099596938E-2</c:v>
                </c:pt>
                <c:pt idx="13">
                  <c:v>-3.8025239746120154E-2</c:v>
                </c:pt>
                <c:pt idx="14">
                  <c:v>-2.656997546900397E-2</c:v>
                </c:pt>
                <c:pt idx="15">
                  <c:v>-1.1589524377888516E-2</c:v>
                </c:pt>
                <c:pt idx="16">
                  <c:v>-9.5240591989822487E-3</c:v>
                </c:pt>
                <c:pt idx="17">
                  <c:v>-1.520396681400471E-3</c:v>
                </c:pt>
                <c:pt idx="18">
                  <c:v>1.0227341999362594E-3</c:v>
                </c:pt>
                <c:pt idx="19">
                  <c:v>2.5238115550578755E-3</c:v>
                </c:pt>
                <c:pt idx="20">
                  <c:v>3.5002898084108836E-3</c:v>
                </c:pt>
                <c:pt idx="21">
                  <c:v>9.7487227090264916E-3</c:v>
                </c:pt>
                <c:pt idx="22">
                  <c:v>2.1732294892286008E-2</c:v>
                </c:pt>
                <c:pt idx="23">
                  <c:v>3.1408488068189078E-2</c:v>
                </c:pt>
                <c:pt idx="24">
                  <c:v>0.21245893788201387</c:v>
                </c:pt>
                <c:pt idx="25">
                  <c:v>0.27905329011833868</c:v>
                </c:pt>
                <c:pt idx="26">
                  <c:v>0.28488218441397062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3A-4C46-8133-0F8745045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8573824"/>
        <c:axId val="173297600"/>
      </c:barChart>
      <c:lineChart>
        <c:grouping val="standard"/>
        <c:varyColors val="0"/>
        <c:ser>
          <c:idx val="4"/>
          <c:order val="1"/>
          <c:tx>
            <c:v>Final energy consumption target 2020</c:v>
          </c:tx>
          <c:spPr>
            <a:ln w="19050">
              <a:noFill/>
            </a:ln>
          </c:spPr>
          <c:marker>
            <c:symbol val="circle"/>
            <c:size val="5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'Distance to Target'!#REF!</c:f>
            </c:multiLvlStrRef>
          </c:cat>
          <c:val>
            <c:numRef>
              <c:f>'DATA AND CHART'!$D$6:$D$32</c:f>
              <c:numCache>
                <c:formatCode>0.00%</c:formatCode>
                <c:ptCount val="27"/>
                <c:pt idx="0">
                  <c:v>-0.124743256039759</c:v>
                </c:pt>
                <c:pt idx="1">
                  <c:v>-0.11090412151322171</c:v>
                </c:pt>
                <c:pt idx="2">
                  <c:v>-8.4755337743690484E-2</c:v>
                </c:pt>
                <c:pt idx="3">
                  <c:v>-9.6313520323070945E-2</c:v>
                </c:pt>
                <c:pt idx="4">
                  <c:v>-4.0568724393110212E-2</c:v>
                </c:pt>
                <c:pt idx="5">
                  <c:v>-2.1457039564597769E-2</c:v>
                </c:pt>
                <c:pt idx="6">
                  <c:v>-0.13881731552483312</c:v>
                </c:pt>
                <c:pt idx="7">
                  <c:v>-7.2491525584964522E-2</c:v>
                </c:pt>
                <c:pt idx="8">
                  <c:v>-5.3229703667596051E-2</c:v>
                </c:pt>
                <c:pt idx="9">
                  <c:v>-2.6675427914669703E-3</c:v>
                </c:pt>
                <c:pt idx="10">
                  <c:v>4.4711014176663122E-2</c:v>
                </c:pt>
                <c:pt idx="11">
                  <c:v>-8.8552892117931825E-2</c:v>
                </c:pt>
                <c:pt idx="12">
                  <c:v>-0.11559082690805667</c:v>
                </c:pt>
                <c:pt idx="13">
                  <c:v>-3.940071854482452E-2</c:v>
                </c:pt>
                <c:pt idx="14">
                  <c:v>-0.1178536886242294</c:v>
                </c:pt>
                <c:pt idx="15">
                  <c:v>5.715832194951731E-2</c:v>
                </c:pt>
                <c:pt idx="16">
                  <c:v>-2.1273323406248545E-2</c:v>
                </c:pt>
                <c:pt idx="17">
                  <c:v>-9.9864178402991444E-2</c:v>
                </c:pt>
                <c:pt idx="18">
                  <c:v>-3.1876892218890673E-2</c:v>
                </c:pt>
                <c:pt idx="19">
                  <c:v>-0.10188337133601078</c:v>
                </c:pt>
                <c:pt idx="20">
                  <c:v>-0.14783701127628945</c:v>
                </c:pt>
                <c:pt idx="21">
                  <c:v>0.11131407297170193</c:v>
                </c:pt>
                <c:pt idx="22">
                  <c:v>-2.889594806834328E-2</c:v>
                </c:pt>
                <c:pt idx="23">
                  <c:v>0.23251842131300759</c:v>
                </c:pt>
                <c:pt idx="24">
                  <c:v>-7.9000548530138492E-2</c:v>
                </c:pt>
                <c:pt idx="25">
                  <c:v>0.36509491864884946</c:v>
                </c:pt>
                <c:pt idx="26">
                  <c:v>0.22412375904881343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3A-4C46-8133-0F8745045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73824"/>
        <c:axId val="173297600"/>
      </c:lineChart>
      <c:catAx>
        <c:axId val="178573824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low"/>
        <c:spPr>
          <a:ln/>
        </c:spPr>
        <c:txPr>
          <a:bodyPr rot="-2700000" vert="horz" anchor="ctr" anchorCtr="0"/>
          <a:lstStyle/>
          <a:p>
            <a:pPr>
              <a:defRPr/>
            </a:pPr>
            <a:endParaRPr lang="en-US"/>
          </a:p>
        </c:txPr>
        <c:crossAx val="1732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9760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 i="1"/>
                </a:pPr>
                <a:r>
                  <a:rPr lang="en-US" b="0" i="1"/>
                  <a:t>% change compared to 2005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high"/>
        <c:spPr>
          <a:ln w="6350">
            <a:noFill/>
          </a:ln>
        </c:spPr>
        <c:crossAx val="178573824"/>
        <c:crosses val="autoZero"/>
        <c:crossBetween val="between"/>
      </c:valAx>
      <c:spPr>
        <a:ln>
          <a:solidFill>
            <a:schemeClr val="accent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1907500" y="7477125"/>
    <xdr:ext cx="9877425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1678900" y="1076325"/>
    <xdr:ext cx="9877425" cy="6070023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334126" y="7774783"/>
    <xdr:ext cx="16509206" cy="607002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322219" y="135731"/>
    <xdr:ext cx="16442531" cy="7317581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1</xdr:row>
      <xdr:rowOff>0</xdr:rowOff>
    </xdr:from>
    <xdr:to>
      <xdr:col>24</xdr:col>
      <xdr:colOff>544658</xdr:colOff>
      <xdr:row>33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9" y="190500"/>
          <a:ext cx="14565459" cy="6248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\OneDrive%20-%20European%20Environment%20Agency\Indicators\ENER016\Proxies%20marketa\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/>
      <sheetData sheetId="1"/>
      <sheetData sheetId="2"/>
      <sheetData sheetId="3">
        <row r="6">
          <cell r="C6">
            <v>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2"/>
  <sheetViews>
    <sheetView zoomScale="80" zoomScaleNormal="80" workbookViewId="0">
      <selection activeCell="O39" sqref="O39"/>
    </sheetView>
  </sheetViews>
  <sheetFormatPr defaultColWidth="8.85546875" defaultRowHeight="15" x14ac:dyDescent="0.25"/>
  <cols>
    <col min="1" max="1" width="4.7109375" customWidth="1"/>
    <col min="3" max="6" width="12.5703125" customWidth="1"/>
    <col min="7" max="9" width="15.140625" customWidth="1"/>
    <col min="10" max="10" width="12.28515625" customWidth="1"/>
    <col min="11" max="13" width="11.28515625" customWidth="1"/>
    <col min="15" max="19" width="12.7109375" customWidth="1"/>
    <col min="25" max="25" width="9.7109375" bestFit="1" customWidth="1"/>
    <col min="27" max="27" width="11.7109375" customWidth="1"/>
  </cols>
  <sheetData>
    <row r="1" spans="2:25" ht="18.75" x14ac:dyDescent="0.3">
      <c r="B1" s="1" t="s">
        <v>1</v>
      </c>
    </row>
    <row r="2" spans="2:25" ht="18.75" x14ac:dyDescent="0.3">
      <c r="M2" s="3"/>
      <c r="N2" s="3" t="s">
        <v>2</v>
      </c>
      <c r="U2" s="23" t="s">
        <v>51</v>
      </c>
    </row>
    <row r="3" spans="2:25" x14ac:dyDescent="0.25">
      <c r="C3" t="s">
        <v>47</v>
      </c>
      <c r="D3" t="s">
        <v>47</v>
      </c>
      <c r="E3" t="s">
        <v>52</v>
      </c>
      <c r="F3" t="s">
        <v>48</v>
      </c>
      <c r="I3" s="3"/>
      <c r="J3" s="3"/>
      <c r="K3" s="3"/>
      <c r="L3" s="3"/>
      <c r="M3" s="3"/>
      <c r="N3" s="38"/>
      <c r="O3" s="60" t="s">
        <v>3</v>
      </c>
      <c r="P3" s="60"/>
      <c r="Q3" s="60" t="s">
        <v>4</v>
      </c>
      <c r="R3" s="61"/>
      <c r="U3" s="38"/>
      <c r="V3" s="60" t="s">
        <v>3</v>
      </c>
      <c r="W3" s="60"/>
      <c r="X3" s="60" t="s">
        <v>4</v>
      </c>
      <c r="Y3" s="61"/>
    </row>
    <row r="4" spans="2:25" ht="105" x14ac:dyDescent="0.25">
      <c r="C4" s="4" t="s">
        <v>5</v>
      </c>
      <c r="D4" s="5" t="s">
        <v>45</v>
      </c>
      <c r="E4" s="5" t="s">
        <v>49</v>
      </c>
      <c r="F4" s="4" t="s">
        <v>6</v>
      </c>
      <c r="G4" s="4" t="s">
        <v>53</v>
      </c>
      <c r="H4" s="4" t="s">
        <v>54</v>
      </c>
      <c r="I4" s="4" t="s">
        <v>7</v>
      </c>
      <c r="J4" s="4" t="s">
        <v>40</v>
      </c>
      <c r="K4" s="4" t="s">
        <v>41</v>
      </c>
      <c r="L4" s="4" t="s">
        <v>42</v>
      </c>
      <c r="M4" s="6"/>
      <c r="N4" s="7"/>
      <c r="O4" s="8" t="str">
        <f>H4</f>
        <v>2021 percentage change compared to 2005</v>
      </c>
      <c r="P4" s="8" t="s">
        <v>7</v>
      </c>
      <c r="Q4" s="8" t="str">
        <f>O4</f>
        <v>2021 percentage change compared to 2005</v>
      </c>
      <c r="R4" s="9" t="s">
        <v>7</v>
      </c>
      <c r="S4" s="8"/>
      <c r="U4" s="7"/>
      <c r="V4" s="8" t="str">
        <f>O4</f>
        <v>2021 percentage change compared to 2005</v>
      </c>
      <c r="W4" s="8" t="s">
        <v>7</v>
      </c>
      <c r="X4" s="8" t="str">
        <f>Q4</f>
        <v>2021 percentage change compared to 2005</v>
      </c>
      <c r="Y4" s="9" t="s">
        <v>7</v>
      </c>
    </row>
    <row r="5" spans="2:25" x14ac:dyDescent="0.25">
      <c r="C5" s="2" t="s">
        <v>44</v>
      </c>
      <c r="D5" s="2" t="s">
        <v>44</v>
      </c>
      <c r="E5" s="2" t="s">
        <v>44</v>
      </c>
      <c r="F5" s="2" t="s">
        <v>44</v>
      </c>
      <c r="G5" s="2" t="s">
        <v>8</v>
      </c>
      <c r="H5" s="2"/>
      <c r="I5" s="2" t="s">
        <v>9</v>
      </c>
      <c r="J5" s="2"/>
      <c r="K5" s="2"/>
      <c r="L5" s="2"/>
      <c r="M5" s="6"/>
      <c r="N5" s="10" t="s">
        <v>10</v>
      </c>
      <c r="P5" t="s">
        <v>9</v>
      </c>
      <c r="R5" s="11" t="s">
        <v>9</v>
      </c>
      <c r="U5" s="10" t="s">
        <v>10</v>
      </c>
      <c r="W5" t="s">
        <v>9</v>
      </c>
      <c r="Y5" s="11" t="s">
        <v>9</v>
      </c>
    </row>
    <row r="6" spans="2:25" x14ac:dyDescent="0.25">
      <c r="B6" t="s">
        <v>11</v>
      </c>
      <c r="C6" s="37">
        <v>27861.15</v>
      </c>
      <c r="D6" s="13">
        <v>26139.948</v>
      </c>
      <c r="E6" s="13">
        <v>27818.79</v>
      </c>
      <c r="F6" s="12">
        <v>25078.819145887497</v>
      </c>
      <c r="G6" s="14">
        <f>D6/$C6-1</f>
        <v>-6.1777851955141849E-2</v>
      </c>
      <c r="H6" s="14">
        <f t="shared" ref="H6:H35" si="0">E6/$C6-1</f>
        <v>-1.520396681400471E-3</v>
      </c>
      <c r="I6" s="14">
        <f t="shared" ref="I6:I35" si="1">F6/C6-1</f>
        <v>-9.9864178402991444E-2</v>
      </c>
      <c r="J6">
        <f>IF(H6&lt;0, 1,0)</f>
        <v>1</v>
      </c>
      <c r="K6">
        <f t="shared" ref="K6:K35" si="2">IF(E6&lt;F6, 1,0)</f>
        <v>0</v>
      </c>
      <c r="L6" s="36">
        <f t="shared" ref="L6:L35" si="3">(E6-F6)/E6</f>
        <v>9.8493530959200729E-2</v>
      </c>
      <c r="M6" s="6"/>
      <c r="N6" s="15" t="str">
        <f t="shared" ref="N6:N35" si="4">B6</f>
        <v>AT</v>
      </c>
      <c r="O6" s="16">
        <f t="shared" ref="O6:O35" si="5">H6</f>
        <v>-1.520396681400471E-3</v>
      </c>
      <c r="P6" s="16">
        <f t="shared" ref="P6:P35" si="6">I6</f>
        <v>-9.9864178402991444E-2</v>
      </c>
      <c r="Q6" s="16">
        <f t="shared" ref="Q6:Q17" si="7">H41</f>
        <v>-3.5548527688732179E-2</v>
      </c>
      <c r="R6" s="17">
        <f t="shared" ref="R6:R17" si="8">I41</f>
        <v>-3.6270221569481231E-2</v>
      </c>
      <c r="S6" s="18"/>
      <c r="U6" t="s">
        <v>12</v>
      </c>
      <c r="V6" s="16">
        <v>-0.2784253065646205</v>
      </c>
      <c r="W6" s="16">
        <v>-0.124743256039759</v>
      </c>
      <c r="X6" s="16">
        <v>-0.32871638513826906</v>
      </c>
      <c r="Y6" s="17">
        <v>-0.18458806742684186</v>
      </c>
    </row>
    <row r="7" spans="2:25" x14ac:dyDescent="0.25">
      <c r="B7" t="s">
        <v>13</v>
      </c>
      <c r="C7" s="37">
        <v>36841.961000000003</v>
      </c>
      <c r="D7" s="13">
        <v>33191.949999999997</v>
      </c>
      <c r="E7" s="13">
        <v>35863.071000000004</v>
      </c>
      <c r="F7" s="12">
        <v>32500</v>
      </c>
      <c r="G7" s="14">
        <f t="shared" ref="G7:G35" si="9">D7/$C7-1</f>
        <v>-9.9072115080953593E-2</v>
      </c>
      <c r="H7" s="14">
        <f t="shared" si="0"/>
        <v>-2.656997546900397E-2</v>
      </c>
      <c r="I7" s="14">
        <f t="shared" si="1"/>
        <v>-0.1178536886242294</v>
      </c>
      <c r="J7">
        <f t="shared" ref="J7:J35" si="10">IF(H7&lt;0, 1,0)</f>
        <v>1</v>
      </c>
      <c r="K7">
        <f t="shared" si="2"/>
        <v>0</v>
      </c>
      <c r="L7" s="36">
        <f t="shared" si="3"/>
        <v>9.3775321137445342E-2</v>
      </c>
      <c r="M7" s="6"/>
      <c r="N7" s="15" t="str">
        <f t="shared" si="4"/>
        <v>BE</v>
      </c>
      <c r="O7" s="16">
        <f t="shared" si="5"/>
        <v>-2.656997546900397E-2</v>
      </c>
      <c r="P7" s="16">
        <f t="shared" si="6"/>
        <v>-0.1178536886242294</v>
      </c>
      <c r="Q7" s="16">
        <f t="shared" si="7"/>
        <v>-5.5505424647278256E-2</v>
      </c>
      <c r="R7" s="17">
        <f t="shared" si="8"/>
        <v>-0.15345371608925917</v>
      </c>
      <c r="S7" s="18"/>
      <c r="U7" t="s">
        <v>16</v>
      </c>
      <c r="V7" s="16">
        <v>-0.18129890633746526</v>
      </c>
      <c r="W7" s="16">
        <v>-0.11090412151322171</v>
      </c>
      <c r="X7" s="16">
        <v>-0.17565389481298976</v>
      </c>
      <c r="Y7" s="17">
        <v>-9.2880448678090533E-2</v>
      </c>
    </row>
    <row r="8" spans="2:25" x14ac:dyDescent="0.25">
      <c r="B8" t="s">
        <v>15</v>
      </c>
      <c r="C8" s="37">
        <v>10137.732</v>
      </c>
      <c r="D8" s="13">
        <v>9525.6209999999992</v>
      </c>
      <c r="E8" s="13">
        <v>10173.217000000001</v>
      </c>
      <c r="F8" s="12">
        <v>8639</v>
      </c>
      <c r="G8" s="14">
        <f t="shared" si="9"/>
        <v>-6.0379481327776374E-2</v>
      </c>
      <c r="H8" s="14">
        <f t="shared" si="0"/>
        <v>3.5002898084108836E-3</v>
      </c>
      <c r="I8" s="14">
        <f t="shared" si="1"/>
        <v>-0.14783701127628945</v>
      </c>
      <c r="J8">
        <f t="shared" si="10"/>
        <v>0</v>
      </c>
      <c r="K8">
        <f t="shared" si="2"/>
        <v>0</v>
      </c>
      <c r="L8" s="36">
        <f t="shared" si="3"/>
        <v>0.15080942439348344</v>
      </c>
      <c r="M8" s="6"/>
      <c r="N8" s="15" t="str">
        <f t="shared" si="4"/>
        <v>BG</v>
      </c>
      <c r="O8" s="16">
        <f t="shared" si="5"/>
        <v>3.5002898084108836E-3</v>
      </c>
      <c r="P8" s="16">
        <f t="shared" si="6"/>
        <v>-0.14783701127628945</v>
      </c>
      <c r="Q8" s="16">
        <f t="shared" si="7"/>
        <v>-3.3164765089267467E-2</v>
      </c>
      <c r="R8" s="17">
        <f t="shared" si="8"/>
        <v>-0.12205665851849901</v>
      </c>
      <c r="S8" s="18"/>
      <c r="U8" t="s">
        <v>20</v>
      </c>
      <c r="V8" s="16">
        <v>-0.17506457997897051</v>
      </c>
      <c r="W8" s="16">
        <v>-8.4755337743690484E-2</v>
      </c>
      <c r="X8" s="16">
        <v>-0.2140507263895628</v>
      </c>
      <c r="Y8" s="17">
        <v>-9.4608502278045514E-2</v>
      </c>
    </row>
    <row r="9" spans="2:25" x14ac:dyDescent="0.25">
      <c r="B9" t="s">
        <v>17</v>
      </c>
      <c r="C9" s="37">
        <v>1834</v>
      </c>
      <c r="D9" s="13">
        <v>1572.752</v>
      </c>
      <c r="E9" s="13">
        <v>1688.6790000000001</v>
      </c>
      <c r="F9" s="46">
        <v>1916</v>
      </c>
      <c r="G9" s="14">
        <f t="shared" si="9"/>
        <v>-0.1424471101417667</v>
      </c>
      <c r="H9" s="14">
        <f t="shared" si="0"/>
        <v>-7.9237186477644439E-2</v>
      </c>
      <c r="I9" s="14">
        <f t="shared" si="1"/>
        <v>4.4711014176663122E-2</v>
      </c>
      <c r="J9">
        <f t="shared" si="10"/>
        <v>1</v>
      </c>
      <c r="K9">
        <f t="shared" si="2"/>
        <v>1</v>
      </c>
      <c r="L9" s="36">
        <f t="shared" si="3"/>
        <v>-0.13461468994403311</v>
      </c>
      <c r="M9" s="6"/>
      <c r="N9" s="15" t="str">
        <f t="shared" si="4"/>
        <v>CY</v>
      </c>
      <c r="O9" s="16">
        <f t="shared" si="5"/>
        <v>-7.9237186477644439E-2</v>
      </c>
      <c r="P9" s="16">
        <f t="shared" si="6"/>
        <v>4.4711014176663122E-2</v>
      </c>
      <c r="Q9" s="16">
        <f t="shared" si="7"/>
        <v>-6.6163062666381056E-2</v>
      </c>
      <c r="R9" s="17">
        <f t="shared" si="8"/>
        <v>-9.7956364194563439E-2</v>
      </c>
      <c r="S9" s="18"/>
      <c r="U9" t="s">
        <v>14</v>
      </c>
      <c r="V9" s="16">
        <v>-0.17450110858281342</v>
      </c>
      <c r="W9" s="16">
        <v>-9.6313520323070945E-2</v>
      </c>
      <c r="X9" s="16">
        <v>-0.19643613547104055</v>
      </c>
      <c r="Y9" s="17">
        <v>-0.12627256534509324</v>
      </c>
    </row>
    <row r="10" spans="2:25" x14ac:dyDescent="0.25">
      <c r="B10" t="s">
        <v>19</v>
      </c>
      <c r="C10" s="37">
        <v>26148.534</v>
      </c>
      <c r="D10" s="13">
        <v>24492.821</v>
      </c>
      <c r="E10" s="13">
        <v>26175.276999999998</v>
      </c>
      <c r="F10" s="12">
        <v>25315</v>
      </c>
      <c r="G10" s="14">
        <f t="shared" si="9"/>
        <v>-6.3319534471798722E-2</v>
      </c>
      <c r="H10" s="14">
        <f t="shared" si="0"/>
        <v>1.0227341999362594E-3</v>
      </c>
      <c r="I10" s="14">
        <f t="shared" si="1"/>
        <v>-3.1876892218890673E-2</v>
      </c>
      <c r="J10">
        <f t="shared" si="10"/>
        <v>0</v>
      </c>
      <c r="K10">
        <f t="shared" si="2"/>
        <v>0</v>
      </c>
      <c r="L10" s="36">
        <f t="shared" si="3"/>
        <v>3.286601322308827E-2</v>
      </c>
      <c r="M10" s="6"/>
      <c r="N10" s="15" t="str">
        <f t="shared" si="4"/>
        <v>CZ</v>
      </c>
      <c r="O10" s="16">
        <f t="shared" si="5"/>
        <v>1.0227341999362594E-3</v>
      </c>
      <c r="P10" s="16">
        <f t="shared" si="6"/>
        <v>-3.1876892218890673E-2</v>
      </c>
      <c r="Q10" s="16">
        <f t="shared" si="7"/>
        <v>-6.9256462253548312E-2</v>
      </c>
      <c r="R10" s="17">
        <f t="shared" si="8"/>
        <v>4.2147203827668678E-2</v>
      </c>
      <c r="S10" s="18"/>
      <c r="U10" t="s">
        <v>22</v>
      </c>
      <c r="V10" s="16">
        <v>-0.1388590582957796</v>
      </c>
      <c r="W10" s="16">
        <v>-4.0568724393110212E-2</v>
      </c>
      <c r="X10" s="16">
        <v>-0.13225719311116424</v>
      </c>
      <c r="Y10" s="17">
        <v>-0.13416267711080432</v>
      </c>
    </row>
    <row r="11" spans="2:25" x14ac:dyDescent="0.25">
      <c r="B11" t="s">
        <v>21</v>
      </c>
      <c r="C11" s="37">
        <v>219694.69099999999</v>
      </c>
      <c r="D11" s="13">
        <v>202265.897</v>
      </c>
      <c r="E11" s="13">
        <v>209876.04399999999</v>
      </c>
      <c r="F11" s="12">
        <v>194300</v>
      </c>
      <c r="G11" s="14">
        <f t="shared" si="9"/>
        <v>-7.933188517514056E-2</v>
      </c>
      <c r="H11" s="14">
        <f t="shared" si="0"/>
        <v>-4.4692236099596938E-2</v>
      </c>
      <c r="I11" s="14">
        <f t="shared" si="1"/>
        <v>-0.11559082690805667</v>
      </c>
      <c r="J11">
        <f t="shared" si="10"/>
        <v>1</v>
      </c>
      <c r="K11">
        <f t="shared" si="2"/>
        <v>0</v>
      </c>
      <c r="L11" s="36">
        <f t="shared" si="3"/>
        <v>7.4215444998572563E-2</v>
      </c>
      <c r="M11" s="6"/>
      <c r="N11" s="15" t="str">
        <f t="shared" si="4"/>
        <v>DE</v>
      </c>
      <c r="O11" s="16">
        <f t="shared" si="5"/>
        <v>-4.4692236099596938E-2</v>
      </c>
      <c r="P11" s="16">
        <f t="shared" si="6"/>
        <v>-0.11559082690805667</v>
      </c>
      <c r="Q11" s="16">
        <f t="shared" si="7"/>
        <v>-0.16457381077919142</v>
      </c>
      <c r="R11" s="17">
        <f t="shared" si="8"/>
        <v>-0.13997121994218065</v>
      </c>
      <c r="S11" s="18"/>
      <c r="U11" t="s">
        <v>23</v>
      </c>
      <c r="V11" s="16">
        <v>-0.10987352116448468</v>
      </c>
      <c r="W11" s="16">
        <v>-2.1457039564597769E-2</v>
      </c>
      <c r="X11" s="16">
        <v>-0.15795053263420533</v>
      </c>
      <c r="Y11" s="17">
        <v>-9.8908244017498981E-2</v>
      </c>
    </row>
    <row r="12" spans="2:25" x14ac:dyDescent="0.25">
      <c r="B12" t="s">
        <v>23</v>
      </c>
      <c r="C12" s="37">
        <v>15501.724</v>
      </c>
      <c r="D12" s="13">
        <v>13088.737999999999</v>
      </c>
      <c r="E12" s="13">
        <v>13798.495000000001</v>
      </c>
      <c r="F12" s="46">
        <v>15169.102894812526</v>
      </c>
      <c r="G12" s="14">
        <f t="shared" si="9"/>
        <v>-0.1556592028086683</v>
      </c>
      <c r="H12" s="14">
        <f t="shared" si="0"/>
        <v>-0.10987352116448468</v>
      </c>
      <c r="I12" s="14">
        <f t="shared" si="1"/>
        <v>-2.1457039564597769E-2</v>
      </c>
      <c r="J12">
        <f t="shared" si="10"/>
        <v>1</v>
      </c>
      <c r="K12">
        <f t="shared" si="2"/>
        <v>1</v>
      </c>
      <c r="L12" s="36">
        <f t="shared" si="3"/>
        <v>-9.9330245422600438E-2</v>
      </c>
      <c r="M12" s="6"/>
      <c r="N12" s="15" t="str">
        <f t="shared" si="4"/>
        <v>DK</v>
      </c>
      <c r="O12" s="16">
        <f t="shared" si="5"/>
        <v>-0.10987352116448468</v>
      </c>
      <c r="P12" s="16">
        <f t="shared" si="6"/>
        <v>-2.1457039564597769E-2</v>
      </c>
      <c r="Q12" s="16">
        <f t="shared" si="7"/>
        <v>-0.15795053263420533</v>
      </c>
      <c r="R12" s="17">
        <f t="shared" si="8"/>
        <v>-9.8908244017498981E-2</v>
      </c>
      <c r="S12" s="18"/>
      <c r="U12" t="s">
        <v>18</v>
      </c>
      <c r="V12" s="16">
        <v>-0.10348975953868478</v>
      </c>
      <c r="W12" s="16">
        <v>-0.13881731552483312</v>
      </c>
      <c r="X12" s="16">
        <v>-0.13842418592955719</v>
      </c>
      <c r="Y12" s="17">
        <v>-0.1321305646851898</v>
      </c>
    </row>
    <row r="13" spans="2:25" x14ac:dyDescent="0.25">
      <c r="B13" t="s">
        <v>24</v>
      </c>
      <c r="C13" s="37">
        <v>2860.86</v>
      </c>
      <c r="D13" s="13">
        <v>2750.0279999999998</v>
      </c>
      <c r="E13" s="13">
        <v>2833.6129999999998</v>
      </c>
      <c r="F13" s="12">
        <v>2800</v>
      </c>
      <c r="G13" s="14">
        <f t="shared" si="9"/>
        <v>-3.8740798221513884E-2</v>
      </c>
      <c r="H13" s="14">
        <f t="shared" si="0"/>
        <v>-9.5240591989822487E-3</v>
      </c>
      <c r="I13" s="14">
        <f t="shared" si="1"/>
        <v>-2.1273323406248545E-2</v>
      </c>
      <c r="J13">
        <f t="shared" si="10"/>
        <v>1</v>
      </c>
      <c r="K13">
        <f t="shared" si="2"/>
        <v>0</v>
      </c>
      <c r="L13" s="36">
        <f t="shared" si="3"/>
        <v>1.1862240891751918E-2</v>
      </c>
      <c r="M13" s="6"/>
      <c r="N13" s="15" t="str">
        <f t="shared" si="4"/>
        <v>EE</v>
      </c>
      <c r="O13" s="16">
        <f t="shared" si="5"/>
        <v>-9.5240591989822487E-3</v>
      </c>
      <c r="P13" s="16">
        <f t="shared" si="6"/>
        <v>-2.1273323406248545E-2</v>
      </c>
      <c r="Q13" s="16">
        <f t="shared" si="7"/>
        <v>-0.15693807506688384</v>
      </c>
      <c r="R13" s="17">
        <f t="shared" si="8"/>
        <v>0.23010478333678663</v>
      </c>
      <c r="S13" s="18"/>
      <c r="U13" t="s">
        <v>31</v>
      </c>
      <c r="V13" s="16">
        <v>-9.6257225845935324E-2</v>
      </c>
      <c r="W13" s="16">
        <v>-7.2491525584964522E-2</v>
      </c>
      <c r="X13" s="16">
        <v>-7.2691727934904193E-2</v>
      </c>
      <c r="Y13" s="17">
        <v>-7.0020747234984304E-2</v>
      </c>
    </row>
    <row r="14" spans="2:25" x14ac:dyDescent="0.25">
      <c r="B14" t="s">
        <v>16</v>
      </c>
      <c r="C14" s="37">
        <v>98117.652000000002</v>
      </c>
      <c r="D14" s="13">
        <v>73757.114000000001</v>
      </c>
      <c r="E14" s="13">
        <v>80329.028999999995</v>
      </c>
      <c r="F14" s="46">
        <v>87236</v>
      </c>
      <c r="G14" s="14">
        <f t="shared" si="9"/>
        <v>-0.24827885200514177</v>
      </c>
      <c r="H14" s="14">
        <f t="shared" si="0"/>
        <v>-0.18129890633746526</v>
      </c>
      <c r="I14" s="14">
        <f t="shared" si="1"/>
        <v>-0.11090412151322171</v>
      </c>
      <c r="J14">
        <f t="shared" si="10"/>
        <v>1</v>
      </c>
      <c r="K14">
        <f t="shared" si="2"/>
        <v>1</v>
      </c>
      <c r="L14" s="36">
        <f t="shared" si="3"/>
        <v>-8.5983499190560433E-2</v>
      </c>
      <c r="M14" s="6"/>
      <c r="N14" s="15" t="str">
        <f t="shared" si="4"/>
        <v>ES</v>
      </c>
      <c r="O14" s="16">
        <f t="shared" si="5"/>
        <v>-0.18129890633746526</v>
      </c>
      <c r="P14" s="16">
        <f t="shared" si="6"/>
        <v>-0.11090412151322171</v>
      </c>
      <c r="Q14" s="16">
        <f t="shared" si="7"/>
        <v>-0.17565389481298976</v>
      </c>
      <c r="R14" s="17">
        <f t="shared" si="8"/>
        <v>-9.2880448678090533E-2</v>
      </c>
      <c r="S14" s="18"/>
      <c r="U14" t="s">
        <v>33</v>
      </c>
      <c r="V14" s="16">
        <v>-9.284936103053254E-2</v>
      </c>
      <c r="W14" s="16">
        <v>-5.3229703667596051E-2</v>
      </c>
      <c r="X14" s="16">
        <v>-0.12290137084497765</v>
      </c>
      <c r="Y14" s="17">
        <v>-6.1538561443353679E-2</v>
      </c>
    </row>
    <row r="15" spans="2:25" x14ac:dyDescent="0.25">
      <c r="B15" t="s">
        <v>27</v>
      </c>
      <c r="C15" s="37">
        <v>25218.55</v>
      </c>
      <c r="D15" s="13">
        <v>23378.521000000001</v>
      </c>
      <c r="E15" s="13">
        <v>24926.278999999999</v>
      </c>
      <c r="F15" s="12">
        <v>26660</v>
      </c>
      <c r="G15" s="14">
        <f t="shared" si="9"/>
        <v>-7.2963314702867432E-2</v>
      </c>
      <c r="H15" s="14">
        <f t="shared" si="0"/>
        <v>-1.1589524377888516E-2</v>
      </c>
      <c r="I15" s="14">
        <f t="shared" si="1"/>
        <v>5.715832194951731E-2</v>
      </c>
      <c r="J15">
        <f t="shared" si="10"/>
        <v>1</v>
      </c>
      <c r="K15">
        <f t="shared" si="2"/>
        <v>1</v>
      </c>
      <c r="L15" s="36">
        <f t="shared" si="3"/>
        <v>-6.9553943450604935E-2</v>
      </c>
      <c r="M15" s="6"/>
      <c r="N15" s="15" t="str">
        <f t="shared" si="4"/>
        <v>FI</v>
      </c>
      <c r="O15" s="16">
        <f t="shared" si="5"/>
        <v>-1.1589524377888516E-2</v>
      </c>
      <c r="P15" s="16">
        <f t="shared" si="6"/>
        <v>5.715832194951731E-2</v>
      </c>
      <c r="Q15" s="16">
        <f t="shared" si="7"/>
        <v>-6.1254182410767077E-2</v>
      </c>
      <c r="R15" s="17">
        <f t="shared" si="8"/>
        <v>6.8527919538000193E-2</v>
      </c>
      <c r="S15" s="18"/>
      <c r="U15" t="s">
        <v>35</v>
      </c>
      <c r="V15" s="16">
        <v>-8.0228361461499365E-2</v>
      </c>
      <c r="W15" s="16">
        <v>-2.6675427914669703E-3</v>
      </c>
      <c r="X15" s="16">
        <v>-0.12620675709488327</v>
      </c>
      <c r="Y15" s="17">
        <v>-1.7214539100516069E-2</v>
      </c>
    </row>
    <row r="16" spans="2:25" x14ac:dyDescent="0.25">
      <c r="B16" t="s">
        <v>18</v>
      </c>
      <c r="C16" s="37">
        <v>160128.62599999999</v>
      </c>
      <c r="D16" s="13">
        <v>129732.647</v>
      </c>
      <c r="E16" s="13">
        <v>143556.95300000001</v>
      </c>
      <c r="F16" s="46">
        <v>137900</v>
      </c>
      <c r="G16" s="14">
        <f t="shared" si="9"/>
        <v>-0.18982226825577075</v>
      </c>
      <c r="H16" s="14">
        <f t="shared" si="0"/>
        <v>-0.10348975953868478</v>
      </c>
      <c r="I16" s="14">
        <f t="shared" si="1"/>
        <v>-0.13881731552483312</v>
      </c>
      <c r="J16">
        <f t="shared" si="10"/>
        <v>1</v>
      </c>
      <c r="K16">
        <f t="shared" si="2"/>
        <v>0</v>
      </c>
      <c r="L16" s="36">
        <f t="shared" si="3"/>
        <v>3.9405635754891012E-2</v>
      </c>
      <c r="M16" s="6"/>
      <c r="N16" s="15" t="str">
        <f t="shared" si="4"/>
        <v>FR</v>
      </c>
      <c r="O16" s="16">
        <f t="shared" si="5"/>
        <v>-0.10348975953868478</v>
      </c>
      <c r="P16" s="16">
        <f t="shared" si="6"/>
        <v>-0.13881731552483312</v>
      </c>
      <c r="Q16" s="16">
        <f t="shared" si="7"/>
        <v>-0.13842418592955719</v>
      </c>
      <c r="R16" s="17">
        <f t="shared" si="8"/>
        <v>-0.1321305646851898</v>
      </c>
      <c r="S16" s="18"/>
      <c r="U16" t="s">
        <v>17</v>
      </c>
      <c r="V16" s="16">
        <v>-7.9237186477644439E-2</v>
      </c>
      <c r="W16" s="16">
        <v>4.4711014176663122E-2</v>
      </c>
      <c r="X16" s="16">
        <v>-6.6163062666381056E-2</v>
      </c>
      <c r="Y16" s="17">
        <v>-9.7956364194563439E-2</v>
      </c>
    </row>
    <row r="17" spans="2:25" x14ac:dyDescent="0.25">
      <c r="B17" t="s">
        <v>12</v>
      </c>
      <c r="C17" s="37">
        <v>21022.402999999998</v>
      </c>
      <c r="D17" s="13">
        <v>14438.99</v>
      </c>
      <c r="E17" s="13">
        <v>15169.234</v>
      </c>
      <c r="F17" s="12">
        <v>18400</v>
      </c>
      <c r="G17" s="14">
        <f t="shared" si="9"/>
        <v>-0.31316177318073479</v>
      </c>
      <c r="H17" s="14">
        <f t="shared" si="0"/>
        <v>-0.2784253065646205</v>
      </c>
      <c r="I17" s="14">
        <f t="shared" si="1"/>
        <v>-0.124743256039759</v>
      </c>
      <c r="J17">
        <f t="shared" si="10"/>
        <v>1</v>
      </c>
      <c r="K17">
        <f t="shared" si="2"/>
        <v>1</v>
      </c>
      <c r="L17" s="36">
        <f t="shared" si="3"/>
        <v>-0.21298148607899381</v>
      </c>
      <c r="M17" s="6"/>
      <c r="N17" s="15" t="str">
        <f t="shared" si="4"/>
        <v>EL</v>
      </c>
      <c r="O17" s="16">
        <f t="shared" si="5"/>
        <v>-0.2784253065646205</v>
      </c>
      <c r="P17" s="16">
        <f t="shared" si="6"/>
        <v>-0.124743256039759</v>
      </c>
      <c r="Q17" s="16">
        <f t="shared" si="7"/>
        <v>-0.32871638513826906</v>
      </c>
      <c r="R17" s="17">
        <f t="shared" si="8"/>
        <v>-0.18458806742684186</v>
      </c>
      <c r="S17" s="18"/>
      <c r="U17" t="s">
        <v>25</v>
      </c>
      <c r="V17" s="16">
        <v>-4.6923583251729295E-2</v>
      </c>
      <c r="W17" s="16">
        <v>-8.8552892117931825E-2</v>
      </c>
      <c r="X17" s="16">
        <v>-0.1121148372751406</v>
      </c>
      <c r="Y17" s="17">
        <v>-0.11416316147084915</v>
      </c>
    </row>
    <row r="18" spans="2:25" x14ac:dyDescent="0.25">
      <c r="B18" t="s">
        <v>26</v>
      </c>
      <c r="C18" s="37">
        <v>7245.4769999999999</v>
      </c>
      <c r="D18" s="13">
        <v>6471.7950000000001</v>
      </c>
      <c r="E18" s="13">
        <v>6969.9660000000003</v>
      </c>
      <c r="F18" s="12">
        <v>6960</v>
      </c>
      <c r="G18" s="14">
        <f t="shared" si="9"/>
        <v>-0.10678137547051769</v>
      </c>
      <c r="H18" s="14">
        <f t="shared" si="0"/>
        <v>-3.8025239746120154E-2</v>
      </c>
      <c r="I18" s="14">
        <f t="shared" si="1"/>
        <v>-3.940071854482452E-2</v>
      </c>
      <c r="J18">
        <f t="shared" si="10"/>
        <v>1</v>
      </c>
      <c r="K18">
        <f t="shared" si="2"/>
        <v>0</v>
      </c>
      <c r="L18" s="36">
        <f t="shared" si="3"/>
        <v>1.4298491556487289E-3</v>
      </c>
      <c r="M18" s="6"/>
      <c r="N18" s="15" t="str">
        <f t="shared" si="4"/>
        <v>HR</v>
      </c>
      <c r="O18" s="16">
        <f t="shared" si="5"/>
        <v>-3.8025239746120154E-2</v>
      </c>
      <c r="P18" s="16">
        <f t="shared" si="6"/>
        <v>-3.940071854482452E-2</v>
      </c>
      <c r="Q18" s="16">
        <f t="shared" ref="Q18:Q35" si="11">H53</f>
        <v>-9.6057689888957909E-2</v>
      </c>
      <c r="R18" s="17">
        <f t="shared" ref="R18:R35" si="12">I53</f>
        <v>0.17134054511629726</v>
      </c>
      <c r="S18" s="18"/>
      <c r="U18" t="s">
        <v>21</v>
      </c>
      <c r="V18" s="16">
        <v>-4.4692236099596938E-2</v>
      </c>
      <c r="W18" s="16">
        <v>-0.11559082690805667</v>
      </c>
      <c r="X18" s="16">
        <v>-0.16457381077919142</v>
      </c>
      <c r="Y18" s="17">
        <v>-0.13997121994218065</v>
      </c>
    </row>
    <row r="19" spans="2:25" x14ac:dyDescent="0.25">
      <c r="B19" t="s">
        <v>30</v>
      </c>
      <c r="C19" s="37">
        <v>18741.555</v>
      </c>
      <c r="D19" s="13">
        <v>18012.674999999999</v>
      </c>
      <c r="E19" s="13">
        <v>19148.851999999999</v>
      </c>
      <c r="F19" s="46">
        <v>18200</v>
      </c>
      <c r="G19" s="14">
        <f t="shared" si="9"/>
        <v>-3.8891116558898209E-2</v>
      </c>
      <c r="H19" s="14">
        <f t="shared" si="0"/>
        <v>2.1732294892286008E-2</v>
      </c>
      <c r="I19" s="14">
        <f t="shared" si="1"/>
        <v>-2.889594806834328E-2</v>
      </c>
      <c r="J19">
        <f t="shared" si="10"/>
        <v>0</v>
      </c>
      <c r="K19">
        <f t="shared" si="2"/>
        <v>0</v>
      </c>
      <c r="L19" s="36">
        <f t="shared" si="3"/>
        <v>4.9551377805833949E-2</v>
      </c>
      <c r="M19" s="6"/>
      <c r="N19" s="15" t="str">
        <f t="shared" si="4"/>
        <v>HU</v>
      </c>
      <c r="O19" s="16">
        <f t="shared" si="5"/>
        <v>2.1732294892286008E-2</v>
      </c>
      <c r="P19" s="16">
        <f t="shared" si="6"/>
        <v>-2.889594806834328E-2</v>
      </c>
      <c r="Q19" s="16">
        <f t="shared" si="11"/>
        <v>-5.3454743364568125E-2</v>
      </c>
      <c r="R19" s="17">
        <f t="shared" si="12"/>
        <v>9.8436215391595194E-3</v>
      </c>
      <c r="S19" s="18"/>
      <c r="U19" t="s">
        <v>26</v>
      </c>
      <c r="V19" s="16">
        <v>-3.8025239746120154E-2</v>
      </c>
      <c r="W19" s="16">
        <v>-3.940071854482452E-2</v>
      </c>
      <c r="X19" s="16">
        <v>-9.6057689888957909E-2</v>
      </c>
      <c r="Y19" s="17">
        <v>0.17134054511629726</v>
      </c>
    </row>
    <row r="20" spans="2:25" x14ac:dyDescent="0.25">
      <c r="B20" t="s">
        <v>31</v>
      </c>
      <c r="C20" s="37">
        <v>12614.44</v>
      </c>
      <c r="D20" s="13">
        <v>11176.816999999999</v>
      </c>
      <c r="E20" s="13">
        <v>11400.209000000001</v>
      </c>
      <c r="F20" s="12">
        <v>11700</v>
      </c>
      <c r="G20" s="14">
        <f t="shared" si="9"/>
        <v>-0.11396645431743313</v>
      </c>
      <c r="H20" s="14">
        <f t="shared" si="0"/>
        <v>-9.6257225845935324E-2</v>
      </c>
      <c r="I20" s="14">
        <f t="shared" si="1"/>
        <v>-7.2491525584964522E-2</v>
      </c>
      <c r="J20">
        <f t="shared" si="10"/>
        <v>1</v>
      </c>
      <c r="K20">
        <f t="shared" si="2"/>
        <v>1</v>
      </c>
      <c r="L20" s="36">
        <f t="shared" si="3"/>
        <v>-2.6296974029160276E-2</v>
      </c>
      <c r="M20" s="6"/>
      <c r="N20" s="15" t="str">
        <f t="shared" si="4"/>
        <v>IE</v>
      </c>
      <c r="O20" s="16">
        <f t="shared" si="5"/>
        <v>-9.6257225845935324E-2</v>
      </c>
      <c r="P20" s="16">
        <f t="shared" si="6"/>
        <v>-7.2491525584964522E-2</v>
      </c>
      <c r="Q20" s="16">
        <f t="shared" si="11"/>
        <v>-7.2691727934904193E-2</v>
      </c>
      <c r="R20" s="17">
        <f t="shared" si="12"/>
        <v>-7.0020747234984304E-2</v>
      </c>
      <c r="S20" s="18"/>
      <c r="U20" t="s">
        <v>13</v>
      </c>
      <c r="V20" s="16">
        <v>-2.656997546900397E-2</v>
      </c>
      <c r="W20" s="16">
        <v>-0.1178536886242294</v>
      </c>
      <c r="X20" s="16">
        <v>-5.5505424647278256E-2</v>
      </c>
      <c r="Y20" s="17">
        <v>-0.15345371608925917</v>
      </c>
    </row>
    <row r="21" spans="2:25" x14ac:dyDescent="0.25">
      <c r="B21" t="s">
        <v>14</v>
      </c>
      <c r="C21" s="37">
        <v>137215.73000000001</v>
      </c>
      <c r="D21" s="13">
        <v>102738.061</v>
      </c>
      <c r="E21" s="13">
        <v>113271.433</v>
      </c>
      <c r="F21" s="12">
        <v>124000</v>
      </c>
      <c r="G21" s="14">
        <f t="shared" si="9"/>
        <v>-0.25126615585545486</v>
      </c>
      <c r="H21" s="14">
        <f t="shared" si="0"/>
        <v>-0.17450110858281342</v>
      </c>
      <c r="I21" s="14">
        <f t="shared" si="1"/>
        <v>-9.6313520323070945E-2</v>
      </c>
      <c r="J21">
        <f t="shared" si="10"/>
        <v>1</v>
      </c>
      <c r="K21">
        <f t="shared" si="2"/>
        <v>1</v>
      </c>
      <c r="L21" s="36">
        <f t="shared" si="3"/>
        <v>-9.4715558158428123E-2</v>
      </c>
      <c r="M21" s="6"/>
      <c r="N21" s="15" t="str">
        <f t="shared" si="4"/>
        <v>IT</v>
      </c>
      <c r="O21" s="16">
        <f t="shared" si="5"/>
        <v>-0.17450110858281342</v>
      </c>
      <c r="P21" s="16">
        <f t="shared" si="6"/>
        <v>-9.6313520323070945E-2</v>
      </c>
      <c r="Q21" s="16">
        <f t="shared" si="11"/>
        <v>-0.19643613547104055</v>
      </c>
      <c r="R21" s="17">
        <f t="shared" si="12"/>
        <v>-0.12627256534509324</v>
      </c>
      <c r="S21" s="18"/>
      <c r="U21" t="s">
        <v>27</v>
      </c>
      <c r="V21" s="16">
        <v>-1.1589524377888516E-2</v>
      </c>
      <c r="W21" s="16">
        <v>5.715832194951731E-2</v>
      </c>
      <c r="X21" s="16">
        <v>-6.1254182410767077E-2</v>
      </c>
      <c r="Y21" s="17">
        <v>6.8527919538000193E-2</v>
      </c>
    </row>
    <row r="22" spans="2:25" x14ac:dyDescent="0.25">
      <c r="B22" t="s">
        <v>32</v>
      </c>
      <c r="C22" s="37">
        <v>4668.8410000000003</v>
      </c>
      <c r="D22" s="13">
        <v>5308.2359999999999</v>
      </c>
      <c r="E22" s="13">
        <v>5660.7780000000002</v>
      </c>
      <c r="F22" s="12">
        <v>4300</v>
      </c>
      <c r="G22" s="14">
        <f t="shared" si="9"/>
        <v>0.13694940564478419</v>
      </c>
      <c r="H22" s="14">
        <f t="shared" si="0"/>
        <v>0.21245893788201387</v>
      </c>
      <c r="I22" s="14">
        <f t="shared" si="1"/>
        <v>-7.9000548530138492E-2</v>
      </c>
      <c r="J22">
        <f t="shared" si="10"/>
        <v>0</v>
      </c>
      <c r="K22">
        <f t="shared" si="2"/>
        <v>0</v>
      </c>
      <c r="L22" s="36">
        <f t="shared" si="3"/>
        <v>0.24038709873448494</v>
      </c>
      <c r="M22" s="6"/>
      <c r="N22" s="15" t="str">
        <f t="shared" si="4"/>
        <v>LT</v>
      </c>
      <c r="O22" s="16">
        <f t="shared" si="5"/>
        <v>0.21245893788201387</v>
      </c>
      <c r="P22" s="16">
        <f t="shared" si="6"/>
        <v>-7.9000548530138492E-2</v>
      </c>
      <c r="Q22" s="16">
        <f t="shared" si="11"/>
        <v>-0.17657565642125772</v>
      </c>
      <c r="R22" s="17">
        <f t="shared" si="12"/>
        <v>-0.19358796818337987</v>
      </c>
      <c r="S22" s="18"/>
      <c r="U22" t="s">
        <v>24</v>
      </c>
      <c r="V22" s="16">
        <v>-9.5240591989822487E-3</v>
      </c>
      <c r="W22" s="16">
        <v>-2.1273323406248545E-2</v>
      </c>
      <c r="X22" s="16">
        <v>-0.15693807506688384</v>
      </c>
      <c r="Y22" s="17">
        <v>0.23010478333678663</v>
      </c>
    </row>
    <row r="23" spans="2:25" x14ac:dyDescent="0.25">
      <c r="B23" t="s">
        <v>33</v>
      </c>
      <c r="C23" s="37">
        <v>4478.3829999999998</v>
      </c>
      <c r="D23" s="13">
        <v>3812.7280000000001</v>
      </c>
      <c r="E23" s="13">
        <v>4062.5680000000002</v>
      </c>
      <c r="F23" s="12">
        <v>4240</v>
      </c>
      <c r="G23" s="14">
        <f t="shared" si="9"/>
        <v>-0.14863735415215706</v>
      </c>
      <c r="H23" s="14">
        <f t="shared" si="0"/>
        <v>-9.284936103053254E-2</v>
      </c>
      <c r="I23" s="14">
        <f t="shared" si="1"/>
        <v>-5.3229703667596051E-2</v>
      </c>
      <c r="J23">
        <f t="shared" si="10"/>
        <v>1</v>
      </c>
      <c r="K23">
        <f t="shared" si="2"/>
        <v>1</v>
      </c>
      <c r="L23" s="36">
        <f t="shared" si="3"/>
        <v>-4.3674838181170079E-2</v>
      </c>
      <c r="M23" s="6"/>
      <c r="N23" s="15" t="str">
        <f t="shared" si="4"/>
        <v>LU</v>
      </c>
      <c r="O23" s="16">
        <f t="shared" si="5"/>
        <v>-9.284936103053254E-2</v>
      </c>
      <c r="P23" s="16">
        <f t="shared" si="6"/>
        <v>-5.3229703667596051E-2</v>
      </c>
      <c r="Q23" s="16">
        <f t="shared" si="11"/>
        <v>-0.12290137084497765</v>
      </c>
      <c r="R23" s="17">
        <f t="shared" si="12"/>
        <v>-6.1538561443353679E-2</v>
      </c>
      <c r="S23" s="18"/>
      <c r="U23" t="s">
        <v>11</v>
      </c>
      <c r="V23" s="16">
        <v>-1.520396681400471E-3</v>
      </c>
      <c r="W23" s="16">
        <v>-9.9864178402991444E-2</v>
      </c>
      <c r="X23" s="16">
        <v>-3.5548527688732179E-2</v>
      </c>
      <c r="Y23" s="17">
        <v>-3.6270221569481231E-2</v>
      </c>
    </row>
    <row r="24" spans="2:25" x14ac:dyDescent="0.25">
      <c r="B24" t="s">
        <v>34</v>
      </c>
      <c r="C24" s="37">
        <v>4018.27</v>
      </c>
      <c r="D24" s="13">
        <v>3855.2950000000001</v>
      </c>
      <c r="E24" s="13">
        <v>4057.4430000000002</v>
      </c>
      <c r="F24" s="12">
        <v>4465.5600000000004</v>
      </c>
      <c r="G24" s="14">
        <f t="shared" si="9"/>
        <v>-4.0558499055563635E-2</v>
      </c>
      <c r="H24" s="14">
        <f t="shared" si="0"/>
        <v>9.7487227090264916E-3</v>
      </c>
      <c r="I24" s="14">
        <f t="shared" si="1"/>
        <v>0.11131407297170193</v>
      </c>
      <c r="J24">
        <f t="shared" si="10"/>
        <v>0</v>
      </c>
      <c r="K24">
        <f t="shared" si="2"/>
        <v>1</v>
      </c>
      <c r="L24" s="36">
        <f t="shared" si="3"/>
        <v>-0.10058477716137976</v>
      </c>
      <c r="M24" s="6"/>
      <c r="N24" s="15" t="str">
        <f t="shared" si="4"/>
        <v>LV</v>
      </c>
      <c r="O24" s="16">
        <f t="shared" si="5"/>
        <v>9.7487227090264916E-3</v>
      </c>
      <c r="P24" s="16">
        <f t="shared" si="6"/>
        <v>0.11131407297170193</v>
      </c>
      <c r="Q24" s="16">
        <f t="shared" si="11"/>
        <v>-5.6403915883657119E-3</v>
      </c>
      <c r="R24" s="17">
        <f t="shared" si="12"/>
        <v>0.19610940538692212</v>
      </c>
      <c r="S24" s="18"/>
      <c r="U24" t="s">
        <v>19</v>
      </c>
      <c r="V24" s="16">
        <v>1.0227341999362594E-3</v>
      </c>
      <c r="W24" s="16">
        <v>-3.1876892218890673E-2</v>
      </c>
      <c r="X24" s="16">
        <v>-6.9256462253548312E-2</v>
      </c>
      <c r="Y24" s="17">
        <v>4.2147203827668678E-2</v>
      </c>
    </row>
    <row r="25" spans="2:25" x14ac:dyDescent="0.25">
      <c r="B25" t="s">
        <v>36</v>
      </c>
      <c r="C25" s="37">
        <v>464.34500000000003</v>
      </c>
      <c r="D25" s="13">
        <v>545.47299999999996</v>
      </c>
      <c r="E25" s="13">
        <v>593.92200000000003</v>
      </c>
      <c r="F25" s="46">
        <v>633.875</v>
      </c>
      <c r="G25" s="14">
        <f t="shared" si="9"/>
        <v>0.17471492101777764</v>
      </c>
      <c r="H25" s="14">
        <f t="shared" si="0"/>
        <v>0.27905329011833868</v>
      </c>
      <c r="I25" s="14">
        <f t="shared" si="1"/>
        <v>0.36509491864884946</v>
      </c>
      <c r="J25">
        <f t="shared" si="10"/>
        <v>0</v>
      </c>
      <c r="K25">
        <f t="shared" si="2"/>
        <v>1</v>
      </c>
      <c r="L25" s="36">
        <f t="shared" si="3"/>
        <v>-6.7269776165893788E-2</v>
      </c>
      <c r="M25" s="6"/>
      <c r="N25" s="15" t="str">
        <f t="shared" si="4"/>
        <v>MT</v>
      </c>
      <c r="O25" s="16">
        <f t="shared" si="5"/>
        <v>0.27905329011833868</v>
      </c>
      <c r="P25" s="16">
        <f t="shared" si="6"/>
        <v>0.36509491864884946</v>
      </c>
      <c r="Q25" s="16">
        <f t="shared" si="11"/>
        <v>-0.16076293980371759</v>
      </c>
      <c r="R25" s="17">
        <f t="shared" si="12"/>
        <v>-0.10136056724701081</v>
      </c>
      <c r="S25" s="18"/>
      <c r="U25" t="s">
        <v>28</v>
      </c>
      <c r="V25" s="16">
        <v>2.5238115550578755E-3</v>
      </c>
      <c r="W25" s="16">
        <v>-0.10188337133601078</v>
      </c>
      <c r="X25" s="16">
        <v>-5.6205620722860394E-2</v>
      </c>
      <c r="Y25" s="17">
        <v>-5.9390313798991179E-2</v>
      </c>
    </row>
    <row r="26" spans="2:25" x14ac:dyDescent="0.25">
      <c r="B26" t="s">
        <v>22</v>
      </c>
      <c r="C26" s="37">
        <v>54407.232000000004</v>
      </c>
      <c r="D26" s="13">
        <v>45038.434999999998</v>
      </c>
      <c r="E26" s="13">
        <v>46852.294999999998</v>
      </c>
      <c r="F26" s="12">
        <v>52200</v>
      </c>
      <c r="G26" s="14">
        <f t="shared" si="9"/>
        <v>-0.17219764093126455</v>
      </c>
      <c r="H26" s="14">
        <f t="shared" si="0"/>
        <v>-0.1388590582957796</v>
      </c>
      <c r="I26" s="14">
        <f t="shared" si="1"/>
        <v>-4.0568724393110212E-2</v>
      </c>
      <c r="J26">
        <f t="shared" si="10"/>
        <v>1</v>
      </c>
      <c r="K26">
        <f t="shared" si="2"/>
        <v>1</v>
      </c>
      <c r="L26" s="36">
        <f t="shared" si="3"/>
        <v>-0.11413965954069064</v>
      </c>
      <c r="M26" s="6"/>
      <c r="N26" s="15" t="str">
        <f t="shared" si="4"/>
        <v>NL</v>
      </c>
      <c r="O26" s="16">
        <f t="shared" si="5"/>
        <v>-0.1388590582957796</v>
      </c>
      <c r="P26" s="16">
        <f t="shared" si="6"/>
        <v>-4.0568724393110212E-2</v>
      </c>
      <c r="Q26" s="16">
        <f t="shared" si="11"/>
        <v>-0.13225719311116424</v>
      </c>
      <c r="R26" s="17">
        <f t="shared" si="12"/>
        <v>-0.13416267711080432</v>
      </c>
      <c r="S26" s="18"/>
      <c r="U26" t="s">
        <v>15</v>
      </c>
      <c r="V26" s="16">
        <v>3.5002898084108836E-3</v>
      </c>
      <c r="W26" s="16">
        <v>-0.14783701127628945</v>
      </c>
      <c r="X26" s="16">
        <v>-3.3164765089267467E-2</v>
      </c>
      <c r="Y26" s="17">
        <v>-0.12205665851849901</v>
      </c>
    </row>
    <row r="27" spans="2:25" x14ac:dyDescent="0.25">
      <c r="B27" t="s">
        <v>37</v>
      </c>
      <c r="C27" s="37">
        <v>58490.817999999999</v>
      </c>
      <c r="D27" s="13">
        <v>71144.608999999997</v>
      </c>
      <c r="E27" s="13">
        <v>75153.81</v>
      </c>
      <c r="F27" s="12">
        <v>71600</v>
      </c>
      <c r="G27" s="14">
        <f t="shared" si="9"/>
        <v>0.21633807549075468</v>
      </c>
      <c r="H27" s="14">
        <f t="shared" si="0"/>
        <v>0.28488218441397062</v>
      </c>
      <c r="I27" s="14">
        <f t="shared" si="1"/>
        <v>0.22412375904881343</v>
      </c>
      <c r="J27">
        <f t="shared" si="10"/>
        <v>0</v>
      </c>
      <c r="K27">
        <f t="shared" si="2"/>
        <v>0</v>
      </c>
      <c r="L27" s="36">
        <f t="shared" si="3"/>
        <v>4.728715683210203E-2</v>
      </c>
      <c r="M27" s="6"/>
      <c r="N27" s="15" t="str">
        <f t="shared" si="4"/>
        <v>PL</v>
      </c>
      <c r="O27" s="16">
        <f t="shared" si="5"/>
        <v>0.28488218441397062</v>
      </c>
      <c r="P27" s="16">
        <f t="shared" si="6"/>
        <v>0.22412375904881343</v>
      </c>
      <c r="Q27" s="16">
        <f t="shared" si="11"/>
        <v>0.18185333703217776</v>
      </c>
      <c r="R27" s="17">
        <f t="shared" si="12"/>
        <v>9.6010023261789534E-2</v>
      </c>
      <c r="S27" s="18"/>
      <c r="U27" t="s">
        <v>34</v>
      </c>
      <c r="V27" s="16">
        <v>9.7487227090264916E-3</v>
      </c>
      <c r="W27" s="16">
        <v>0.11131407297170193</v>
      </c>
      <c r="X27" s="16">
        <v>-5.6403915883657119E-3</v>
      </c>
      <c r="Y27" s="17">
        <v>0.19610940538692212</v>
      </c>
    </row>
    <row r="28" spans="2:25" x14ac:dyDescent="0.25">
      <c r="B28" t="s">
        <v>20</v>
      </c>
      <c r="C28" s="37">
        <v>19011.310000000001</v>
      </c>
      <c r="D28" s="13">
        <v>14961.096</v>
      </c>
      <c r="E28" s="13">
        <v>15683.102999999999</v>
      </c>
      <c r="F28" s="12">
        <v>17400</v>
      </c>
      <c r="G28" s="14">
        <f t="shared" si="9"/>
        <v>-0.21304234163768843</v>
      </c>
      <c r="H28" s="14">
        <f t="shared" si="0"/>
        <v>-0.17506457997897051</v>
      </c>
      <c r="I28" s="14">
        <f t="shared" si="1"/>
        <v>-8.4755337743690484E-2</v>
      </c>
      <c r="J28">
        <f t="shared" si="10"/>
        <v>1</v>
      </c>
      <c r="K28">
        <f t="shared" si="2"/>
        <v>1</v>
      </c>
      <c r="L28" s="36">
        <f t="shared" si="3"/>
        <v>-0.1094743176780769</v>
      </c>
      <c r="M28" s="6"/>
      <c r="N28" s="15" t="str">
        <f t="shared" si="4"/>
        <v>PT</v>
      </c>
      <c r="O28" s="16">
        <f t="shared" si="5"/>
        <v>-0.17506457997897051</v>
      </c>
      <c r="P28" s="16">
        <f t="shared" si="6"/>
        <v>-8.4755337743690484E-2</v>
      </c>
      <c r="Q28" s="16">
        <f t="shared" si="11"/>
        <v>-0.2140507263895628</v>
      </c>
      <c r="R28" s="17">
        <f t="shared" si="12"/>
        <v>-9.4608502278045514E-2</v>
      </c>
      <c r="S28" s="18"/>
      <c r="U28" t="s">
        <v>30</v>
      </c>
      <c r="V28" s="16">
        <v>2.1732294892286008E-2</v>
      </c>
      <c r="W28" s="16">
        <v>-2.889594806834328E-2</v>
      </c>
      <c r="X28" s="16">
        <v>-5.3454743364568125E-2</v>
      </c>
      <c r="Y28" s="17">
        <v>9.8436215391595194E-3</v>
      </c>
    </row>
    <row r="29" spans="2:25" x14ac:dyDescent="0.25">
      <c r="B29" t="s">
        <v>29</v>
      </c>
      <c r="C29" s="37">
        <v>24600.038</v>
      </c>
      <c r="D29" s="13">
        <v>23529.344000000001</v>
      </c>
      <c r="E29" s="13">
        <v>25372.687999999998</v>
      </c>
      <c r="F29" s="12">
        <v>30320</v>
      </c>
      <c r="G29" s="14">
        <f t="shared" si="9"/>
        <v>-4.3524079109146019E-2</v>
      </c>
      <c r="H29" s="14">
        <f t="shared" si="0"/>
        <v>3.1408488068189078E-2</v>
      </c>
      <c r="I29" s="14">
        <f t="shared" si="1"/>
        <v>0.23251842131300759</v>
      </c>
      <c r="J29">
        <f t="shared" si="10"/>
        <v>0</v>
      </c>
      <c r="K29">
        <f t="shared" si="2"/>
        <v>1</v>
      </c>
      <c r="L29" s="36">
        <f t="shared" si="3"/>
        <v>-0.19498572638421291</v>
      </c>
      <c r="M29" s="6"/>
      <c r="N29" s="15" t="str">
        <f t="shared" si="4"/>
        <v>RO</v>
      </c>
      <c r="O29" s="16">
        <f t="shared" si="5"/>
        <v>3.1408488068189078E-2</v>
      </c>
      <c r="P29" s="16">
        <f t="shared" si="6"/>
        <v>0.23251842131300759</v>
      </c>
      <c r="Q29" s="16">
        <f t="shared" si="11"/>
        <v>-8.2240600851542167E-2</v>
      </c>
      <c r="R29" s="17">
        <f t="shared" si="12"/>
        <v>0.19218776743802701</v>
      </c>
      <c r="S29" s="18"/>
      <c r="U29" t="s">
        <v>29</v>
      </c>
      <c r="V29" s="16">
        <v>3.1408488068189078E-2</v>
      </c>
      <c r="W29" s="16">
        <v>0.23251842131300759</v>
      </c>
      <c r="X29" s="16">
        <v>-8.2240600851542167E-2</v>
      </c>
      <c r="Y29" s="17">
        <v>0.19218776743802701</v>
      </c>
    </row>
    <row r="30" spans="2:25" x14ac:dyDescent="0.25">
      <c r="B30" t="s">
        <v>25</v>
      </c>
      <c r="C30" s="37">
        <v>33243.838000000003</v>
      </c>
      <c r="D30" s="13">
        <v>30545.3</v>
      </c>
      <c r="E30" s="13">
        <v>31683.918000000001</v>
      </c>
      <c r="F30" s="12">
        <v>30300</v>
      </c>
      <c r="G30" s="14">
        <f t="shared" si="9"/>
        <v>-8.1174081043229873E-2</v>
      </c>
      <c r="H30" s="14">
        <f t="shared" si="0"/>
        <v>-4.6923583251729295E-2</v>
      </c>
      <c r="I30" s="14">
        <f t="shared" si="1"/>
        <v>-8.8552892117931825E-2</v>
      </c>
      <c r="J30">
        <f t="shared" si="10"/>
        <v>1</v>
      </c>
      <c r="K30">
        <f t="shared" si="2"/>
        <v>0</v>
      </c>
      <c r="L30" s="36">
        <f t="shared" si="3"/>
        <v>4.3678878350840368E-2</v>
      </c>
      <c r="M30" s="6"/>
      <c r="N30" s="15" t="str">
        <f t="shared" si="4"/>
        <v>SE</v>
      </c>
      <c r="O30" s="16">
        <f t="shared" si="5"/>
        <v>-4.6923583251729295E-2</v>
      </c>
      <c r="P30" s="16">
        <f t="shared" si="6"/>
        <v>-8.8552892117931825E-2</v>
      </c>
      <c r="Q30" s="16">
        <f t="shared" si="11"/>
        <v>-0.1121148372751406</v>
      </c>
      <c r="R30" s="17">
        <f t="shared" si="12"/>
        <v>-0.11416316147084915</v>
      </c>
      <c r="S30" s="18"/>
      <c r="U30" t="s">
        <v>32</v>
      </c>
      <c r="V30" s="16">
        <v>0.21245893788201387</v>
      </c>
      <c r="W30" s="16">
        <v>-7.9000548530138492E-2</v>
      </c>
      <c r="X30" s="16">
        <v>-0.17657565642125772</v>
      </c>
      <c r="Y30" s="17">
        <v>-0.19358796818337987</v>
      </c>
    </row>
    <row r="31" spans="2:25" x14ac:dyDescent="0.25">
      <c r="B31" t="s">
        <v>35</v>
      </c>
      <c r="C31" s="37">
        <v>5131.6890000000003</v>
      </c>
      <c r="D31" s="13">
        <v>4407.5619999999999</v>
      </c>
      <c r="E31" s="13">
        <v>4719.982</v>
      </c>
      <c r="F31" s="12">
        <v>5118</v>
      </c>
      <c r="G31" s="14">
        <f t="shared" si="9"/>
        <v>-0.14110890196190773</v>
      </c>
      <c r="H31" s="14">
        <f t="shared" si="0"/>
        <v>-8.0228361461499365E-2</v>
      </c>
      <c r="I31" s="14">
        <f t="shared" si="1"/>
        <v>-2.6675427914669703E-3</v>
      </c>
      <c r="J31">
        <f t="shared" si="10"/>
        <v>1</v>
      </c>
      <c r="K31">
        <f t="shared" si="2"/>
        <v>1</v>
      </c>
      <c r="L31" s="36">
        <f t="shared" si="3"/>
        <v>-8.4326169040475157E-2</v>
      </c>
      <c r="M31" s="6"/>
      <c r="N31" s="15" t="str">
        <f t="shared" si="4"/>
        <v>SI</v>
      </c>
      <c r="O31" s="16">
        <f t="shared" si="5"/>
        <v>-8.0228361461499365E-2</v>
      </c>
      <c r="P31" s="16">
        <f t="shared" si="6"/>
        <v>-2.6675427914669703E-3</v>
      </c>
      <c r="Q31" s="16">
        <f t="shared" si="11"/>
        <v>-0.12620675709488327</v>
      </c>
      <c r="R31" s="17">
        <f t="shared" si="12"/>
        <v>-1.7214539100516069E-2</v>
      </c>
      <c r="S31" s="18"/>
      <c r="U31" t="s">
        <v>36</v>
      </c>
      <c r="V31" s="16">
        <v>0.27905329011833868</v>
      </c>
      <c r="W31" s="16">
        <v>0.36509491864884946</v>
      </c>
      <c r="X31" s="16">
        <v>-0.16076293980371759</v>
      </c>
      <c r="Y31" s="17">
        <v>-0.10136056724701081</v>
      </c>
    </row>
    <row r="32" spans="2:25" x14ac:dyDescent="0.25">
      <c r="B32" t="s">
        <v>28</v>
      </c>
      <c r="C32" s="37">
        <v>11557.519</v>
      </c>
      <c r="D32" s="13">
        <v>10370.726000000001</v>
      </c>
      <c r="E32" s="13">
        <v>11586.688</v>
      </c>
      <c r="F32" s="46">
        <v>10380</v>
      </c>
      <c r="G32" s="14">
        <f t="shared" si="9"/>
        <v>-0.10268579268612921</v>
      </c>
      <c r="H32" s="14">
        <f t="shared" si="0"/>
        <v>2.5238115550578755E-3</v>
      </c>
      <c r="I32" s="14">
        <f t="shared" si="1"/>
        <v>-0.10188337133601078</v>
      </c>
      <c r="J32">
        <f t="shared" si="10"/>
        <v>0</v>
      </c>
      <c r="K32">
        <f t="shared" si="2"/>
        <v>0</v>
      </c>
      <c r="L32" s="36">
        <f t="shared" si="3"/>
        <v>0.10414434219683831</v>
      </c>
      <c r="M32" s="6"/>
      <c r="N32" s="15" t="str">
        <f t="shared" si="4"/>
        <v>SK</v>
      </c>
      <c r="O32" s="16">
        <f t="shared" si="5"/>
        <v>2.5238115550578755E-3</v>
      </c>
      <c r="P32" s="16">
        <f t="shared" si="6"/>
        <v>-0.10188337133601078</v>
      </c>
      <c r="Q32" s="16">
        <f t="shared" si="11"/>
        <v>-5.6205620722860394E-2</v>
      </c>
      <c r="R32" s="17">
        <f t="shared" si="12"/>
        <v>-5.9390313798991179E-2</v>
      </c>
      <c r="S32" s="18"/>
      <c r="U32" t="s">
        <v>37</v>
      </c>
      <c r="V32" s="20">
        <v>0.28488218441397062</v>
      </c>
      <c r="W32" s="20">
        <v>0.22412375904881343</v>
      </c>
      <c r="X32" s="20">
        <v>0.18185333703217776</v>
      </c>
      <c r="Y32" s="21">
        <v>9.6010023261789534E-2</v>
      </c>
    </row>
    <row r="33" spans="2:27" x14ac:dyDescent="0.25">
      <c r="B33" s="41"/>
      <c r="C33" s="43"/>
      <c r="D33" s="39"/>
      <c r="E33" s="39"/>
      <c r="F33" s="39"/>
      <c r="G33" s="34"/>
      <c r="H33" s="34"/>
      <c r="I33" s="34"/>
      <c r="J33" s="35"/>
      <c r="K33" s="35"/>
      <c r="L33" s="36"/>
      <c r="M33" s="6"/>
      <c r="N33" s="15"/>
      <c r="O33" s="16"/>
      <c r="P33" s="16"/>
      <c r="Q33" s="16"/>
      <c r="R33" s="25"/>
      <c r="S33" s="18"/>
    </row>
    <row r="34" spans="2:27" x14ac:dyDescent="0.25">
      <c r="B34" s="42"/>
      <c r="C34" s="43"/>
      <c r="D34" s="39"/>
      <c r="E34" s="39"/>
      <c r="F34" s="40"/>
      <c r="G34" s="34"/>
      <c r="H34" s="34"/>
      <c r="I34" s="34"/>
      <c r="J34" s="35">
        <f t="shared" si="10"/>
        <v>0</v>
      </c>
      <c r="K34" s="35">
        <f t="shared" si="2"/>
        <v>0</v>
      </c>
      <c r="L34" s="36"/>
      <c r="M34" s="6"/>
      <c r="N34" s="15"/>
      <c r="O34" s="16"/>
      <c r="P34" s="16"/>
      <c r="Q34" s="16"/>
      <c r="R34" s="17"/>
      <c r="S34" s="18"/>
      <c r="U34" s="15"/>
      <c r="V34" s="16"/>
      <c r="W34" s="16"/>
      <c r="X34" s="16"/>
      <c r="Y34" s="16"/>
    </row>
    <row r="35" spans="2:27" x14ac:dyDescent="0.25">
      <c r="B35" s="42" t="s">
        <v>43</v>
      </c>
      <c r="C35" s="43">
        <v>1041257.368</v>
      </c>
      <c r="D35" s="39">
        <v>906253.179</v>
      </c>
      <c r="E35" s="39">
        <v>968426.33600000001</v>
      </c>
      <c r="F35" s="40">
        <v>959000</v>
      </c>
      <c r="G35" s="34">
        <f t="shared" si="9"/>
        <v>-0.12965496634065599</v>
      </c>
      <c r="H35" s="34">
        <f t="shared" si="0"/>
        <v>-6.9945274087126585E-2</v>
      </c>
      <c r="I35" s="34">
        <f t="shared" si="1"/>
        <v>-7.8998113749721877E-2</v>
      </c>
      <c r="J35" s="35">
        <f t="shared" si="10"/>
        <v>1</v>
      </c>
      <c r="K35" s="35">
        <f t="shared" si="2"/>
        <v>0</v>
      </c>
      <c r="L35" s="32">
        <f t="shared" si="3"/>
        <v>9.7336634182571529E-3</v>
      </c>
      <c r="M35" s="6"/>
      <c r="N35" s="19" t="str">
        <f t="shared" si="4"/>
        <v>EU 27</v>
      </c>
      <c r="O35" s="20">
        <f t="shared" si="5"/>
        <v>-6.9945274087126585E-2</v>
      </c>
      <c r="P35" s="20">
        <f t="shared" si="6"/>
        <v>-7.8998113749721877E-2</v>
      </c>
      <c r="Q35" s="20">
        <f t="shared" si="11"/>
        <v>-0.12461669495140004</v>
      </c>
      <c r="R35" s="21">
        <f t="shared" si="12"/>
        <v>-0.12402468519535303</v>
      </c>
      <c r="S35" s="18"/>
      <c r="U35" t="s">
        <v>43</v>
      </c>
      <c r="V35">
        <v>-6.9945274087126585E-2</v>
      </c>
      <c r="W35">
        <v>-7.8998113749721877E-2</v>
      </c>
      <c r="X35">
        <v>-0.12461669495140004</v>
      </c>
      <c r="Y35">
        <v>-0.12402468519535303</v>
      </c>
    </row>
    <row r="36" spans="2:27" x14ac:dyDescent="0.25">
      <c r="B36" s="22"/>
      <c r="N36" s="3"/>
    </row>
    <row r="37" spans="2:27" x14ac:dyDescent="0.25">
      <c r="B37" s="22"/>
      <c r="N37" s="3"/>
    </row>
    <row r="38" spans="2:27" x14ac:dyDescent="0.25">
      <c r="C38" t="s">
        <v>47</v>
      </c>
      <c r="D38" t="s">
        <v>47</v>
      </c>
      <c r="E38" t="s">
        <v>52</v>
      </c>
      <c r="F38" t="s">
        <v>48</v>
      </c>
      <c r="M38" s="3"/>
      <c r="N38" s="3"/>
    </row>
    <row r="39" spans="2:27" ht="90" x14ac:dyDescent="0.25">
      <c r="C39" s="4" t="s">
        <v>38</v>
      </c>
      <c r="D39" s="5" t="s">
        <v>46</v>
      </c>
      <c r="E39" s="5" t="s">
        <v>50</v>
      </c>
      <c r="F39" s="4" t="s">
        <v>6</v>
      </c>
      <c r="G39" s="4" t="s">
        <v>55</v>
      </c>
      <c r="H39" s="4" t="s">
        <v>54</v>
      </c>
      <c r="I39" s="4" t="s">
        <v>7</v>
      </c>
      <c r="J39" s="4" t="s">
        <v>40</v>
      </c>
      <c r="K39" s="4" t="s">
        <v>41</v>
      </c>
      <c r="L39" s="4"/>
      <c r="M39" s="3"/>
      <c r="N39" s="3"/>
      <c r="Q39" s="59" t="s">
        <v>39</v>
      </c>
      <c r="R39" s="59"/>
      <c r="S39" s="59"/>
      <c r="U39" s="2"/>
      <c r="V39" s="2"/>
      <c r="W39" s="59" t="s">
        <v>0</v>
      </c>
      <c r="X39" s="59"/>
      <c r="Y39" s="59"/>
      <c r="Z39" s="59"/>
    </row>
    <row r="40" spans="2:27" x14ac:dyDescent="0.25">
      <c r="B40" s="2"/>
      <c r="C40" s="2" t="s">
        <v>44</v>
      </c>
      <c r="D40" s="2" t="s">
        <v>44</v>
      </c>
      <c r="E40" s="2" t="s">
        <v>44</v>
      </c>
      <c r="F40" s="2" t="s">
        <v>44</v>
      </c>
      <c r="G40" s="2" t="s">
        <v>8</v>
      </c>
      <c r="H40" s="2"/>
      <c r="I40" s="2" t="s">
        <v>9</v>
      </c>
      <c r="J40" s="2"/>
      <c r="K40" s="2"/>
      <c r="L40" s="2"/>
      <c r="M40" s="3"/>
      <c r="N40" s="3"/>
      <c r="Q40">
        <v>2005</v>
      </c>
      <c r="R40">
        <v>2020</v>
      </c>
      <c r="S40">
        <v>2021</v>
      </c>
      <c r="W40">
        <v>2005</v>
      </c>
      <c r="X40">
        <v>2020</v>
      </c>
      <c r="Y40">
        <v>2021</v>
      </c>
    </row>
    <row r="41" spans="2:27" x14ac:dyDescent="0.25">
      <c r="B41" t="s">
        <v>11</v>
      </c>
      <c r="C41" s="13">
        <v>32714.21</v>
      </c>
      <c r="D41" s="13">
        <v>29848.353999999999</v>
      </c>
      <c r="E41" s="13">
        <v>31551.268</v>
      </c>
      <c r="F41" s="12">
        <v>31527.658354829462</v>
      </c>
      <c r="G41" s="14">
        <f t="shared" ref="G41:G70" si="13">D41/$C41-1</f>
        <v>-8.7602787901648882E-2</v>
      </c>
      <c r="H41" s="14">
        <f t="shared" ref="H41:H70" si="14">E41/$C41-1</f>
        <v>-3.5548527688732179E-2</v>
      </c>
      <c r="I41" s="14">
        <f t="shared" ref="I41:I70" si="15">F41/C41-1</f>
        <v>-3.6270221569481231E-2</v>
      </c>
      <c r="J41">
        <f>IF(H41&lt;0, 1,0)</f>
        <v>1</v>
      </c>
      <c r="K41">
        <f t="shared" ref="K41:K70" si="16">IF(E41&lt;F41, 1,0)</f>
        <v>0</v>
      </c>
      <c r="L41" s="36">
        <f t="shared" ref="L41:L70" si="17">(E41-F41)/E41</f>
        <v>7.4829465397517419E-4</v>
      </c>
      <c r="M41" s="33"/>
      <c r="P41" s="26" t="str">
        <f t="shared" ref="P41:P70" si="18">B41</f>
        <v>AT</v>
      </c>
      <c r="Q41" s="24">
        <f t="shared" ref="Q41:Q70" si="19">C41</f>
        <v>32714.21</v>
      </c>
      <c r="R41" s="24">
        <f t="shared" ref="R41:R70" si="20">D41</f>
        <v>29848.353999999999</v>
      </c>
      <c r="S41" s="24">
        <f t="shared" ref="S41:S70" si="21">E41</f>
        <v>31551.268</v>
      </c>
      <c r="T41" s="27">
        <f t="shared" ref="T41:T70" si="22">S41-R41</f>
        <v>1702.9140000000007</v>
      </c>
      <c r="U41" s="32">
        <f t="shared" ref="U41:U70" si="23">T41/R41</f>
        <v>5.7052191219656559E-2</v>
      </c>
      <c r="V41" s="32"/>
      <c r="W41" s="24">
        <f t="shared" ref="W41:W70" si="24">C6</f>
        <v>27861.15</v>
      </c>
      <c r="X41" s="24">
        <f t="shared" ref="X41:X70" si="25">D6</f>
        <v>26139.948</v>
      </c>
      <c r="Y41" s="24">
        <f t="shared" ref="Y41:Y70" si="26">E6</f>
        <v>27818.79</v>
      </c>
      <c r="Z41" s="27">
        <f>Y41-X41</f>
        <v>1678.8420000000006</v>
      </c>
      <c r="AA41" s="18">
        <f>Z41/X41</f>
        <v>6.4225146890116255E-2</v>
      </c>
    </row>
    <row r="42" spans="2:27" x14ac:dyDescent="0.25">
      <c r="B42" t="s">
        <v>13</v>
      </c>
      <c r="C42" s="13">
        <v>51621.512999999999</v>
      </c>
      <c r="D42" s="13">
        <v>43883.680999999997</v>
      </c>
      <c r="E42" s="13">
        <v>48756.239000000001</v>
      </c>
      <c r="F42" s="12">
        <v>43700</v>
      </c>
      <c r="G42" s="14">
        <f t="shared" si="13"/>
        <v>-0.14989549027747406</v>
      </c>
      <c r="H42" s="14">
        <f t="shared" si="14"/>
        <v>-5.5505424647278256E-2</v>
      </c>
      <c r="I42" s="14">
        <f t="shared" si="15"/>
        <v>-0.15345371608925917</v>
      </c>
      <c r="J42">
        <f t="shared" ref="J42:J67" si="27">IF(H42&lt;0, 1,0)</f>
        <v>1</v>
      </c>
      <c r="K42">
        <f t="shared" si="16"/>
        <v>0</v>
      </c>
      <c r="L42" s="36">
        <f t="shared" si="17"/>
        <v>0.10370445103446148</v>
      </c>
      <c r="M42" s="33"/>
      <c r="P42" s="26" t="str">
        <f t="shared" si="18"/>
        <v>BE</v>
      </c>
      <c r="Q42" s="24">
        <f t="shared" si="19"/>
        <v>51621.512999999999</v>
      </c>
      <c r="R42" s="24">
        <f t="shared" si="20"/>
        <v>43883.680999999997</v>
      </c>
      <c r="S42" s="24">
        <f t="shared" si="21"/>
        <v>48756.239000000001</v>
      </c>
      <c r="T42" s="27">
        <f t="shared" si="22"/>
        <v>4872.5580000000045</v>
      </c>
      <c r="U42" s="32">
        <f t="shared" si="23"/>
        <v>0.11103348417832143</v>
      </c>
      <c r="V42" s="32"/>
      <c r="W42" s="24">
        <f t="shared" si="24"/>
        <v>36841.961000000003</v>
      </c>
      <c r="X42" s="24">
        <f t="shared" si="25"/>
        <v>33191.949999999997</v>
      </c>
      <c r="Y42" s="24">
        <f t="shared" si="26"/>
        <v>35863.071000000004</v>
      </c>
      <c r="Z42" s="27">
        <f t="shared" ref="Z42:Z67" si="28">Y42-X42</f>
        <v>2671.1210000000065</v>
      </c>
      <c r="AA42" s="18">
        <f t="shared" ref="AA42:AA67" si="29">Z42/X42</f>
        <v>8.0474964562190734E-2</v>
      </c>
    </row>
    <row r="43" spans="2:27" x14ac:dyDescent="0.25">
      <c r="B43" t="s">
        <v>15</v>
      </c>
      <c r="C43" s="13">
        <v>19215.363000000001</v>
      </c>
      <c r="D43" s="13">
        <v>17190.48</v>
      </c>
      <c r="E43" s="13">
        <v>18578.09</v>
      </c>
      <c r="F43" s="12">
        <v>16870</v>
      </c>
      <c r="G43" s="14">
        <f t="shared" si="13"/>
        <v>-0.10537833711494293</v>
      </c>
      <c r="H43" s="14">
        <f t="shared" si="14"/>
        <v>-3.3164765089267467E-2</v>
      </c>
      <c r="I43" s="14">
        <f t="shared" si="15"/>
        <v>-0.12205665851849901</v>
      </c>
      <c r="J43">
        <f t="shared" si="27"/>
        <v>1</v>
      </c>
      <c r="K43">
        <f t="shared" si="16"/>
        <v>0</v>
      </c>
      <c r="L43" s="36">
        <f t="shared" si="17"/>
        <v>9.1941098358335013E-2</v>
      </c>
      <c r="M43" s="33"/>
      <c r="P43" s="26" t="str">
        <f t="shared" si="18"/>
        <v>BG</v>
      </c>
      <c r="Q43" s="24">
        <f t="shared" si="19"/>
        <v>19215.363000000001</v>
      </c>
      <c r="R43" s="24">
        <f t="shared" si="20"/>
        <v>17190.48</v>
      </c>
      <c r="S43" s="24">
        <f t="shared" si="21"/>
        <v>18578.09</v>
      </c>
      <c r="T43" s="27">
        <f t="shared" si="22"/>
        <v>1387.6100000000006</v>
      </c>
      <c r="U43" s="32">
        <f t="shared" si="23"/>
        <v>8.0719677402841611E-2</v>
      </c>
      <c r="V43" s="32"/>
      <c r="W43" s="24">
        <f t="shared" si="24"/>
        <v>10137.732</v>
      </c>
      <c r="X43" s="24">
        <f t="shared" si="25"/>
        <v>9525.6209999999992</v>
      </c>
      <c r="Y43" s="24">
        <f t="shared" si="26"/>
        <v>10173.217000000001</v>
      </c>
      <c r="Z43" s="27">
        <f t="shared" si="28"/>
        <v>647.59600000000137</v>
      </c>
      <c r="AA43" s="18">
        <f t="shared" si="29"/>
        <v>6.7984648979840939E-2</v>
      </c>
    </row>
    <row r="44" spans="2:27" x14ac:dyDescent="0.25">
      <c r="B44" t="s">
        <v>17</v>
      </c>
      <c r="C44" s="13">
        <v>2475.4899999999998</v>
      </c>
      <c r="D44" s="13">
        <v>2197.8420000000001</v>
      </c>
      <c r="E44" s="13">
        <v>2311.7040000000002</v>
      </c>
      <c r="F44" s="46">
        <v>2233</v>
      </c>
      <c r="G44" s="14">
        <f t="shared" si="13"/>
        <v>-0.11215880492346952</v>
      </c>
      <c r="H44" s="14">
        <f t="shared" si="14"/>
        <v>-6.6163062666381056E-2</v>
      </c>
      <c r="I44" s="14">
        <f t="shared" si="15"/>
        <v>-9.7956364194563439E-2</v>
      </c>
      <c r="J44">
        <f t="shared" si="27"/>
        <v>1</v>
      </c>
      <c r="K44">
        <f t="shared" si="16"/>
        <v>0</v>
      </c>
      <c r="L44" s="36">
        <f t="shared" si="17"/>
        <v>3.404588130660334E-2</v>
      </c>
      <c r="M44" s="33"/>
      <c r="P44" s="26" t="str">
        <f t="shared" si="18"/>
        <v>CY</v>
      </c>
      <c r="Q44" s="24">
        <f t="shared" si="19"/>
        <v>2475.4899999999998</v>
      </c>
      <c r="R44" s="24">
        <f t="shared" si="20"/>
        <v>2197.8420000000001</v>
      </c>
      <c r="S44" s="24">
        <f t="shared" si="21"/>
        <v>2311.7040000000002</v>
      </c>
      <c r="T44" s="27">
        <f t="shared" si="22"/>
        <v>113.86200000000008</v>
      </c>
      <c r="U44" s="32">
        <f t="shared" si="23"/>
        <v>5.1806271788417943E-2</v>
      </c>
      <c r="V44" s="32"/>
      <c r="W44" s="24">
        <f t="shared" si="24"/>
        <v>1834</v>
      </c>
      <c r="X44" s="24">
        <f t="shared" si="25"/>
        <v>1572.752</v>
      </c>
      <c r="Y44" s="24">
        <f t="shared" si="26"/>
        <v>1688.6790000000001</v>
      </c>
      <c r="Z44" s="27">
        <f t="shared" si="28"/>
        <v>115.92700000000013</v>
      </c>
      <c r="AA44" s="18">
        <f t="shared" si="29"/>
        <v>7.3709650345381947E-2</v>
      </c>
    </row>
    <row r="45" spans="2:27" x14ac:dyDescent="0.25">
      <c r="B45" t="s">
        <v>19</v>
      </c>
      <c r="C45" s="13">
        <v>42513.188000000002</v>
      </c>
      <c r="D45" s="13">
        <v>37587.650999999998</v>
      </c>
      <c r="E45" s="13">
        <v>39568.875</v>
      </c>
      <c r="F45" s="46">
        <v>44305</v>
      </c>
      <c r="G45" s="14">
        <f t="shared" si="13"/>
        <v>-0.11585903649474616</v>
      </c>
      <c r="H45" s="14">
        <f t="shared" si="14"/>
        <v>-6.9256462253548312E-2</v>
      </c>
      <c r="I45" s="14">
        <f t="shared" si="15"/>
        <v>4.2147203827668678E-2</v>
      </c>
      <c r="J45">
        <f t="shared" si="27"/>
        <v>1</v>
      </c>
      <c r="K45">
        <f t="shared" si="16"/>
        <v>1</v>
      </c>
      <c r="L45" s="36">
        <f t="shared" si="17"/>
        <v>-0.1196931931979365</v>
      </c>
      <c r="M45" s="33"/>
      <c r="P45" s="26" t="str">
        <f t="shared" si="18"/>
        <v>CZ</v>
      </c>
      <c r="Q45" s="24">
        <f t="shared" si="19"/>
        <v>42513.188000000002</v>
      </c>
      <c r="R45" s="24">
        <f t="shared" si="20"/>
        <v>37587.650999999998</v>
      </c>
      <c r="S45" s="24">
        <f t="shared" si="21"/>
        <v>39568.875</v>
      </c>
      <c r="T45" s="27">
        <f t="shared" si="22"/>
        <v>1981.224000000002</v>
      </c>
      <c r="U45" s="32">
        <f t="shared" si="23"/>
        <v>5.2709439065505903E-2</v>
      </c>
      <c r="V45" s="32"/>
      <c r="W45" s="24">
        <f t="shared" si="24"/>
        <v>26148.534</v>
      </c>
      <c r="X45" s="24">
        <f t="shared" si="25"/>
        <v>24492.821</v>
      </c>
      <c r="Y45" s="24">
        <f t="shared" si="26"/>
        <v>26175.276999999998</v>
      </c>
      <c r="Z45" s="27">
        <f t="shared" si="28"/>
        <v>1682.4559999999983</v>
      </c>
      <c r="AA45" s="18">
        <f t="shared" si="29"/>
        <v>6.8691801569120942E-2</v>
      </c>
    </row>
    <row r="46" spans="2:27" x14ac:dyDescent="0.25">
      <c r="B46" t="s">
        <v>21</v>
      </c>
      <c r="C46" s="13">
        <v>321617.14399999997</v>
      </c>
      <c r="D46" s="13">
        <v>262150.24800000002</v>
      </c>
      <c r="E46" s="13">
        <v>268687.38500000001</v>
      </c>
      <c r="F46" s="12">
        <v>276600</v>
      </c>
      <c r="G46" s="14">
        <f t="shared" si="13"/>
        <v>-0.18489964577261453</v>
      </c>
      <c r="H46" s="14">
        <f t="shared" si="14"/>
        <v>-0.16457381077919142</v>
      </c>
      <c r="I46" s="14">
        <f t="shared" si="15"/>
        <v>-0.13997121994218065</v>
      </c>
      <c r="J46">
        <f t="shared" si="27"/>
        <v>1</v>
      </c>
      <c r="K46">
        <f t="shared" si="16"/>
        <v>1</v>
      </c>
      <c r="L46" s="36">
        <f t="shared" si="17"/>
        <v>-2.9449149613034457E-2</v>
      </c>
      <c r="M46" s="33"/>
      <c r="P46" s="26" t="str">
        <f t="shared" si="18"/>
        <v>DE</v>
      </c>
      <c r="Q46" s="24">
        <f t="shared" si="19"/>
        <v>321617.14399999997</v>
      </c>
      <c r="R46" s="24">
        <f t="shared" si="20"/>
        <v>262150.24800000002</v>
      </c>
      <c r="S46" s="24">
        <f t="shared" si="21"/>
        <v>268687.38500000001</v>
      </c>
      <c r="T46" s="27">
        <f t="shared" si="22"/>
        <v>6537.1369999999879</v>
      </c>
      <c r="U46" s="32">
        <f t="shared" si="23"/>
        <v>2.4936604294190815E-2</v>
      </c>
      <c r="V46" s="32"/>
      <c r="W46" s="24">
        <f t="shared" si="24"/>
        <v>219694.69099999999</v>
      </c>
      <c r="X46" s="24">
        <f t="shared" si="25"/>
        <v>202265.897</v>
      </c>
      <c r="Y46" s="24">
        <f t="shared" si="26"/>
        <v>209876.04399999999</v>
      </c>
      <c r="Z46" s="27">
        <f t="shared" si="28"/>
        <v>7610.1469999999972</v>
      </c>
      <c r="AA46" s="18">
        <f t="shared" si="29"/>
        <v>3.7624469141231444E-2</v>
      </c>
    </row>
    <row r="47" spans="2:27" x14ac:dyDescent="0.25">
      <c r="B47" t="s">
        <v>23</v>
      </c>
      <c r="C47" s="13">
        <v>19443.080999999998</v>
      </c>
      <c r="D47" s="13">
        <v>15472.27</v>
      </c>
      <c r="E47" s="13">
        <v>16372.036</v>
      </c>
      <c r="F47" s="46">
        <v>17520</v>
      </c>
      <c r="G47" s="14">
        <f t="shared" si="13"/>
        <v>-0.20422745757218197</v>
      </c>
      <c r="H47" s="14">
        <f t="shared" si="14"/>
        <v>-0.15795053263420533</v>
      </c>
      <c r="I47" s="14">
        <f t="shared" si="15"/>
        <v>-9.8908244017498981E-2</v>
      </c>
      <c r="J47">
        <f t="shared" si="27"/>
        <v>1</v>
      </c>
      <c r="K47">
        <f t="shared" si="16"/>
        <v>1</v>
      </c>
      <c r="L47" s="36">
        <f t="shared" si="17"/>
        <v>-7.0117363533771848E-2</v>
      </c>
      <c r="M47" s="33"/>
      <c r="P47" s="26" t="str">
        <f t="shared" si="18"/>
        <v>DK</v>
      </c>
      <c r="Q47" s="24">
        <f t="shared" si="19"/>
        <v>19443.080999999998</v>
      </c>
      <c r="R47" s="24">
        <f t="shared" si="20"/>
        <v>15472.27</v>
      </c>
      <c r="S47" s="24">
        <f t="shared" si="21"/>
        <v>16372.036</v>
      </c>
      <c r="T47" s="27">
        <f t="shared" si="22"/>
        <v>899.76599999999962</v>
      </c>
      <c r="U47" s="32">
        <f t="shared" si="23"/>
        <v>5.8153457766701305E-2</v>
      </c>
      <c r="V47" s="32"/>
      <c r="W47" s="24">
        <f t="shared" si="24"/>
        <v>15501.724</v>
      </c>
      <c r="X47" s="24">
        <f t="shared" si="25"/>
        <v>13088.737999999999</v>
      </c>
      <c r="Y47" s="24">
        <f t="shared" si="26"/>
        <v>13798.495000000001</v>
      </c>
      <c r="Z47" s="27">
        <f t="shared" si="28"/>
        <v>709.75700000000143</v>
      </c>
      <c r="AA47" s="18">
        <f t="shared" si="29"/>
        <v>5.4226541932461438E-2</v>
      </c>
    </row>
    <row r="48" spans="2:27" x14ac:dyDescent="0.25">
      <c r="B48" t="s">
        <v>24</v>
      </c>
      <c r="C48" s="13">
        <v>5280.0379999999996</v>
      </c>
      <c r="D48" s="13">
        <v>4320.92</v>
      </c>
      <c r="E48" s="13">
        <v>4451.3990000000003</v>
      </c>
      <c r="F48" s="12">
        <v>6495</v>
      </c>
      <c r="G48" s="14">
        <f t="shared" si="13"/>
        <v>-0.18164982903532123</v>
      </c>
      <c r="H48" s="14">
        <f t="shared" si="14"/>
        <v>-0.15693807506688384</v>
      </c>
      <c r="I48" s="14">
        <f t="shared" si="15"/>
        <v>0.23010478333678663</v>
      </c>
      <c r="J48">
        <f t="shared" si="27"/>
        <v>1</v>
      </c>
      <c r="K48">
        <f t="shared" si="16"/>
        <v>1</v>
      </c>
      <c r="L48" s="36">
        <f t="shared" si="17"/>
        <v>-0.45909184955111854</v>
      </c>
      <c r="M48" s="33"/>
      <c r="P48" s="26" t="str">
        <f t="shared" si="18"/>
        <v>EE</v>
      </c>
      <c r="Q48" s="24">
        <f t="shared" si="19"/>
        <v>5280.0379999999996</v>
      </c>
      <c r="R48" s="24">
        <f t="shared" si="20"/>
        <v>4320.92</v>
      </c>
      <c r="S48" s="24">
        <f t="shared" si="21"/>
        <v>4451.3990000000003</v>
      </c>
      <c r="T48" s="27">
        <f t="shared" si="22"/>
        <v>130.47900000000027</v>
      </c>
      <c r="U48" s="32">
        <f t="shared" si="23"/>
        <v>3.0197041370819241E-2</v>
      </c>
      <c r="V48" s="32"/>
      <c r="W48" s="24">
        <f t="shared" si="24"/>
        <v>2860.86</v>
      </c>
      <c r="X48" s="24">
        <f t="shared" si="25"/>
        <v>2750.0279999999998</v>
      </c>
      <c r="Y48" s="24">
        <f t="shared" si="26"/>
        <v>2833.6129999999998</v>
      </c>
      <c r="Z48" s="27">
        <f t="shared" si="28"/>
        <v>83.585000000000036</v>
      </c>
      <c r="AA48" s="18">
        <f t="shared" si="29"/>
        <v>3.0394235985960884E-2</v>
      </c>
    </row>
    <row r="49" spans="2:27" x14ac:dyDescent="0.25">
      <c r="B49" t="s">
        <v>16</v>
      </c>
      <c r="C49" s="13">
        <v>136034.99100000001</v>
      </c>
      <c r="D49" s="13">
        <v>105026.16800000001</v>
      </c>
      <c r="E49" s="13">
        <v>112139.91499999999</v>
      </c>
      <c r="F49" s="46">
        <v>123400</v>
      </c>
      <c r="G49" s="14">
        <f t="shared" si="13"/>
        <v>-0.22794740362058763</v>
      </c>
      <c r="H49" s="14">
        <f t="shared" si="14"/>
        <v>-0.17565389481298976</v>
      </c>
      <c r="I49" s="14">
        <f t="shared" si="15"/>
        <v>-9.2880448678090533E-2</v>
      </c>
      <c r="J49">
        <f t="shared" si="27"/>
        <v>1</v>
      </c>
      <c r="K49">
        <f t="shared" si="16"/>
        <v>1</v>
      </c>
      <c r="L49" s="36">
        <f t="shared" si="17"/>
        <v>-0.1004110356245589</v>
      </c>
      <c r="M49" s="33"/>
      <c r="P49" s="26" t="str">
        <f t="shared" si="18"/>
        <v>ES</v>
      </c>
      <c r="Q49" s="24">
        <f t="shared" si="19"/>
        <v>136034.99100000001</v>
      </c>
      <c r="R49" s="24">
        <f t="shared" si="20"/>
        <v>105026.16800000001</v>
      </c>
      <c r="S49" s="24">
        <f t="shared" si="21"/>
        <v>112139.91499999999</v>
      </c>
      <c r="T49" s="27">
        <f t="shared" si="22"/>
        <v>7113.7469999999885</v>
      </c>
      <c r="U49" s="32">
        <f t="shared" si="23"/>
        <v>6.7733091052127006E-2</v>
      </c>
      <c r="V49" s="32"/>
      <c r="W49" s="24">
        <f t="shared" si="24"/>
        <v>98117.652000000002</v>
      </c>
      <c r="X49" s="24">
        <f t="shared" si="25"/>
        <v>73757.114000000001</v>
      </c>
      <c r="Y49" s="24">
        <f t="shared" si="26"/>
        <v>80329.028999999995</v>
      </c>
      <c r="Z49" s="27">
        <f t="shared" si="28"/>
        <v>6571.9149999999936</v>
      </c>
      <c r="AA49" s="18">
        <f t="shared" si="29"/>
        <v>8.9102116983590135E-2</v>
      </c>
    </row>
    <row r="50" spans="2:27" x14ac:dyDescent="0.25">
      <c r="B50" t="s">
        <v>27</v>
      </c>
      <c r="C50" s="13">
        <v>33560.19</v>
      </c>
      <c r="D50" s="13">
        <v>29933.112000000001</v>
      </c>
      <c r="E50" s="13">
        <v>31504.488000000001</v>
      </c>
      <c r="F50" s="12">
        <v>35860</v>
      </c>
      <c r="G50" s="14">
        <f t="shared" si="13"/>
        <v>-0.10807680171059819</v>
      </c>
      <c r="H50" s="14">
        <f t="shared" si="14"/>
        <v>-6.1254182410767077E-2</v>
      </c>
      <c r="I50" s="14">
        <f t="shared" si="15"/>
        <v>6.8527919538000193E-2</v>
      </c>
      <c r="J50">
        <f t="shared" si="27"/>
        <v>1</v>
      </c>
      <c r="K50">
        <f t="shared" si="16"/>
        <v>1</v>
      </c>
      <c r="L50" s="36">
        <f t="shared" si="17"/>
        <v>-0.13825052481411532</v>
      </c>
      <c r="M50" s="33"/>
      <c r="P50" s="26" t="str">
        <f t="shared" si="18"/>
        <v>FI</v>
      </c>
      <c r="Q50" s="24">
        <f t="shared" si="19"/>
        <v>33560.19</v>
      </c>
      <c r="R50" s="24">
        <f t="shared" si="20"/>
        <v>29933.112000000001</v>
      </c>
      <c r="S50" s="24">
        <f t="shared" si="21"/>
        <v>31504.488000000001</v>
      </c>
      <c r="T50" s="27">
        <f t="shared" si="22"/>
        <v>1571.3760000000002</v>
      </c>
      <c r="U50" s="32">
        <f t="shared" si="23"/>
        <v>5.2496245629254992E-2</v>
      </c>
      <c r="V50" s="32"/>
      <c r="W50" s="24">
        <f t="shared" si="24"/>
        <v>25218.55</v>
      </c>
      <c r="X50" s="24">
        <f t="shared" si="25"/>
        <v>23378.521000000001</v>
      </c>
      <c r="Y50" s="24">
        <f t="shared" si="26"/>
        <v>24926.278999999999</v>
      </c>
      <c r="Z50" s="27">
        <f t="shared" si="28"/>
        <v>1547.757999999998</v>
      </c>
      <c r="AA50" s="18">
        <f t="shared" si="29"/>
        <v>6.6204273572310152E-2</v>
      </c>
    </row>
    <row r="51" spans="2:27" x14ac:dyDescent="0.25">
      <c r="B51" t="s">
        <v>18</v>
      </c>
      <c r="C51" s="13">
        <v>260868.73300000001</v>
      </c>
      <c r="D51" s="13">
        <v>207951.386</v>
      </c>
      <c r="E51" s="13">
        <v>224758.19099999999</v>
      </c>
      <c r="F51" s="46">
        <v>226400</v>
      </c>
      <c r="G51" s="14">
        <f t="shared" si="13"/>
        <v>-0.2028504772934977</v>
      </c>
      <c r="H51" s="14">
        <f t="shared" si="14"/>
        <v>-0.13842418592955719</v>
      </c>
      <c r="I51" s="14">
        <f t="shared" si="15"/>
        <v>-0.1321305646851898</v>
      </c>
      <c r="J51">
        <f t="shared" si="27"/>
        <v>1</v>
      </c>
      <c r="K51">
        <f t="shared" si="16"/>
        <v>1</v>
      </c>
      <c r="L51" s="36">
        <f t="shared" si="17"/>
        <v>-7.3047793839914315E-3</v>
      </c>
      <c r="M51" s="33"/>
      <c r="P51" s="26" t="str">
        <f t="shared" si="18"/>
        <v>FR</v>
      </c>
      <c r="Q51" s="24">
        <f t="shared" si="19"/>
        <v>260868.73300000001</v>
      </c>
      <c r="R51" s="24">
        <f t="shared" si="20"/>
        <v>207951.386</v>
      </c>
      <c r="S51" s="24">
        <f t="shared" si="21"/>
        <v>224758.19099999999</v>
      </c>
      <c r="T51" s="27">
        <f t="shared" si="22"/>
        <v>16806.804999999993</v>
      </c>
      <c r="U51" s="32">
        <f t="shared" si="23"/>
        <v>8.0820836654582298E-2</v>
      </c>
      <c r="V51" s="32"/>
      <c r="W51" s="24">
        <f t="shared" si="24"/>
        <v>160128.62599999999</v>
      </c>
      <c r="X51" s="24">
        <f t="shared" si="25"/>
        <v>129732.647</v>
      </c>
      <c r="Y51" s="24">
        <f t="shared" si="26"/>
        <v>143556.95300000001</v>
      </c>
      <c r="Z51" s="27">
        <f t="shared" si="28"/>
        <v>13824.306000000011</v>
      </c>
      <c r="AA51" s="18">
        <f t="shared" si="29"/>
        <v>0.10655996250504325</v>
      </c>
    </row>
    <row r="52" spans="2:27" x14ac:dyDescent="0.25">
      <c r="B52" t="s">
        <v>12</v>
      </c>
      <c r="C52" s="13">
        <v>30291.437999999998</v>
      </c>
      <c r="D52" s="13">
        <v>19241.053</v>
      </c>
      <c r="E52" s="13">
        <v>20334.146000000001</v>
      </c>
      <c r="F52" s="12">
        <v>24700</v>
      </c>
      <c r="G52" s="14">
        <f t="shared" si="13"/>
        <v>-0.36480225864483551</v>
      </c>
      <c r="H52" s="14">
        <f t="shared" si="14"/>
        <v>-0.32871638513826906</v>
      </c>
      <c r="I52" s="14">
        <f t="shared" si="15"/>
        <v>-0.18458806742684186</v>
      </c>
      <c r="J52">
        <f t="shared" si="27"/>
        <v>1</v>
      </c>
      <c r="K52">
        <f t="shared" si="16"/>
        <v>1</v>
      </c>
      <c r="L52" s="36">
        <f t="shared" si="17"/>
        <v>-0.21470554996506858</v>
      </c>
      <c r="M52" s="33"/>
      <c r="P52" s="26" t="str">
        <f t="shared" si="18"/>
        <v>EL</v>
      </c>
      <c r="Q52" s="24">
        <f t="shared" si="19"/>
        <v>30291.437999999998</v>
      </c>
      <c r="R52" s="24">
        <f t="shared" si="20"/>
        <v>19241.053</v>
      </c>
      <c r="S52" s="24">
        <f t="shared" si="21"/>
        <v>20334.146000000001</v>
      </c>
      <c r="T52" s="27">
        <f t="shared" si="22"/>
        <v>1093.0930000000008</v>
      </c>
      <c r="U52" s="32">
        <f t="shared" si="23"/>
        <v>5.6810456267648177E-2</v>
      </c>
      <c r="V52" s="32"/>
      <c r="W52" s="24">
        <f t="shared" si="24"/>
        <v>21022.402999999998</v>
      </c>
      <c r="X52" s="24">
        <f t="shared" si="25"/>
        <v>14438.99</v>
      </c>
      <c r="Y52" s="24">
        <f t="shared" si="26"/>
        <v>15169.234</v>
      </c>
      <c r="Z52" s="27">
        <f t="shared" si="28"/>
        <v>730.2440000000006</v>
      </c>
      <c r="AA52" s="18">
        <f t="shared" si="29"/>
        <v>5.057445153712279E-2</v>
      </c>
    </row>
    <row r="53" spans="2:27" x14ac:dyDescent="0.25">
      <c r="B53" t="s">
        <v>26</v>
      </c>
      <c r="C53" s="13">
        <v>9143.3700000000008</v>
      </c>
      <c r="D53" s="13">
        <v>7756.0749999999998</v>
      </c>
      <c r="E53" s="13">
        <v>8265.0789999999997</v>
      </c>
      <c r="F53" s="46">
        <v>10710</v>
      </c>
      <c r="G53" s="14">
        <f t="shared" si="13"/>
        <v>-0.15172687969534215</v>
      </c>
      <c r="H53" s="14">
        <f t="shared" si="14"/>
        <v>-9.6057689888957909E-2</v>
      </c>
      <c r="I53" s="14">
        <f t="shared" si="15"/>
        <v>0.17134054511629726</v>
      </c>
      <c r="J53">
        <f t="shared" si="27"/>
        <v>1</v>
      </c>
      <c r="K53">
        <f t="shared" si="16"/>
        <v>1</v>
      </c>
      <c r="L53" s="36">
        <f t="shared" si="17"/>
        <v>-0.2958133854497943</v>
      </c>
      <c r="M53" s="33"/>
      <c r="P53" s="26" t="str">
        <f t="shared" si="18"/>
        <v>HR</v>
      </c>
      <c r="Q53" s="24">
        <f t="shared" si="19"/>
        <v>9143.3700000000008</v>
      </c>
      <c r="R53" s="24">
        <f t="shared" si="20"/>
        <v>7756.0749999999998</v>
      </c>
      <c r="S53" s="24">
        <f t="shared" si="21"/>
        <v>8265.0789999999997</v>
      </c>
      <c r="T53" s="27">
        <f t="shared" si="22"/>
        <v>509.00399999999991</v>
      </c>
      <c r="U53" s="32">
        <f t="shared" si="23"/>
        <v>6.5626492781464846E-2</v>
      </c>
      <c r="V53" s="32"/>
      <c r="W53" s="24">
        <f t="shared" si="24"/>
        <v>7245.4769999999999</v>
      </c>
      <c r="X53" s="24">
        <f t="shared" si="25"/>
        <v>6471.7950000000001</v>
      </c>
      <c r="Y53" s="24">
        <f t="shared" si="26"/>
        <v>6969.9660000000003</v>
      </c>
      <c r="Z53" s="27">
        <f t="shared" si="28"/>
        <v>498.17100000000028</v>
      </c>
      <c r="AA53" s="18">
        <f t="shared" si="29"/>
        <v>7.6975707666883803E-2</v>
      </c>
    </row>
    <row r="54" spans="2:27" x14ac:dyDescent="0.25">
      <c r="B54" t="s">
        <v>30</v>
      </c>
      <c r="C54" s="13">
        <v>26340.712</v>
      </c>
      <c r="D54" s="13">
        <v>23886.664000000001</v>
      </c>
      <c r="E54" s="13">
        <v>24932.675999999999</v>
      </c>
      <c r="F54" s="46">
        <v>26600</v>
      </c>
      <c r="G54" s="14">
        <f t="shared" si="13"/>
        <v>-9.3165590968080081E-2</v>
      </c>
      <c r="H54" s="14">
        <f t="shared" si="14"/>
        <v>-5.3454743364568125E-2</v>
      </c>
      <c r="I54" s="14">
        <f t="shared" si="15"/>
        <v>9.8436215391595194E-3</v>
      </c>
      <c r="J54">
        <f t="shared" si="27"/>
        <v>1</v>
      </c>
      <c r="K54">
        <f t="shared" si="16"/>
        <v>1</v>
      </c>
      <c r="L54" s="36">
        <f t="shared" si="17"/>
        <v>-6.6873046439138759E-2</v>
      </c>
      <c r="M54" s="33"/>
      <c r="P54" s="26" t="str">
        <f t="shared" si="18"/>
        <v>HU</v>
      </c>
      <c r="Q54" s="24">
        <f t="shared" si="19"/>
        <v>26340.712</v>
      </c>
      <c r="R54" s="24">
        <f t="shared" si="20"/>
        <v>23886.664000000001</v>
      </c>
      <c r="S54" s="24">
        <f t="shared" si="21"/>
        <v>24932.675999999999</v>
      </c>
      <c r="T54" s="27">
        <f t="shared" si="22"/>
        <v>1046.0119999999988</v>
      </c>
      <c r="U54" s="32">
        <f t="shared" si="23"/>
        <v>4.3790627272188312E-2</v>
      </c>
      <c r="V54" s="32"/>
      <c r="W54" s="24">
        <f t="shared" si="24"/>
        <v>18741.555</v>
      </c>
      <c r="X54" s="24">
        <f t="shared" si="25"/>
        <v>18012.674999999999</v>
      </c>
      <c r="Y54" s="24">
        <f t="shared" si="26"/>
        <v>19148.851999999999</v>
      </c>
      <c r="Z54" s="27">
        <f t="shared" si="28"/>
        <v>1136.1769999999997</v>
      </c>
      <c r="AA54" s="18">
        <f t="shared" si="29"/>
        <v>6.3076528055938372E-2</v>
      </c>
    </row>
    <row r="55" spans="2:27" x14ac:dyDescent="0.25">
      <c r="B55" t="s">
        <v>31</v>
      </c>
      <c r="C55" s="13">
        <v>14946.57</v>
      </c>
      <c r="D55" s="13">
        <v>13461.377</v>
      </c>
      <c r="E55" s="13">
        <v>13860.078</v>
      </c>
      <c r="F55" s="12">
        <v>13900</v>
      </c>
      <c r="G55" s="14">
        <f t="shared" si="13"/>
        <v>-9.9366811248333131E-2</v>
      </c>
      <c r="H55" s="14">
        <f t="shared" si="14"/>
        <v>-7.2691727934904193E-2</v>
      </c>
      <c r="I55" s="14">
        <f t="shared" si="15"/>
        <v>-7.0020747234984304E-2</v>
      </c>
      <c r="J55">
        <f t="shared" si="27"/>
        <v>1</v>
      </c>
      <c r="K55">
        <f t="shared" si="16"/>
        <v>1</v>
      </c>
      <c r="L55" s="36">
        <f t="shared" si="17"/>
        <v>-2.8803589705628267E-3</v>
      </c>
      <c r="M55" s="33"/>
      <c r="P55" s="26" t="str">
        <f t="shared" si="18"/>
        <v>IE</v>
      </c>
      <c r="Q55" s="24">
        <f t="shared" si="19"/>
        <v>14946.57</v>
      </c>
      <c r="R55" s="24">
        <f t="shared" si="20"/>
        <v>13461.377</v>
      </c>
      <c r="S55" s="24">
        <f t="shared" si="21"/>
        <v>13860.078</v>
      </c>
      <c r="T55" s="27">
        <f t="shared" si="22"/>
        <v>398.70099999999911</v>
      </c>
      <c r="U55" s="32">
        <f t="shared" si="23"/>
        <v>2.9618143819907808E-2</v>
      </c>
      <c r="V55" s="32"/>
      <c r="W55" s="24">
        <f t="shared" si="24"/>
        <v>12614.44</v>
      </c>
      <c r="X55" s="24">
        <f t="shared" si="25"/>
        <v>11176.816999999999</v>
      </c>
      <c r="Y55" s="24">
        <f t="shared" si="26"/>
        <v>11400.209000000001</v>
      </c>
      <c r="Z55" s="27">
        <f t="shared" si="28"/>
        <v>223.39200000000164</v>
      </c>
      <c r="AA55" s="18">
        <f t="shared" si="29"/>
        <v>1.9987085768694401E-2</v>
      </c>
    </row>
    <row r="56" spans="2:27" x14ac:dyDescent="0.25">
      <c r="B56" t="s">
        <v>14</v>
      </c>
      <c r="C56" s="13">
        <v>180834.427</v>
      </c>
      <c r="D56" s="13">
        <v>132349.375</v>
      </c>
      <c r="E56" s="13">
        <v>145312.011</v>
      </c>
      <c r="F56" s="12">
        <v>158000</v>
      </c>
      <c r="G56" s="14">
        <f t="shared" si="13"/>
        <v>-0.26811848166499841</v>
      </c>
      <c r="H56" s="14">
        <f t="shared" si="14"/>
        <v>-0.19643613547104055</v>
      </c>
      <c r="I56" s="14">
        <f t="shared" si="15"/>
        <v>-0.12627256534509324</v>
      </c>
      <c r="J56">
        <f t="shared" si="27"/>
        <v>1</v>
      </c>
      <c r="K56">
        <f t="shared" si="16"/>
        <v>1</v>
      </c>
      <c r="L56" s="36">
        <f t="shared" si="17"/>
        <v>-8.7315486948976312E-2</v>
      </c>
      <c r="M56" s="33"/>
      <c r="P56" s="26" t="str">
        <f t="shared" si="18"/>
        <v>IT</v>
      </c>
      <c r="Q56" s="24">
        <f t="shared" si="19"/>
        <v>180834.427</v>
      </c>
      <c r="R56" s="24">
        <f t="shared" si="20"/>
        <v>132349.375</v>
      </c>
      <c r="S56" s="24">
        <f t="shared" si="21"/>
        <v>145312.011</v>
      </c>
      <c r="T56" s="27">
        <f t="shared" si="22"/>
        <v>12962.635999999999</v>
      </c>
      <c r="U56" s="32">
        <f t="shared" si="23"/>
        <v>9.7942555452188565E-2</v>
      </c>
      <c r="V56" s="32"/>
      <c r="W56" s="24">
        <f t="shared" si="24"/>
        <v>137215.73000000001</v>
      </c>
      <c r="X56" s="24">
        <f t="shared" si="25"/>
        <v>102738.061</v>
      </c>
      <c r="Y56" s="24">
        <f t="shared" si="26"/>
        <v>113271.433</v>
      </c>
      <c r="Z56" s="27">
        <f t="shared" si="28"/>
        <v>10533.372000000003</v>
      </c>
      <c r="AA56" s="18">
        <f t="shared" si="29"/>
        <v>0.10252648237151374</v>
      </c>
    </row>
    <row r="57" spans="2:27" x14ac:dyDescent="0.25">
      <c r="B57" t="s">
        <v>32</v>
      </c>
      <c r="C57" s="13">
        <v>8047.9949999999999</v>
      </c>
      <c r="D57" s="13">
        <v>6226.5389999999998</v>
      </c>
      <c r="E57" s="13">
        <v>6626.915</v>
      </c>
      <c r="F57" s="12">
        <v>6490</v>
      </c>
      <c r="G57" s="14">
        <f t="shared" si="13"/>
        <v>-0.2263241962749728</v>
      </c>
      <c r="H57" s="14">
        <f t="shared" si="14"/>
        <v>-0.17657565642125772</v>
      </c>
      <c r="I57" s="14">
        <f t="shared" si="15"/>
        <v>-0.19358796818337987</v>
      </c>
      <c r="J57">
        <f t="shared" si="27"/>
        <v>1</v>
      </c>
      <c r="K57">
        <f t="shared" si="16"/>
        <v>0</v>
      </c>
      <c r="L57" s="36">
        <f t="shared" si="17"/>
        <v>2.066044305683715E-2</v>
      </c>
      <c r="M57" s="33"/>
      <c r="P57" s="26" t="str">
        <f t="shared" si="18"/>
        <v>LT</v>
      </c>
      <c r="Q57" s="24">
        <f t="shared" si="19"/>
        <v>8047.9949999999999</v>
      </c>
      <c r="R57" s="24">
        <f t="shared" si="20"/>
        <v>6226.5389999999998</v>
      </c>
      <c r="S57" s="24">
        <f t="shared" si="21"/>
        <v>6626.915</v>
      </c>
      <c r="T57" s="27">
        <f t="shared" si="22"/>
        <v>400.3760000000002</v>
      </c>
      <c r="U57" s="32">
        <f t="shared" si="23"/>
        <v>6.4301532520714993E-2</v>
      </c>
      <c r="V57" s="32"/>
      <c r="W57" s="24">
        <f t="shared" si="24"/>
        <v>4668.8410000000003</v>
      </c>
      <c r="X57" s="24">
        <f t="shared" si="25"/>
        <v>5308.2359999999999</v>
      </c>
      <c r="Y57" s="24">
        <f t="shared" si="26"/>
        <v>5660.7780000000002</v>
      </c>
      <c r="Z57" s="27">
        <f t="shared" si="28"/>
        <v>352.54200000000037</v>
      </c>
      <c r="AA57" s="18">
        <f t="shared" si="29"/>
        <v>6.6414153402373291E-2</v>
      </c>
    </row>
    <row r="58" spans="2:27" x14ac:dyDescent="0.25">
      <c r="B58" t="s">
        <v>33</v>
      </c>
      <c r="C58" s="13">
        <v>4773.7709999999997</v>
      </c>
      <c r="D58" s="13">
        <v>3936.0729999999999</v>
      </c>
      <c r="E58" s="13">
        <v>4187.0680000000002</v>
      </c>
      <c r="F58" s="12">
        <v>4480</v>
      </c>
      <c r="G58" s="14">
        <f t="shared" si="13"/>
        <v>-0.17547930137411283</v>
      </c>
      <c r="H58" s="14">
        <f t="shared" si="14"/>
        <v>-0.12290137084497765</v>
      </c>
      <c r="I58" s="14">
        <f t="shared" si="15"/>
        <v>-6.1538561443353679E-2</v>
      </c>
      <c r="J58">
        <f t="shared" si="27"/>
        <v>1</v>
      </c>
      <c r="K58">
        <f t="shared" si="16"/>
        <v>1</v>
      </c>
      <c r="L58" s="36">
        <f t="shared" si="17"/>
        <v>-6.9961127930093278E-2</v>
      </c>
      <c r="M58" s="33"/>
      <c r="P58" s="26" t="str">
        <f t="shared" si="18"/>
        <v>LU</v>
      </c>
      <c r="Q58" s="24">
        <f t="shared" si="19"/>
        <v>4773.7709999999997</v>
      </c>
      <c r="R58" s="24">
        <f t="shared" si="20"/>
        <v>3936.0729999999999</v>
      </c>
      <c r="S58" s="24">
        <f t="shared" si="21"/>
        <v>4187.0680000000002</v>
      </c>
      <c r="T58" s="27">
        <f t="shared" si="22"/>
        <v>250.99500000000035</v>
      </c>
      <c r="U58" s="32">
        <f t="shared" si="23"/>
        <v>6.3767872191394917E-2</v>
      </c>
      <c r="V58" s="32"/>
      <c r="W58" s="24">
        <f t="shared" si="24"/>
        <v>4478.3829999999998</v>
      </c>
      <c r="X58" s="24">
        <f t="shared" si="25"/>
        <v>3812.7280000000001</v>
      </c>
      <c r="Y58" s="24">
        <f t="shared" si="26"/>
        <v>4062.5680000000002</v>
      </c>
      <c r="Z58" s="27">
        <f t="shared" si="28"/>
        <v>249.84000000000015</v>
      </c>
      <c r="AA58" s="18">
        <f t="shared" si="29"/>
        <v>6.5527884496350164E-2</v>
      </c>
    </row>
    <row r="59" spans="2:27" x14ac:dyDescent="0.25">
      <c r="B59" t="s">
        <v>34</v>
      </c>
      <c r="C59" s="13">
        <v>4492.0640000000003</v>
      </c>
      <c r="D59" s="13">
        <v>4263.6279999999997</v>
      </c>
      <c r="E59" s="13">
        <v>4466.7269999999999</v>
      </c>
      <c r="F59" s="12">
        <v>5372.9999999999991</v>
      </c>
      <c r="G59" s="14">
        <f t="shared" si="13"/>
        <v>-5.0853238066065121E-2</v>
      </c>
      <c r="H59" s="14">
        <f t="shared" si="14"/>
        <v>-5.6403915883657119E-3</v>
      </c>
      <c r="I59" s="14">
        <f t="shared" si="15"/>
        <v>0.19610940538692212</v>
      </c>
      <c r="J59">
        <f t="shared" si="27"/>
        <v>1</v>
      </c>
      <c r="K59">
        <f t="shared" si="16"/>
        <v>1</v>
      </c>
      <c r="L59" s="36">
        <f t="shared" si="17"/>
        <v>-0.20289419971267536</v>
      </c>
      <c r="M59" s="33"/>
      <c r="P59" s="26" t="str">
        <f t="shared" si="18"/>
        <v>LV</v>
      </c>
      <c r="Q59" s="24">
        <f t="shared" si="19"/>
        <v>4492.0640000000003</v>
      </c>
      <c r="R59" s="24">
        <f t="shared" si="20"/>
        <v>4263.6279999999997</v>
      </c>
      <c r="S59" s="24">
        <f t="shared" si="21"/>
        <v>4466.7269999999999</v>
      </c>
      <c r="T59" s="27">
        <f t="shared" si="22"/>
        <v>203.09900000000016</v>
      </c>
      <c r="U59" s="32">
        <f t="shared" si="23"/>
        <v>4.763525335700023E-2</v>
      </c>
      <c r="V59" s="32"/>
      <c r="W59" s="24">
        <f t="shared" si="24"/>
        <v>4018.27</v>
      </c>
      <c r="X59" s="24">
        <f t="shared" si="25"/>
        <v>3855.2950000000001</v>
      </c>
      <c r="Y59" s="24">
        <f t="shared" si="26"/>
        <v>4057.4430000000002</v>
      </c>
      <c r="Z59" s="27">
        <f t="shared" si="28"/>
        <v>202.14800000000014</v>
      </c>
      <c r="AA59" s="18">
        <f t="shared" si="29"/>
        <v>5.2433860443883061E-2</v>
      </c>
    </row>
    <row r="60" spans="2:27" x14ac:dyDescent="0.25">
      <c r="B60" t="s">
        <v>36</v>
      </c>
      <c r="C60" s="13">
        <v>915.721</v>
      </c>
      <c r="D60" s="13">
        <v>741.12300000000005</v>
      </c>
      <c r="E60" s="13">
        <v>768.50699999999995</v>
      </c>
      <c r="F60" s="46">
        <v>822.90300000000002</v>
      </c>
      <c r="G60" s="14">
        <f t="shared" si="13"/>
        <v>-0.19066724471755037</v>
      </c>
      <c r="H60" s="14">
        <f t="shared" si="14"/>
        <v>-0.16076293980371759</v>
      </c>
      <c r="I60" s="14">
        <f t="shared" si="15"/>
        <v>-0.10136056724701081</v>
      </c>
      <c r="J60">
        <f t="shared" si="27"/>
        <v>1</v>
      </c>
      <c r="K60">
        <f t="shared" si="16"/>
        <v>1</v>
      </c>
      <c r="L60" s="36">
        <f t="shared" si="17"/>
        <v>-7.0781398217583016E-2</v>
      </c>
      <c r="M60" s="33"/>
      <c r="P60" s="26" t="str">
        <f t="shared" si="18"/>
        <v>MT</v>
      </c>
      <c r="Q60" s="24">
        <f t="shared" si="19"/>
        <v>915.721</v>
      </c>
      <c r="R60" s="24">
        <f t="shared" si="20"/>
        <v>741.12300000000005</v>
      </c>
      <c r="S60" s="24">
        <f t="shared" si="21"/>
        <v>768.50699999999995</v>
      </c>
      <c r="T60" s="27">
        <f t="shared" si="22"/>
        <v>27.383999999999901</v>
      </c>
      <c r="U60" s="32">
        <f t="shared" si="23"/>
        <v>3.6949332297067962E-2</v>
      </c>
      <c r="V60" s="32"/>
      <c r="W60" s="24">
        <f t="shared" si="24"/>
        <v>464.34500000000003</v>
      </c>
      <c r="X60" s="24">
        <f t="shared" si="25"/>
        <v>545.47299999999996</v>
      </c>
      <c r="Y60" s="24">
        <f t="shared" si="26"/>
        <v>593.92200000000003</v>
      </c>
      <c r="Z60" s="27">
        <f t="shared" si="28"/>
        <v>48.449000000000069</v>
      </c>
      <c r="AA60" s="18">
        <f t="shared" si="29"/>
        <v>8.8820161584533194E-2</v>
      </c>
    </row>
    <row r="61" spans="2:27" x14ac:dyDescent="0.25">
      <c r="B61" t="s">
        <v>22</v>
      </c>
      <c r="C61" s="13">
        <v>70105.547999999995</v>
      </c>
      <c r="D61" s="13">
        <v>58469.442000000003</v>
      </c>
      <c r="E61" s="13">
        <v>60833.584999999999</v>
      </c>
      <c r="F61" s="12">
        <v>60700</v>
      </c>
      <c r="G61" s="14">
        <f t="shared" si="13"/>
        <v>-0.16597981660452887</v>
      </c>
      <c r="H61" s="14">
        <f t="shared" si="14"/>
        <v>-0.13225719311116424</v>
      </c>
      <c r="I61" s="14">
        <f t="shared" si="15"/>
        <v>-0.13416267711080432</v>
      </c>
      <c r="J61">
        <f t="shared" si="27"/>
        <v>1</v>
      </c>
      <c r="K61">
        <f t="shared" si="16"/>
        <v>0</v>
      </c>
      <c r="L61" s="36">
        <f t="shared" si="17"/>
        <v>2.1959087237748546E-3</v>
      </c>
      <c r="M61" s="33"/>
      <c r="P61" s="26" t="str">
        <f t="shared" si="18"/>
        <v>NL</v>
      </c>
      <c r="Q61" s="24">
        <f t="shared" si="19"/>
        <v>70105.547999999995</v>
      </c>
      <c r="R61" s="24">
        <f t="shared" si="20"/>
        <v>58469.442000000003</v>
      </c>
      <c r="S61" s="24">
        <f t="shared" si="21"/>
        <v>60833.584999999999</v>
      </c>
      <c r="T61" s="27">
        <f t="shared" si="22"/>
        <v>2364.1429999999964</v>
      </c>
      <c r="U61" s="32">
        <f t="shared" si="23"/>
        <v>4.0433821824398399E-2</v>
      </c>
      <c r="V61" s="32"/>
      <c r="W61" s="24">
        <f t="shared" si="24"/>
        <v>54407.232000000004</v>
      </c>
      <c r="X61" s="24">
        <f t="shared" si="25"/>
        <v>45038.434999999998</v>
      </c>
      <c r="Y61" s="24">
        <f t="shared" si="26"/>
        <v>46852.294999999998</v>
      </c>
      <c r="Z61" s="27">
        <f t="shared" si="28"/>
        <v>1813.8600000000006</v>
      </c>
      <c r="AA61" s="18">
        <f t="shared" si="29"/>
        <v>4.0273601869159098E-2</v>
      </c>
    </row>
    <row r="62" spans="2:27" x14ac:dyDescent="0.25">
      <c r="B62" t="s">
        <v>37</v>
      </c>
      <c r="C62" s="13">
        <v>87955.4</v>
      </c>
      <c r="D62" s="13">
        <v>96859.153000000006</v>
      </c>
      <c r="E62" s="13">
        <v>103950.383</v>
      </c>
      <c r="F62" s="12">
        <v>96400</v>
      </c>
      <c r="G62" s="14">
        <f t="shared" si="13"/>
        <v>0.10123031672870586</v>
      </c>
      <c r="H62" s="14">
        <f t="shared" si="14"/>
        <v>0.18185333703217776</v>
      </c>
      <c r="I62" s="14">
        <f t="shared" si="15"/>
        <v>9.6010023261789534E-2</v>
      </c>
      <c r="J62">
        <f t="shared" si="27"/>
        <v>0</v>
      </c>
      <c r="K62">
        <f t="shared" si="16"/>
        <v>0</v>
      </c>
      <c r="L62" s="36">
        <f t="shared" si="17"/>
        <v>7.2634489475618402E-2</v>
      </c>
      <c r="M62" s="33"/>
      <c r="P62" s="26" t="str">
        <f t="shared" si="18"/>
        <v>PL</v>
      </c>
      <c r="Q62" s="24">
        <f t="shared" si="19"/>
        <v>87955.4</v>
      </c>
      <c r="R62" s="24">
        <f t="shared" si="20"/>
        <v>96859.153000000006</v>
      </c>
      <c r="S62" s="24">
        <f t="shared" si="21"/>
        <v>103950.383</v>
      </c>
      <c r="T62" s="27">
        <f t="shared" si="22"/>
        <v>7091.2299999999959</v>
      </c>
      <c r="U62" s="32">
        <f t="shared" si="23"/>
        <v>7.3211769671370094E-2</v>
      </c>
      <c r="V62" s="32"/>
      <c r="W62" s="24">
        <f t="shared" si="24"/>
        <v>58490.817999999999</v>
      </c>
      <c r="X62" s="24">
        <f t="shared" si="25"/>
        <v>71144.608999999997</v>
      </c>
      <c r="Y62" s="24">
        <f t="shared" si="26"/>
        <v>75153.81</v>
      </c>
      <c r="Z62" s="27">
        <f t="shared" si="28"/>
        <v>4009.2010000000009</v>
      </c>
      <c r="AA62" s="18">
        <f t="shared" si="29"/>
        <v>5.6352843263219016E-2</v>
      </c>
    </row>
    <row r="63" spans="2:27" x14ac:dyDescent="0.25">
      <c r="B63" t="s">
        <v>20</v>
      </c>
      <c r="C63" s="13">
        <v>24851.128000000001</v>
      </c>
      <c r="D63" s="13">
        <v>19497.192999999999</v>
      </c>
      <c r="E63" s="13">
        <v>19531.725999999999</v>
      </c>
      <c r="F63" s="12">
        <v>22500</v>
      </c>
      <c r="G63" s="14">
        <f t="shared" si="13"/>
        <v>-0.21544032126026635</v>
      </c>
      <c r="H63" s="14">
        <f t="shared" si="14"/>
        <v>-0.2140507263895628</v>
      </c>
      <c r="I63" s="14">
        <f t="shared" si="15"/>
        <v>-9.4608502278045514E-2</v>
      </c>
      <c r="J63">
        <f t="shared" si="27"/>
        <v>1</v>
      </c>
      <c r="K63">
        <f t="shared" si="16"/>
        <v>1</v>
      </c>
      <c r="L63" s="36">
        <f t="shared" si="17"/>
        <v>-0.15197192506182</v>
      </c>
      <c r="M63" s="33"/>
      <c r="P63" s="26" t="str">
        <f t="shared" si="18"/>
        <v>PT</v>
      </c>
      <c r="Q63" s="24">
        <f t="shared" si="19"/>
        <v>24851.128000000001</v>
      </c>
      <c r="R63" s="24">
        <f t="shared" si="20"/>
        <v>19497.192999999999</v>
      </c>
      <c r="S63" s="24">
        <f t="shared" si="21"/>
        <v>19531.725999999999</v>
      </c>
      <c r="T63" s="27">
        <f t="shared" si="22"/>
        <v>34.532999999999447</v>
      </c>
      <c r="U63" s="32">
        <f t="shared" si="23"/>
        <v>1.7711780357305509E-3</v>
      </c>
      <c r="V63" s="32"/>
      <c r="W63" s="24">
        <f t="shared" si="24"/>
        <v>19011.310000000001</v>
      </c>
      <c r="X63" s="24">
        <f t="shared" si="25"/>
        <v>14961.096</v>
      </c>
      <c r="Y63" s="24">
        <f t="shared" si="26"/>
        <v>15683.102999999999</v>
      </c>
      <c r="Z63" s="27">
        <f t="shared" si="28"/>
        <v>722.00699999999961</v>
      </c>
      <c r="AA63" s="18">
        <f t="shared" si="29"/>
        <v>4.8258964450198012E-2</v>
      </c>
    </row>
    <row r="64" spans="2:27" x14ac:dyDescent="0.25">
      <c r="B64" t="s">
        <v>29</v>
      </c>
      <c r="C64" s="13">
        <v>36059.756000000001</v>
      </c>
      <c r="D64" s="13">
        <v>30926.965</v>
      </c>
      <c r="E64" s="13">
        <v>33094.18</v>
      </c>
      <c r="F64" s="12">
        <v>42990</v>
      </c>
      <c r="G64" s="14">
        <f t="shared" si="13"/>
        <v>-0.142341257106676</v>
      </c>
      <c r="H64" s="14">
        <f t="shared" si="14"/>
        <v>-8.2240600851542167E-2</v>
      </c>
      <c r="I64" s="14">
        <f t="shared" si="15"/>
        <v>0.19218776743802701</v>
      </c>
      <c r="J64">
        <f t="shared" si="27"/>
        <v>1</v>
      </c>
      <c r="K64">
        <f t="shared" si="16"/>
        <v>1</v>
      </c>
      <c r="L64" s="36">
        <f t="shared" si="17"/>
        <v>-0.29901994852267072</v>
      </c>
      <c r="M64" s="33"/>
      <c r="P64" s="26" t="str">
        <f t="shared" si="18"/>
        <v>RO</v>
      </c>
      <c r="Q64" s="24">
        <f t="shared" si="19"/>
        <v>36059.756000000001</v>
      </c>
      <c r="R64" s="24">
        <f t="shared" si="20"/>
        <v>30926.965</v>
      </c>
      <c r="S64" s="24">
        <f t="shared" si="21"/>
        <v>33094.18</v>
      </c>
      <c r="T64" s="27">
        <f t="shared" si="22"/>
        <v>2167.2150000000001</v>
      </c>
      <c r="U64" s="32">
        <f t="shared" si="23"/>
        <v>7.0075256333752764E-2</v>
      </c>
      <c r="V64" s="32"/>
      <c r="W64" s="24">
        <f t="shared" si="24"/>
        <v>24600.038</v>
      </c>
      <c r="X64" s="24">
        <f t="shared" si="25"/>
        <v>23529.344000000001</v>
      </c>
      <c r="Y64" s="24">
        <f t="shared" si="26"/>
        <v>25372.687999999998</v>
      </c>
      <c r="Z64" s="27">
        <f t="shared" si="28"/>
        <v>1843.3439999999973</v>
      </c>
      <c r="AA64" s="18">
        <f t="shared" si="29"/>
        <v>7.8342345625955281E-2</v>
      </c>
    </row>
    <row r="65" spans="2:27" x14ac:dyDescent="0.25">
      <c r="B65" t="s">
        <v>25</v>
      </c>
      <c r="C65" s="13">
        <v>48993.220999999998</v>
      </c>
      <c r="D65" s="13">
        <v>41279.917000000001</v>
      </c>
      <c r="E65" s="13">
        <v>43500.353999999999</v>
      </c>
      <c r="F65" s="12">
        <v>43400</v>
      </c>
      <c r="G65" s="14">
        <f t="shared" si="13"/>
        <v>-0.15743614815608875</v>
      </c>
      <c r="H65" s="14">
        <f t="shared" si="14"/>
        <v>-0.1121148372751406</v>
      </c>
      <c r="I65" s="14">
        <f t="shared" si="15"/>
        <v>-0.11416316147084915</v>
      </c>
      <c r="J65">
        <f t="shared" si="27"/>
        <v>1</v>
      </c>
      <c r="K65">
        <f t="shared" si="16"/>
        <v>0</v>
      </c>
      <c r="L65" s="36">
        <f t="shared" si="17"/>
        <v>2.3069697317865357E-3</v>
      </c>
      <c r="M65" s="33"/>
      <c r="P65" s="26" t="str">
        <f t="shared" si="18"/>
        <v>SE</v>
      </c>
      <c r="Q65" s="24">
        <f t="shared" si="19"/>
        <v>48993.220999999998</v>
      </c>
      <c r="R65" s="24">
        <f t="shared" si="20"/>
        <v>41279.917000000001</v>
      </c>
      <c r="S65" s="24">
        <f t="shared" si="21"/>
        <v>43500.353999999999</v>
      </c>
      <c r="T65" s="27">
        <f t="shared" si="22"/>
        <v>2220.4369999999981</v>
      </c>
      <c r="U65" s="32">
        <f t="shared" si="23"/>
        <v>5.3789764160620722E-2</v>
      </c>
      <c r="V65" s="32"/>
      <c r="W65" s="24">
        <f t="shared" si="24"/>
        <v>33243.838000000003</v>
      </c>
      <c r="X65" s="24">
        <f t="shared" si="25"/>
        <v>30545.3</v>
      </c>
      <c r="Y65" s="24">
        <f t="shared" si="26"/>
        <v>31683.918000000001</v>
      </c>
      <c r="Z65" s="27">
        <f t="shared" si="28"/>
        <v>1138.6180000000022</v>
      </c>
      <c r="AA65" s="18">
        <f t="shared" si="29"/>
        <v>3.7276373124506955E-2</v>
      </c>
    </row>
    <row r="66" spans="2:27" x14ac:dyDescent="0.25">
      <c r="B66" t="s">
        <v>35</v>
      </c>
      <c r="C66" s="13">
        <v>7249.8019999999997</v>
      </c>
      <c r="D66" s="13">
        <v>6147.1180000000004</v>
      </c>
      <c r="E66" s="13">
        <v>6334.8280000000004</v>
      </c>
      <c r="F66" s="46">
        <v>7125</v>
      </c>
      <c r="G66" s="14">
        <f t="shared" si="13"/>
        <v>-0.15209849869003311</v>
      </c>
      <c r="H66" s="14">
        <f t="shared" si="14"/>
        <v>-0.12620675709488327</v>
      </c>
      <c r="I66" s="14">
        <f t="shared" si="15"/>
        <v>-1.7214539100516069E-2</v>
      </c>
      <c r="J66">
        <f t="shared" si="27"/>
        <v>1</v>
      </c>
      <c r="K66">
        <f t="shared" si="16"/>
        <v>1</v>
      </c>
      <c r="L66" s="36">
        <f t="shared" si="17"/>
        <v>-0.12473456264321613</v>
      </c>
      <c r="M66" s="33"/>
      <c r="P66" s="26" t="str">
        <f t="shared" si="18"/>
        <v>SI</v>
      </c>
      <c r="Q66" s="24">
        <f t="shared" si="19"/>
        <v>7249.8019999999997</v>
      </c>
      <c r="R66" s="24">
        <f t="shared" si="20"/>
        <v>6147.1180000000004</v>
      </c>
      <c r="S66" s="24">
        <f t="shared" si="21"/>
        <v>6334.8280000000004</v>
      </c>
      <c r="T66" s="27">
        <f t="shared" si="22"/>
        <v>187.71000000000004</v>
      </c>
      <c r="U66" s="32">
        <f t="shared" si="23"/>
        <v>3.0536261057620827E-2</v>
      </c>
      <c r="V66" s="32"/>
      <c r="W66" s="24">
        <f t="shared" si="24"/>
        <v>5131.6890000000003</v>
      </c>
      <c r="X66" s="24">
        <f t="shared" si="25"/>
        <v>4407.5619999999999</v>
      </c>
      <c r="Y66" s="24">
        <f t="shared" si="26"/>
        <v>4719.982</v>
      </c>
      <c r="Z66" s="27">
        <f t="shared" si="28"/>
        <v>312.42000000000007</v>
      </c>
      <c r="AA66" s="18">
        <f t="shared" si="29"/>
        <v>7.0882723827821389E-2</v>
      </c>
    </row>
    <row r="67" spans="2:27" x14ac:dyDescent="0.25">
      <c r="B67" t="s">
        <v>28</v>
      </c>
      <c r="C67" s="13">
        <v>17414.237000000001</v>
      </c>
      <c r="D67" s="13">
        <v>15176.867</v>
      </c>
      <c r="E67" s="13">
        <v>16435.458999999999</v>
      </c>
      <c r="F67" s="12">
        <v>16379.999999999998</v>
      </c>
      <c r="G67" s="14">
        <f t="shared" si="13"/>
        <v>-0.12847935858458803</v>
      </c>
      <c r="H67" s="14">
        <f t="shared" si="14"/>
        <v>-5.6205620722860394E-2</v>
      </c>
      <c r="I67" s="14">
        <f t="shared" si="15"/>
        <v>-5.9390313798991179E-2</v>
      </c>
      <c r="J67">
        <f t="shared" si="27"/>
        <v>1</v>
      </c>
      <c r="K67">
        <f t="shared" si="16"/>
        <v>0</v>
      </c>
      <c r="L67" s="36">
        <f t="shared" si="17"/>
        <v>3.3743505429328592E-3</v>
      </c>
      <c r="M67" s="33"/>
      <c r="P67" s="26" t="str">
        <f t="shared" si="18"/>
        <v>SK</v>
      </c>
      <c r="Q67" s="24">
        <f t="shared" si="19"/>
        <v>17414.237000000001</v>
      </c>
      <c r="R67" s="24">
        <f t="shared" si="20"/>
        <v>15176.867</v>
      </c>
      <c r="S67" s="24">
        <f t="shared" si="21"/>
        <v>16435.458999999999</v>
      </c>
      <c r="T67" s="27">
        <f t="shared" si="22"/>
        <v>1258.5919999999987</v>
      </c>
      <c r="U67" s="32">
        <f t="shared" si="23"/>
        <v>8.2928314519722601E-2</v>
      </c>
      <c r="V67" s="32"/>
      <c r="W67" s="24">
        <f t="shared" si="24"/>
        <v>11557.519</v>
      </c>
      <c r="X67" s="24">
        <f t="shared" si="25"/>
        <v>10370.726000000001</v>
      </c>
      <c r="Y67" s="24">
        <f t="shared" si="26"/>
        <v>11586.688</v>
      </c>
      <c r="Z67" s="27">
        <f t="shared" si="28"/>
        <v>1215.9619999999995</v>
      </c>
      <c r="AA67" s="18">
        <f t="shared" si="29"/>
        <v>0.11724945775252374</v>
      </c>
    </row>
    <row r="68" spans="2:27" x14ac:dyDescent="0.25">
      <c r="B68" s="41"/>
      <c r="C68" s="39"/>
      <c r="D68" s="39"/>
      <c r="E68" s="39"/>
      <c r="F68" s="39"/>
      <c r="G68" s="34"/>
      <c r="H68" s="34"/>
      <c r="I68" s="34"/>
      <c r="J68" s="35"/>
      <c r="K68" s="35"/>
      <c r="L68" s="36"/>
      <c r="M68" s="33"/>
      <c r="P68" s="30"/>
      <c r="Q68" s="29"/>
      <c r="R68" s="29"/>
      <c r="S68" s="29"/>
      <c r="T68" s="31"/>
      <c r="U68" s="44"/>
      <c r="V68" s="44"/>
      <c r="W68" s="29"/>
      <c r="X68" s="29"/>
      <c r="Y68" s="29"/>
      <c r="Z68" s="31"/>
      <c r="AA68" s="45"/>
    </row>
    <row r="69" spans="2:27" x14ac:dyDescent="0.25">
      <c r="B69" s="42"/>
      <c r="C69" s="39"/>
      <c r="D69" s="39"/>
      <c r="E69" s="39"/>
      <c r="F69" s="39"/>
      <c r="G69" s="34"/>
      <c r="H69" s="34"/>
      <c r="I69" s="34"/>
      <c r="J69" s="35"/>
      <c r="K69" s="35"/>
      <c r="L69" s="36"/>
      <c r="M69" s="33"/>
      <c r="O69" s="28"/>
      <c r="P69" s="30"/>
      <c r="Q69" s="29"/>
      <c r="R69" s="29"/>
      <c r="S69" s="29"/>
      <c r="T69" s="31"/>
      <c r="U69" s="44"/>
      <c r="V69" s="32"/>
      <c r="W69" s="29"/>
      <c r="X69" s="29"/>
      <c r="Y69" s="29"/>
      <c r="Z69" s="31"/>
      <c r="AA69" s="44"/>
    </row>
    <row r="70" spans="2:27" x14ac:dyDescent="0.25">
      <c r="B70" s="42" t="s">
        <v>43</v>
      </c>
      <c r="C70" s="39">
        <v>1497759.101</v>
      </c>
      <c r="D70" s="39">
        <v>1235780.6740000001</v>
      </c>
      <c r="E70" s="39">
        <v>1311113.3119999999</v>
      </c>
      <c r="F70" s="39">
        <v>1312000</v>
      </c>
      <c r="G70" s="34">
        <f t="shared" si="13"/>
        <v>-0.17491359379828597</v>
      </c>
      <c r="H70" s="34">
        <f t="shared" si="14"/>
        <v>-0.12461669495140004</v>
      </c>
      <c r="I70" s="34">
        <f t="shared" si="15"/>
        <v>-0.12402468519535303</v>
      </c>
      <c r="J70" s="35">
        <f t="shared" ref="J70" si="30">IF(H70&lt;0, 1,0)</f>
        <v>1</v>
      </c>
      <c r="K70" s="35">
        <f t="shared" si="16"/>
        <v>1</v>
      </c>
      <c r="L70" s="32">
        <f t="shared" si="17"/>
        <v>-6.7628632238315805E-4</v>
      </c>
      <c r="M70" s="33"/>
      <c r="O70" s="28"/>
      <c r="P70" s="30" t="str">
        <f t="shared" si="18"/>
        <v>EU 27</v>
      </c>
      <c r="Q70" s="29">
        <f t="shared" si="19"/>
        <v>1497759.101</v>
      </c>
      <c r="R70" s="29">
        <f t="shared" si="20"/>
        <v>1235780.6740000001</v>
      </c>
      <c r="S70" s="29">
        <f t="shared" si="21"/>
        <v>1311113.3119999999</v>
      </c>
      <c r="T70" s="31">
        <f t="shared" si="22"/>
        <v>75332.637999999803</v>
      </c>
      <c r="U70" s="44">
        <f t="shared" si="23"/>
        <v>6.0959553410203107E-2</v>
      </c>
      <c r="V70" s="32"/>
      <c r="W70" s="29">
        <f t="shared" si="24"/>
        <v>1041257.368</v>
      </c>
      <c r="X70" s="29">
        <f t="shared" si="25"/>
        <v>906253.179</v>
      </c>
      <c r="Y70" s="29">
        <f t="shared" si="26"/>
        <v>968426.33600000001</v>
      </c>
      <c r="Z70" s="31">
        <f t="shared" ref="Z70" si="31">Y70-X70</f>
        <v>62173.157000000007</v>
      </c>
      <c r="AA70" s="44">
        <f t="shared" ref="AA70" si="32">Z70/X70</f>
        <v>6.8604622240999613E-2</v>
      </c>
    </row>
    <row r="71" spans="2:27" x14ac:dyDescent="0.25">
      <c r="O71" s="28"/>
      <c r="V71" s="32"/>
    </row>
    <row r="72" spans="2:27" x14ac:dyDescent="0.25">
      <c r="O72" s="28"/>
      <c r="V72" s="32"/>
    </row>
  </sheetData>
  <sortState ref="U6:Y32">
    <sortCondition ref="V6:V32"/>
  </sortState>
  <mergeCells count="6">
    <mergeCell ref="W39:Z39"/>
    <mergeCell ref="O3:P3"/>
    <mergeCell ref="Q3:R3"/>
    <mergeCell ref="V3:W3"/>
    <mergeCell ref="X3:Y3"/>
    <mergeCell ref="Q39:S39"/>
  </mergeCells>
  <phoneticPr fontId="12" type="noConversion"/>
  <conditionalFormatting sqref="G41:H70">
    <cfRule type="dataBar" priority="1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{33E5EDB1-5A4B-4216-A6B8-E0B5FC51D544}</x14:id>
        </ext>
      </extLst>
    </cfRule>
  </conditionalFormatting>
  <conditionalFormatting sqref="I41:I70">
    <cfRule type="dataBar" priority="1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{523A105E-BC99-4D2E-BB08-86BEC369C489}</x14:id>
        </ext>
      </extLst>
    </cfRule>
  </conditionalFormatting>
  <conditionalFormatting sqref="I6:I35">
    <cfRule type="dataBar" priority="20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{7B2B4E4E-AFBD-4C8E-86FB-664DA10D0EE4}</x14:id>
        </ext>
      </extLst>
    </cfRule>
  </conditionalFormatting>
  <conditionalFormatting sqref="T41:T68">
    <cfRule type="cellIs" dxfId="7" priority="11" operator="lessThan">
      <formula>0</formula>
    </cfRule>
    <cfRule type="cellIs" dxfId="6" priority="12" operator="greaterThan">
      <formula>0</formula>
    </cfRule>
  </conditionalFormatting>
  <conditionalFormatting sqref="Z41:Z68">
    <cfRule type="cellIs" dxfId="5" priority="9" operator="lessThan">
      <formula>0</formula>
    </cfRule>
    <cfRule type="cellIs" dxfId="4" priority="10" operator="greaterThan">
      <formula>0</formula>
    </cfRule>
  </conditionalFormatting>
  <conditionalFormatting sqref="AA41:AA6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41:U6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:L3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L41:L70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G6:H35">
    <cfRule type="dataBar" priority="2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{E6A28FC9-7F99-448B-ACE9-9FD6FBD86847}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E5EDB1-5A4B-4216-A6B8-E0B5FC51D5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G41:H70</xm:sqref>
        </x14:conditionalFormatting>
        <x14:conditionalFormatting xmlns:xm="http://schemas.microsoft.com/office/excel/2006/main">
          <x14:cfRule type="dataBar" id="{523A105E-BC99-4D2E-BB08-86BEC369C4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I41:I70</xm:sqref>
        </x14:conditionalFormatting>
        <x14:conditionalFormatting xmlns:xm="http://schemas.microsoft.com/office/excel/2006/main">
          <x14:cfRule type="dataBar" id="{7B2B4E4E-AFBD-4C8E-86FB-664DA10D0E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I6:I35</xm:sqref>
        </x14:conditionalFormatting>
        <x14:conditionalFormatting xmlns:xm="http://schemas.microsoft.com/office/excel/2006/main">
          <x14:cfRule type="dataBar" id="{E6A28FC9-7F99-448B-ACE9-9FD6FBD8684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G6:H35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G39"/>
  <sheetViews>
    <sheetView tabSelected="1" zoomScale="80" zoomScaleNormal="80" workbookViewId="0">
      <selection activeCell="E39" sqref="E39"/>
    </sheetView>
  </sheetViews>
  <sheetFormatPr defaultColWidth="8.85546875" defaultRowHeight="15" x14ac:dyDescent="0.25"/>
  <cols>
    <col min="1" max="1" width="12.5703125" customWidth="1"/>
    <col min="2" max="2" width="13.42578125" bestFit="1" customWidth="1"/>
    <col min="3" max="3" width="11.140625" customWidth="1"/>
    <col min="4" max="4" width="20.140625" customWidth="1"/>
    <col min="5" max="5" width="13.5703125" customWidth="1"/>
    <col min="6" max="6" width="15.42578125" customWidth="1"/>
    <col min="8" max="8" width="11.7109375" customWidth="1"/>
  </cols>
  <sheetData>
    <row r="2" spans="1:7" ht="18.75" x14ac:dyDescent="0.3">
      <c r="B2" s="50"/>
      <c r="C2" s="51"/>
      <c r="D2" s="51"/>
      <c r="E2" s="51"/>
      <c r="F2" s="51"/>
      <c r="G2" s="51"/>
    </row>
    <row r="3" spans="1:7" x14ac:dyDescent="0.25">
      <c r="B3" s="52"/>
      <c r="C3" s="62"/>
      <c r="D3" s="62"/>
      <c r="E3" s="62"/>
      <c r="F3" s="62"/>
      <c r="G3" s="51"/>
    </row>
    <row r="4" spans="1:7" x14ac:dyDescent="0.25">
      <c r="A4" s="5"/>
      <c r="B4" s="51"/>
      <c r="C4" s="53"/>
      <c r="D4" s="49"/>
      <c r="E4" s="53"/>
      <c r="F4" s="49"/>
      <c r="G4" s="51"/>
    </row>
    <row r="5" spans="1:7" ht="65.25" customHeight="1" x14ac:dyDescent="0.25">
      <c r="A5" s="47"/>
      <c r="B5" s="54"/>
      <c r="C5" s="55" t="s">
        <v>49</v>
      </c>
      <c r="D5" s="56" t="s">
        <v>56</v>
      </c>
      <c r="E5" s="55" t="s">
        <v>50</v>
      </c>
      <c r="F5" s="56" t="s">
        <v>57</v>
      </c>
    </row>
    <row r="6" spans="1:7" x14ac:dyDescent="0.25">
      <c r="A6" s="48"/>
      <c r="B6" s="57" t="s">
        <v>58</v>
      </c>
      <c r="C6" s="58">
        <v>-0.2784253065646205</v>
      </c>
      <c r="D6" s="58">
        <v>-0.124743256039759</v>
      </c>
      <c r="E6" s="58">
        <v>-0.32871638513826906</v>
      </c>
      <c r="F6" s="58">
        <v>-0.18458806742684186</v>
      </c>
    </row>
    <row r="7" spans="1:7" x14ac:dyDescent="0.25">
      <c r="A7" s="48"/>
      <c r="B7" s="57" t="s">
        <v>59</v>
      </c>
      <c r="C7" s="58">
        <v>-0.18129890633746526</v>
      </c>
      <c r="D7" s="58">
        <v>-0.11090412151322171</v>
      </c>
      <c r="E7" s="58">
        <v>-0.17565389481298976</v>
      </c>
      <c r="F7" s="58">
        <v>-9.2880448678090533E-2</v>
      </c>
    </row>
    <row r="8" spans="1:7" x14ac:dyDescent="0.25">
      <c r="A8" s="48"/>
      <c r="B8" s="57" t="s">
        <v>60</v>
      </c>
      <c r="C8" s="58">
        <v>-0.17506457997897051</v>
      </c>
      <c r="D8" s="58">
        <v>-8.4755337743690484E-2</v>
      </c>
      <c r="E8" s="58">
        <v>-0.2140507263895628</v>
      </c>
      <c r="F8" s="58">
        <v>-9.4608502278045514E-2</v>
      </c>
    </row>
    <row r="9" spans="1:7" x14ac:dyDescent="0.25">
      <c r="A9" s="48"/>
      <c r="B9" s="57" t="s">
        <v>61</v>
      </c>
      <c r="C9" s="58">
        <v>-0.17450110858281342</v>
      </c>
      <c r="D9" s="58">
        <v>-9.6313520323070945E-2</v>
      </c>
      <c r="E9" s="58">
        <v>-0.19643613547104055</v>
      </c>
      <c r="F9" s="58">
        <v>-0.12627256534509324</v>
      </c>
    </row>
    <row r="10" spans="1:7" x14ac:dyDescent="0.25">
      <c r="A10" s="48"/>
      <c r="B10" s="57" t="s">
        <v>62</v>
      </c>
      <c r="C10" s="58">
        <v>-0.1388590582957796</v>
      </c>
      <c r="D10" s="58">
        <v>-4.0568724393110212E-2</v>
      </c>
      <c r="E10" s="58">
        <v>-0.13225719311116424</v>
      </c>
      <c r="F10" s="58">
        <v>-0.13416267711080432</v>
      </c>
    </row>
    <row r="11" spans="1:7" x14ac:dyDescent="0.25">
      <c r="A11" s="48"/>
      <c r="B11" s="57" t="s">
        <v>63</v>
      </c>
      <c r="C11" s="58">
        <v>-0.10987352116448468</v>
      </c>
      <c r="D11" s="58">
        <v>-2.1457039564597769E-2</v>
      </c>
      <c r="E11" s="58">
        <v>-0.15795053263420533</v>
      </c>
      <c r="F11" s="58">
        <v>-9.8908244017498981E-2</v>
      </c>
    </row>
    <row r="12" spans="1:7" x14ac:dyDescent="0.25">
      <c r="A12" s="48"/>
      <c r="B12" s="57" t="s">
        <v>64</v>
      </c>
      <c r="C12" s="58">
        <v>-0.10348975953868478</v>
      </c>
      <c r="D12" s="58">
        <v>-0.13881731552483312</v>
      </c>
      <c r="E12" s="58">
        <v>-0.13842418592955719</v>
      </c>
      <c r="F12" s="58">
        <v>-0.1321305646851898</v>
      </c>
    </row>
    <row r="13" spans="1:7" x14ac:dyDescent="0.25">
      <c r="A13" s="48"/>
      <c r="B13" s="57" t="s">
        <v>65</v>
      </c>
      <c r="C13" s="58">
        <v>-9.6257225845935324E-2</v>
      </c>
      <c r="D13" s="58">
        <v>-7.2491525584964522E-2</v>
      </c>
      <c r="E13" s="58">
        <v>-7.2691727934904193E-2</v>
      </c>
      <c r="F13" s="58">
        <v>-7.0020747234984304E-2</v>
      </c>
    </row>
    <row r="14" spans="1:7" x14ac:dyDescent="0.25">
      <c r="A14" s="48"/>
      <c r="B14" s="57" t="s">
        <v>66</v>
      </c>
      <c r="C14" s="58">
        <v>-9.284936103053254E-2</v>
      </c>
      <c r="D14" s="58">
        <v>-5.3229703667596051E-2</v>
      </c>
      <c r="E14" s="58">
        <v>-0.12290137084497765</v>
      </c>
      <c r="F14" s="58">
        <v>-6.1538561443353679E-2</v>
      </c>
    </row>
    <row r="15" spans="1:7" x14ac:dyDescent="0.25">
      <c r="A15" s="48"/>
      <c r="B15" s="57" t="s">
        <v>67</v>
      </c>
      <c r="C15" s="58">
        <v>-8.0228361461499365E-2</v>
      </c>
      <c r="D15" s="58">
        <v>-2.6675427914669703E-3</v>
      </c>
      <c r="E15" s="58">
        <v>-0.12620675709488327</v>
      </c>
      <c r="F15" s="58">
        <v>-1.7214539100516069E-2</v>
      </c>
    </row>
    <row r="16" spans="1:7" x14ac:dyDescent="0.25">
      <c r="A16" s="48"/>
      <c r="B16" s="57" t="s">
        <v>68</v>
      </c>
      <c r="C16" s="58">
        <v>-7.9237186477644439E-2</v>
      </c>
      <c r="D16" s="58">
        <v>4.4711014176663122E-2</v>
      </c>
      <c r="E16" s="58">
        <v>-6.6163062666381056E-2</v>
      </c>
      <c r="F16" s="58">
        <v>-9.7956364194563439E-2</v>
      </c>
    </row>
    <row r="17" spans="1:6" x14ac:dyDescent="0.25">
      <c r="A17" s="48"/>
      <c r="B17" s="57" t="s">
        <v>69</v>
      </c>
      <c r="C17" s="58">
        <v>-4.6923583251729295E-2</v>
      </c>
      <c r="D17" s="58">
        <v>-8.8552892117931825E-2</v>
      </c>
      <c r="E17" s="58">
        <v>-0.1121148372751406</v>
      </c>
      <c r="F17" s="58">
        <v>-0.11416316147084915</v>
      </c>
    </row>
    <row r="18" spans="1:6" x14ac:dyDescent="0.25">
      <c r="A18" s="48"/>
      <c r="B18" s="57" t="s">
        <v>70</v>
      </c>
      <c r="C18" s="58">
        <v>-4.4692236099596938E-2</v>
      </c>
      <c r="D18" s="58">
        <v>-0.11559082690805667</v>
      </c>
      <c r="E18" s="58">
        <v>-0.16457381077919142</v>
      </c>
      <c r="F18" s="58">
        <v>-0.13997121994218065</v>
      </c>
    </row>
    <row r="19" spans="1:6" x14ac:dyDescent="0.25">
      <c r="A19" s="48"/>
      <c r="B19" s="57" t="s">
        <v>71</v>
      </c>
      <c r="C19" s="58">
        <v>-3.8025239746120154E-2</v>
      </c>
      <c r="D19" s="58">
        <v>-3.940071854482452E-2</v>
      </c>
      <c r="E19" s="58">
        <v>-9.6057689888957909E-2</v>
      </c>
      <c r="F19" s="58">
        <v>0.17134054511629726</v>
      </c>
    </row>
    <row r="20" spans="1:6" x14ac:dyDescent="0.25">
      <c r="A20" s="48"/>
      <c r="B20" s="57" t="s">
        <v>72</v>
      </c>
      <c r="C20" s="58">
        <v>-2.656997546900397E-2</v>
      </c>
      <c r="D20" s="58">
        <v>-0.1178536886242294</v>
      </c>
      <c r="E20" s="58">
        <v>-5.5505424647278256E-2</v>
      </c>
      <c r="F20" s="58">
        <v>-0.15345371608925917</v>
      </c>
    </row>
    <row r="21" spans="1:6" x14ac:dyDescent="0.25">
      <c r="A21" s="48"/>
      <c r="B21" s="57" t="s">
        <v>73</v>
      </c>
      <c r="C21" s="58">
        <v>-1.1589524377888516E-2</v>
      </c>
      <c r="D21" s="58">
        <v>5.715832194951731E-2</v>
      </c>
      <c r="E21" s="58">
        <v>-6.1254182410767077E-2</v>
      </c>
      <c r="F21" s="58">
        <v>6.8527919538000193E-2</v>
      </c>
    </row>
    <row r="22" spans="1:6" x14ac:dyDescent="0.25">
      <c r="A22" s="48"/>
      <c r="B22" s="57" t="s">
        <v>74</v>
      </c>
      <c r="C22" s="58">
        <v>-9.5240591989822487E-3</v>
      </c>
      <c r="D22" s="58">
        <v>-2.1273323406248545E-2</v>
      </c>
      <c r="E22" s="58">
        <v>-0.15693807506688384</v>
      </c>
      <c r="F22" s="58">
        <v>0.23010478333678663</v>
      </c>
    </row>
    <row r="23" spans="1:6" x14ac:dyDescent="0.25">
      <c r="A23" s="48"/>
      <c r="B23" s="57" t="s">
        <v>75</v>
      </c>
      <c r="C23" s="58">
        <v>-1.520396681400471E-3</v>
      </c>
      <c r="D23" s="58">
        <v>-9.9864178402991444E-2</v>
      </c>
      <c r="E23" s="58">
        <v>-3.5548527688732179E-2</v>
      </c>
      <c r="F23" s="58">
        <v>-3.6270221569481231E-2</v>
      </c>
    </row>
    <row r="24" spans="1:6" x14ac:dyDescent="0.25">
      <c r="A24" s="48"/>
      <c r="B24" s="57" t="s">
        <v>76</v>
      </c>
      <c r="C24" s="58">
        <v>1.0227341999362594E-3</v>
      </c>
      <c r="D24" s="58">
        <v>-3.1876892218890673E-2</v>
      </c>
      <c r="E24" s="58">
        <v>-6.9256462253548312E-2</v>
      </c>
      <c r="F24" s="58">
        <v>4.2147203827668678E-2</v>
      </c>
    </row>
    <row r="25" spans="1:6" x14ac:dyDescent="0.25">
      <c r="A25" s="48"/>
      <c r="B25" s="57" t="s">
        <v>77</v>
      </c>
      <c r="C25" s="58">
        <v>2.5238115550578755E-3</v>
      </c>
      <c r="D25" s="58">
        <v>-0.10188337133601078</v>
      </c>
      <c r="E25" s="58">
        <v>-5.6205620722860394E-2</v>
      </c>
      <c r="F25" s="58">
        <v>-5.9390313798991179E-2</v>
      </c>
    </row>
    <row r="26" spans="1:6" x14ac:dyDescent="0.25">
      <c r="A26" s="48"/>
      <c r="B26" s="57" t="s">
        <v>78</v>
      </c>
      <c r="C26" s="58">
        <v>3.5002898084108836E-3</v>
      </c>
      <c r="D26" s="58">
        <v>-0.14783701127628945</v>
      </c>
      <c r="E26" s="58">
        <v>-3.3164765089267467E-2</v>
      </c>
      <c r="F26" s="58">
        <v>-0.12205665851849901</v>
      </c>
    </row>
    <row r="27" spans="1:6" x14ac:dyDescent="0.25">
      <c r="A27" s="48"/>
      <c r="B27" s="57" t="s">
        <v>79</v>
      </c>
      <c r="C27" s="58">
        <v>9.7487227090264916E-3</v>
      </c>
      <c r="D27" s="58">
        <v>0.11131407297170193</v>
      </c>
      <c r="E27" s="58">
        <v>-5.6403915883657119E-3</v>
      </c>
      <c r="F27" s="58">
        <v>0.19610940538692212</v>
      </c>
    </row>
    <row r="28" spans="1:6" x14ac:dyDescent="0.25">
      <c r="A28" s="48"/>
      <c r="B28" s="57" t="s">
        <v>80</v>
      </c>
      <c r="C28" s="58">
        <v>2.1732294892286008E-2</v>
      </c>
      <c r="D28" s="58">
        <v>-2.889594806834328E-2</v>
      </c>
      <c r="E28" s="58">
        <v>-5.3454743364568125E-2</v>
      </c>
      <c r="F28" s="58">
        <v>9.8436215391595194E-3</v>
      </c>
    </row>
    <row r="29" spans="1:6" x14ac:dyDescent="0.25">
      <c r="A29" s="48"/>
      <c r="B29" s="57" t="s">
        <v>81</v>
      </c>
      <c r="C29" s="58">
        <v>3.1408488068189078E-2</v>
      </c>
      <c r="D29" s="58">
        <v>0.23251842131300759</v>
      </c>
      <c r="E29" s="58">
        <v>-8.2240600851542167E-2</v>
      </c>
      <c r="F29" s="58">
        <v>0.19218776743802701</v>
      </c>
    </row>
    <row r="30" spans="1:6" x14ac:dyDescent="0.25">
      <c r="A30" s="48"/>
      <c r="B30" s="57" t="s">
        <v>82</v>
      </c>
      <c r="C30" s="58">
        <v>0.21245893788201387</v>
      </c>
      <c r="D30" s="58">
        <v>-7.9000548530138492E-2</v>
      </c>
      <c r="E30" s="58">
        <v>-0.17657565642125772</v>
      </c>
      <c r="F30" s="58">
        <v>-0.19358796818337987</v>
      </c>
    </row>
    <row r="31" spans="1:6" x14ac:dyDescent="0.25">
      <c r="A31" s="48"/>
      <c r="B31" s="57" t="s">
        <v>83</v>
      </c>
      <c r="C31" s="58">
        <v>0.27905329011833868</v>
      </c>
      <c r="D31" s="58">
        <v>0.36509491864884946</v>
      </c>
      <c r="E31" s="58">
        <v>-0.16076293980371759</v>
      </c>
      <c r="F31" s="58">
        <v>-0.10136056724701081</v>
      </c>
    </row>
    <row r="32" spans="1:6" x14ac:dyDescent="0.25">
      <c r="A32" s="48"/>
      <c r="B32" s="57" t="s">
        <v>84</v>
      </c>
      <c r="C32" s="58">
        <v>0.28488218441397062</v>
      </c>
      <c r="D32" s="58">
        <v>0.22412375904881343</v>
      </c>
      <c r="E32" s="58">
        <v>0.18185333703217776</v>
      </c>
      <c r="F32" s="58">
        <v>9.6010023261789534E-2</v>
      </c>
    </row>
    <row r="33" spans="1:7" x14ac:dyDescent="0.25">
      <c r="A33" s="48"/>
    </row>
    <row r="34" spans="1:7" x14ac:dyDescent="0.25">
      <c r="A34" s="48"/>
      <c r="B34" s="52"/>
      <c r="C34" s="16"/>
      <c r="D34" s="16"/>
      <c r="E34" s="16"/>
      <c r="F34" s="16"/>
    </row>
    <row r="38" spans="1:7" x14ac:dyDescent="0.25">
      <c r="A38" s="5"/>
      <c r="B38" s="2"/>
      <c r="C38" s="2"/>
      <c r="D38" s="59"/>
      <c r="E38" s="59"/>
      <c r="F38" s="59"/>
      <c r="G38" s="59"/>
    </row>
    <row r="39" spans="1:7" x14ac:dyDescent="0.25">
      <c r="C39" s="32"/>
    </row>
  </sheetData>
  <mergeCells count="3">
    <mergeCell ref="C3:D3"/>
    <mergeCell ref="E3:F3"/>
    <mergeCell ref="D38:G3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B21" sqref="AB21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5" ma:contentTypeDescription="Create a new document." ma:contentTypeScope="" ma:versionID="900706df8e443d5a3304afe3399f0d89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ad9affa6572545588a60734a1275149f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de7c6e4-8fc2-4828-80e1-98a7b17a4eaa}" ma:internalName="TaxCatchAll" ma:showField="CatchAllData" ma:web="9962651d-4d37-485e-88c7-c8ed15b302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b36edd1-f22d-48fa-8c14-ce14ffa55440">
      <Terms xmlns="http://schemas.microsoft.com/office/infopath/2007/PartnerControls"/>
    </lcf76f155ced4ddcb4097134ff3c332f>
    <TaxCatchAll xmlns="9962651d-4d37-485e-88c7-c8ed15b30222" xsi:nil="true"/>
  </documentManagement>
</p:properties>
</file>

<file path=customXml/itemProps1.xml><?xml version="1.0" encoding="utf-8"?>
<ds:datastoreItem xmlns:ds="http://schemas.openxmlformats.org/officeDocument/2006/customXml" ds:itemID="{4CBCCF3A-8D88-4BB6-B2F0-E5C49D769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7EE31B-C4EE-4A2E-A4F9-C865700790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D10F55-5C5B-4BDF-B526-E7A4CC68B054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ab36edd1-f22d-48fa-8c14-ce14ffa55440"/>
    <ds:schemaRef ds:uri="9962651d-4d37-485e-88c7-c8ed15b3022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2023-05-17T10:10:44Z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0x010100079ACD8FE689A844B2384B5229685DD9</vt:lpwstr>
  </property>
  <property fmtid="{D5CDD505-2E9C-101B-9397-08002B2CF9AE}" pid="3" name="MediaServiceImageTags">
    <vt:lpwstr/>
  </property>
  <property fmtid="{D5CDD505-2E9C-101B-9397-08002B2CF9AE}" pid="4" name="ESRI_WORKBOOK_ID">
    <vt:lpwstr>f7436527b7ea46c6bb88b7978127aa5c</vt:lpwstr>
  </property>
</Properties>
</file>