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39E4344F-A4A3-4661-A106-98877DB1139D}" xr6:coauthVersionLast="47" xr6:coauthVersionMax="47" xr10:uidLastSave="{00000000-0000-0000-0000-000000000000}"/>
  <bookViews>
    <workbookView xWindow="-120" yWindow="-120" windowWidth="29040" windowHeight="15840" tabRatio="664" xr2:uid="{00000000-000D-0000-FFFF-FFFF00000000}"/>
  </bookViews>
  <sheets>
    <sheet name="DATA AND CHART" sheetId="14" r:id="rId1"/>
  </sheets>
  <externalReferences>
    <externalReference r:id="rId2"/>
  </externalReferences>
  <definedNames>
    <definedName name="YearProxy">[1]Parameters!$C$6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2" i="14" l="1"/>
  <c r="X42" i="14"/>
  <c r="Y42" i="14"/>
  <c r="W43" i="14"/>
  <c r="X43" i="14"/>
  <c r="Y43" i="14"/>
  <c r="W44" i="14"/>
  <c r="X44" i="14"/>
  <c r="Y44" i="14"/>
  <c r="W45" i="14"/>
  <c r="X45" i="14"/>
  <c r="Y45" i="14"/>
  <c r="W46" i="14"/>
  <c r="X46" i="14"/>
  <c r="Y46" i="14"/>
  <c r="W47" i="14"/>
  <c r="X47" i="14"/>
  <c r="Y47" i="14"/>
  <c r="W48" i="14"/>
  <c r="X48" i="14"/>
  <c r="Y48" i="14"/>
  <c r="W49" i="14"/>
  <c r="X49" i="14"/>
  <c r="Y49" i="14"/>
  <c r="W50" i="14"/>
  <c r="X50" i="14"/>
  <c r="Y50" i="14"/>
  <c r="W51" i="14"/>
  <c r="X51" i="14"/>
  <c r="Y51" i="14"/>
  <c r="W52" i="14"/>
  <c r="X52" i="14"/>
  <c r="Y52" i="14"/>
  <c r="W53" i="14"/>
  <c r="X53" i="14"/>
  <c r="Y53" i="14"/>
  <c r="W54" i="14"/>
  <c r="X54" i="14"/>
  <c r="Y54" i="14"/>
  <c r="W55" i="14"/>
  <c r="X55" i="14"/>
  <c r="Y55" i="14"/>
  <c r="W56" i="14"/>
  <c r="X56" i="14"/>
  <c r="Y56" i="14"/>
  <c r="W57" i="14"/>
  <c r="X57" i="14"/>
  <c r="Y57" i="14"/>
  <c r="W58" i="14"/>
  <c r="X58" i="14"/>
  <c r="Y58" i="14"/>
  <c r="W59" i="14"/>
  <c r="X59" i="14"/>
  <c r="Y59" i="14"/>
  <c r="W60" i="14"/>
  <c r="X60" i="14"/>
  <c r="Y60" i="14"/>
  <c r="W61" i="14"/>
  <c r="X61" i="14"/>
  <c r="Y61" i="14"/>
  <c r="W62" i="14"/>
  <c r="X62" i="14"/>
  <c r="Y62" i="14"/>
  <c r="W63" i="14"/>
  <c r="X63" i="14"/>
  <c r="Y63" i="14"/>
  <c r="W64" i="14"/>
  <c r="X64" i="14"/>
  <c r="Y64" i="14"/>
  <c r="W65" i="14"/>
  <c r="X65" i="14"/>
  <c r="Y65" i="14"/>
  <c r="W66" i="14"/>
  <c r="X66" i="14"/>
  <c r="Y66" i="14"/>
  <c r="W67" i="14"/>
  <c r="X67" i="14"/>
  <c r="Y67" i="14"/>
  <c r="W68" i="14"/>
  <c r="X68" i="14"/>
  <c r="Y68" i="14"/>
  <c r="W69" i="14"/>
  <c r="X69" i="14"/>
  <c r="Y69" i="14"/>
  <c r="W70" i="14"/>
  <c r="X70" i="14"/>
  <c r="Y70" i="14"/>
  <c r="Y41" i="14"/>
  <c r="X41" i="14"/>
  <c r="W41" i="14"/>
  <c r="S70" i="14"/>
  <c r="R70" i="14"/>
  <c r="Q70" i="14"/>
  <c r="P70" i="14"/>
  <c r="S69" i="14"/>
  <c r="R69" i="14"/>
  <c r="Q69" i="14"/>
  <c r="P69" i="14"/>
  <c r="S68" i="14"/>
  <c r="R68" i="14"/>
  <c r="Q68" i="14"/>
  <c r="P68" i="14"/>
  <c r="S67" i="14"/>
  <c r="R67" i="14"/>
  <c r="Q67" i="14"/>
  <c r="P67" i="14"/>
  <c r="S66" i="14"/>
  <c r="R66" i="14"/>
  <c r="Q66" i="14"/>
  <c r="P66" i="14"/>
  <c r="S65" i="14"/>
  <c r="R65" i="14"/>
  <c r="Q65" i="14"/>
  <c r="P65" i="14"/>
  <c r="S64" i="14"/>
  <c r="R64" i="14"/>
  <c r="Q64" i="14"/>
  <c r="P64" i="14"/>
  <c r="S63" i="14"/>
  <c r="R63" i="14"/>
  <c r="Q63" i="14"/>
  <c r="P63" i="14"/>
  <c r="S62" i="14"/>
  <c r="R62" i="14"/>
  <c r="Q62" i="14"/>
  <c r="P62" i="14"/>
  <c r="S61" i="14"/>
  <c r="R61" i="14"/>
  <c r="Q61" i="14"/>
  <c r="P61" i="14"/>
  <c r="S60" i="14"/>
  <c r="R60" i="14"/>
  <c r="Q60" i="14"/>
  <c r="P60" i="14"/>
  <c r="S59" i="14"/>
  <c r="R59" i="14"/>
  <c r="Q59" i="14"/>
  <c r="P59" i="14"/>
  <c r="S58" i="14"/>
  <c r="R58" i="14"/>
  <c r="Q58" i="14"/>
  <c r="P58" i="14"/>
  <c r="S57" i="14"/>
  <c r="R57" i="14"/>
  <c r="Q57" i="14"/>
  <c r="P57" i="14"/>
  <c r="S56" i="14"/>
  <c r="R56" i="14"/>
  <c r="Q56" i="14"/>
  <c r="P56" i="14"/>
  <c r="S55" i="14"/>
  <c r="R55" i="14"/>
  <c r="Q55" i="14"/>
  <c r="P55" i="14"/>
  <c r="S54" i="14"/>
  <c r="R54" i="14"/>
  <c r="Q54" i="14"/>
  <c r="P54" i="14"/>
  <c r="S53" i="14"/>
  <c r="R53" i="14"/>
  <c r="Q53" i="14"/>
  <c r="P53" i="14"/>
  <c r="S52" i="14"/>
  <c r="R52" i="14"/>
  <c r="Q52" i="14"/>
  <c r="P52" i="14"/>
  <c r="S51" i="14"/>
  <c r="R51" i="14"/>
  <c r="Q51" i="14"/>
  <c r="P51" i="14"/>
  <c r="S50" i="14"/>
  <c r="R50" i="14"/>
  <c r="Q50" i="14"/>
  <c r="P50" i="14"/>
  <c r="S49" i="14"/>
  <c r="R49" i="14"/>
  <c r="Q49" i="14"/>
  <c r="P49" i="14"/>
  <c r="S48" i="14"/>
  <c r="R48" i="14"/>
  <c r="Q48" i="14"/>
  <c r="P48" i="14"/>
  <c r="S47" i="14"/>
  <c r="R47" i="14"/>
  <c r="Q47" i="14"/>
  <c r="P47" i="14"/>
  <c r="S46" i="14"/>
  <c r="R46" i="14"/>
  <c r="Q46" i="14"/>
  <c r="P46" i="14"/>
  <c r="S45" i="14"/>
  <c r="R45" i="14"/>
  <c r="Q45" i="14"/>
  <c r="P45" i="14"/>
  <c r="S44" i="14"/>
  <c r="R44" i="14"/>
  <c r="Q44" i="14"/>
  <c r="P44" i="14"/>
  <c r="S43" i="14"/>
  <c r="R43" i="14"/>
  <c r="Q43" i="14"/>
  <c r="P43" i="14"/>
  <c r="S42" i="14"/>
  <c r="R42" i="14"/>
  <c r="Q42" i="14"/>
  <c r="P42" i="14"/>
  <c r="S41" i="14"/>
  <c r="R41" i="14"/>
  <c r="Q41" i="14"/>
  <c r="P41" i="14"/>
  <c r="L6" i="14"/>
  <c r="Z69" i="14" l="1"/>
  <c r="AA69" i="14" s="1"/>
  <c r="Z70" i="14"/>
  <c r="AA70" i="14" s="1"/>
  <c r="Z68" i="14" l="1"/>
  <c r="AA68" i="14" s="1"/>
  <c r="Z67" i="14"/>
  <c r="AA67" i="14" s="1"/>
  <c r="Z66" i="14"/>
  <c r="AA66" i="14" s="1"/>
  <c r="Z65" i="14"/>
  <c r="AA65" i="14" s="1"/>
  <c r="Z64" i="14"/>
  <c r="AA64" i="14" s="1"/>
  <c r="Z63" i="14"/>
  <c r="AA63" i="14" s="1"/>
  <c r="Z62" i="14"/>
  <c r="AA62" i="14" s="1"/>
  <c r="Z61" i="14"/>
  <c r="AA61" i="14" s="1"/>
  <c r="Z60" i="14"/>
  <c r="AA60" i="14" s="1"/>
  <c r="Z59" i="14"/>
  <c r="AA59" i="14" s="1"/>
  <c r="Z58" i="14"/>
  <c r="AA58" i="14" s="1"/>
  <c r="Z57" i="14"/>
  <c r="AA57" i="14" s="1"/>
  <c r="Z56" i="14"/>
  <c r="AA56" i="14" s="1"/>
  <c r="Z55" i="14"/>
  <c r="AA55" i="14" s="1"/>
  <c r="Z54" i="14"/>
  <c r="AA54" i="14" s="1"/>
  <c r="Z53" i="14"/>
  <c r="AA53" i="14" s="1"/>
  <c r="Z52" i="14"/>
  <c r="AA52" i="14" s="1"/>
  <c r="Z51" i="14"/>
  <c r="AA51" i="14" s="1"/>
  <c r="Z50" i="14"/>
  <c r="AA50" i="14" s="1"/>
  <c r="Z49" i="14"/>
  <c r="AA49" i="14" s="1"/>
  <c r="Z48" i="14"/>
  <c r="AA48" i="14" s="1"/>
  <c r="Z47" i="14"/>
  <c r="AA47" i="14" s="1"/>
  <c r="Z46" i="14"/>
  <c r="AA46" i="14" s="1"/>
  <c r="Z45" i="14"/>
  <c r="AA45" i="14" s="1"/>
  <c r="Z44" i="14"/>
  <c r="AA44" i="14" s="1"/>
  <c r="Z43" i="14"/>
  <c r="AA43" i="14" s="1"/>
  <c r="Z42" i="14"/>
  <c r="AA42" i="14" s="1"/>
  <c r="Z41" i="14"/>
  <c r="AA41" i="14" s="1"/>
  <c r="T42" i="14"/>
  <c r="U42" i="14" s="1"/>
  <c r="T43" i="14"/>
  <c r="U43" i="14" s="1"/>
  <c r="T44" i="14"/>
  <c r="U44" i="14" s="1"/>
  <c r="T45" i="14"/>
  <c r="U45" i="14" s="1"/>
  <c r="T46" i="14"/>
  <c r="U46" i="14" s="1"/>
  <c r="T47" i="14"/>
  <c r="U47" i="14" s="1"/>
  <c r="T48" i="14"/>
  <c r="U48" i="14" s="1"/>
  <c r="T49" i="14"/>
  <c r="U49" i="14" s="1"/>
  <c r="T50" i="14"/>
  <c r="U50" i="14" s="1"/>
  <c r="T51" i="14"/>
  <c r="U51" i="14" s="1"/>
  <c r="T52" i="14"/>
  <c r="U52" i="14" s="1"/>
  <c r="T53" i="14"/>
  <c r="U53" i="14" s="1"/>
  <c r="T54" i="14"/>
  <c r="U54" i="14" s="1"/>
  <c r="T55" i="14"/>
  <c r="U55" i="14" s="1"/>
  <c r="T56" i="14"/>
  <c r="U56" i="14" s="1"/>
  <c r="T57" i="14"/>
  <c r="U57" i="14" s="1"/>
  <c r="T58" i="14"/>
  <c r="U58" i="14" s="1"/>
  <c r="T59" i="14"/>
  <c r="U59" i="14" s="1"/>
  <c r="T60" i="14"/>
  <c r="U60" i="14" s="1"/>
  <c r="T61" i="14"/>
  <c r="U61" i="14" s="1"/>
  <c r="T62" i="14"/>
  <c r="U62" i="14" s="1"/>
  <c r="T63" i="14"/>
  <c r="U63" i="14" s="1"/>
  <c r="T64" i="14"/>
  <c r="U64" i="14" s="1"/>
  <c r="T65" i="14"/>
  <c r="U65" i="14" s="1"/>
  <c r="T66" i="14"/>
  <c r="U66" i="14" s="1"/>
  <c r="T67" i="14"/>
  <c r="U67" i="14" s="1"/>
  <c r="T68" i="14"/>
  <c r="U68" i="14" s="1"/>
  <c r="T69" i="14"/>
  <c r="U69" i="14" s="1"/>
  <c r="T70" i="14"/>
  <c r="U70" i="14" s="1"/>
  <c r="T41" i="14"/>
  <c r="U41" i="14" s="1"/>
  <c r="L68" i="14" l="1"/>
  <c r="L69" i="14"/>
  <c r="L65" i="14"/>
  <c r="L50" i="14"/>
  <c r="L66" i="14"/>
  <c r="L67" i="14"/>
  <c r="L64" i="14"/>
  <c r="L63" i="14"/>
  <c r="L62" i="14"/>
  <c r="L61" i="14"/>
  <c r="L60" i="14"/>
  <c r="L58" i="14"/>
  <c r="L57" i="14"/>
  <c r="L59" i="14"/>
  <c r="L56" i="14"/>
  <c r="L55" i="14"/>
  <c r="L54" i="14"/>
  <c r="L49" i="14"/>
  <c r="L46" i="14"/>
  <c r="L52" i="14"/>
  <c r="L51" i="14"/>
  <c r="L48" i="14"/>
  <c r="L47" i="14"/>
  <c r="L45" i="14"/>
  <c r="L44" i="14"/>
  <c r="L53" i="14"/>
  <c r="H70" i="14"/>
  <c r="G70" i="14"/>
  <c r="H69" i="14"/>
  <c r="G69" i="14"/>
  <c r="H68" i="14"/>
  <c r="G68" i="14"/>
  <c r="H67" i="14"/>
  <c r="G67" i="14"/>
  <c r="H66" i="14"/>
  <c r="G66" i="14"/>
  <c r="H65" i="14"/>
  <c r="G65" i="14"/>
  <c r="H64" i="14"/>
  <c r="G64" i="14"/>
  <c r="H63" i="14"/>
  <c r="G63" i="14"/>
  <c r="H62" i="14"/>
  <c r="G62" i="14"/>
  <c r="H61" i="14"/>
  <c r="G61" i="14"/>
  <c r="H60" i="14"/>
  <c r="G60" i="14"/>
  <c r="H59" i="14"/>
  <c r="G59" i="14"/>
  <c r="H58" i="14"/>
  <c r="G58" i="14"/>
  <c r="H57" i="14"/>
  <c r="G57" i="14"/>
  <c r="H56" i="14"/>
  <c r="G56" i="14"/>
  <c r="H55" i="14"/>
  <c r="G55" i="14"/>
  <c r="H54" i="14"/>
  <c r="G54" i="14"/>
  <c r="H53" i="14"/>
  <c r="G53" i="14"/>
  <c r="H49" i="14"/>
  <c r="G49" i="14"/>
  <c r="H52" i="14"/>
  <c r="G52" i="14"/>
  <c r="H51" i="14"/>
  <c r="G51" i="14"/>
  <c r="H50" i="14"/>
  <c r="G50" i="14"/>
  <c r="H48" i="14"/>
  <c r="G48" i="14"/>
  <c r="H47" i="14"/>
  <c r="G47" i="14"/>
  <c r="H46" i="14"/>
  <c r="G46" i="14"/>
  <c r="H45" i="14"/>
  <c r="G45" i="14"/>
  <c r="H44" i="14"/>
  <c r="G44" i="14"/>
  <c r="H43" i="14"/>
  <c r="G43" i="14"/>
  <c r="L43" i="14"/>
  <c r="H42" i="14"/>
  <c r="G42" i="14"/>
  <c r="L42" i="14"/>
  <c r="H41" i="14"/>
  <c r="G41" i="14"/>
  <c r="L41" i="14"/>
  <c r="N35" i="14"/>
  <c r="H35" i="14"/>
  <c r="G35" i="14"/>
  <c r="L35" i="14"/>
  <c r="N34" i="14"/>
  <c r="H34" i="14"/>
  <c r="G34" i="14"/>
  <c r="L34" i="14"/>
  <c r="N33" i="14"/>
  <c r="H33" i="14"/>
  <c r="G33" i="14"/>
  <c r="N32" i="14"/>
  <c r="H32" i="14"/>
  <c r="G32" i="14"/>
  <c r="L32" i="14"/>
  <c r="N31" i="14"/>
  <c r="H31" i="14"/>
  <c r="G31" i="14"/>
  <c r="L31" i="14"/>
  <c r="N30" i="14"/>
  <c r="H30" i="14"/>
  <c r="G30" i="14"/>
  <c r="L30" i="14"/>
  <c r="N29" i="14"/>
  <c r="H29" i="14"/>
  <c r="G29" i="14"/>
  <c r="L29" i="14"/>
  <c r="N28" i="14"/>
  <c r="H28" i="14"/>
  <c r="G28" i="14"/>
  <c r="L28" i="14"/>
  <c r="N27" i="14"/>
  <c r="H27" i="14"/>
  <c r="G27" i="14"/>
  <c r="L27" i="14"/>
  <c r="N26" i="14"/>
  <c r="H26" i="14"/>
  <c r="G26" i="14"/>
  <c r="L26" i="14"/>
  <c r="N25" i="14"/>
  <c r="H25" i="14"/>
  <c r="G25" i="14"/>
  <c r="L25" i="14"/>
  <c r="N24" i="14"/>
  <c r="H24" i="14"/>
  <c r="G24" i="14"/>
  <c r="L24" i="14"/>
  <c r="N23" i="14"/>
  <c r="H23" i="14"/>
  <c r="G23" i="14"/>
  <c r="L23" i="14"/>
  <c r="N22" i="14"/>
  <c r="H22" i="14"/>
  <c r="G22" i="14"/>
  <c r="L22" i="14"/>
  <c r="N21" i="14"/>
  <c r="H21" i="14"/>
  <c r="G21" i="14"/>
  <c r="L21" i="14"/>
  <c r="N20" i="14"/>
  <c r="H20" i="14"/>
  <c r="G20" i="14"/>
  <c r="L20" i="14"/>
  <c r="N19" i="14"/>
  <c r="H19" i="14"/>
  <c r="G19" i="14"/>
  <c r="L19" i="14"/>
  <c r="N18" i="14"/>
  <c r="H18" i="14"/>
  <c r="G18" i="14"/>
  <c r="L18" i="14"/>
  <c r="N14" i="14"/>
  <c r="H14" i="14"/>
  <c r="G14" i="14"/>
  <c r="L14" i="14"/>
  <c r="N17" i="14"/>
  <c r="H17" i="14"/>
  <c r="G17" i="14"/>
  <c r="L17" i="14"/>
  <c r="N16" i="14"/>
  <c r="H16" i="14"/>
  <c r="G16" i="14"/>
  <c r="L16" i="14"/>
  <c r="N15" i="14"/>
  <c r="H15" i="14"/>
  <c r="G15" i="14"/>
  <c r="L15" i="14"/>
  <c r="N13" i="14"/>
  <c r="H13" i="14"/>
  <c r="G13" i="14"/>
  <c r="L13" i="14"/>
  <c r="N12" i="14"/>
  <c r="H12" i="14"/>
  <c r="G12" i="14"/>
  <c r="L12" i="14"/>
  <c r="N11" i="14"/>
  <c r="H11" i="14"/>
  <c r="G11" i="14"/>
  <c r="L11" i="14"/>
  <c r="N10" i="14"/>
  <c r="H10" i="14"/>
  <c r="G10" i="14"/>
  <c r="L10" i="14"/>
  <c r="N9" i="14"/>
  <c r="H9" i="14"/>
  <c r="G9" i="14"/>
  <c r="L9" i="14"/>
  <c r="N8" i="14"/>
  <c r="H8" i="14"/>
  <c r="G8" i="14"/>
  <c r="L8" i="14"/>
  <c r="N7" i="14"/>
  <c r="H7" i="14"/>
  <c r="G7" i="14"/>
  <c r="L7" i="14"/>
  <c r="N6" i="14"/>
  <c r="H6" i="14"/>
  <c r="G6" i="14"/>
  <c r="O6" i="14" l="1"/>
  <c r="J6" i="14"/>
  <c r="O8" i="14"/>
  <c r="J8" i="14"/>
  <c r="O10" i="14"/>
  <c r="J10" i="14"/>
  <c r="O12" i="14"/>
  <c r="J12" i="14"/>
  <c r="O15" i="14"/>
  <c r="J15" i="14"/>
  <c r="O17" i="14"/>
  <c r="J17" i="14"/>
  <c r="O18" i="14"/>
  <c r="J18" i="14"/>
  <c r="O20" i="14"/>
  <c r="J20" i="14"/>
  <c r="O22" i="14"/>
  <c r="J22" i="14"/>
  <c r="O24" i="14"/>
  <c r="J24" i="14"/>
  <c r="O26" i="14"/>
  <c r="J26" i="14"/>
  <c r="O28" i="14"/>
  <c r="J28" i="14"/>
  <c r="O30" i="14"/>
  <c r="J30" i="14"/>
  <c r="O32" i="14"/>
  <c r="J32" i="14"/>
  <c r="Q10" i="14"/>
  <c r="J45" i="14"/>
  <c r="Q15" i="14"/>
  <c r="J50" i="14"/>
  <c r="Q18" i="14"/>
  <c r="J53" i="14"/>
  <c r="Q22" i="14"/>
  <c r="J57" i="14"/>
  <c r="Q26" i="14"/>
  <c r="J61" i="14"/>
  <c r="Q30" i="14"/>
  <c r="J65" i="14"/>
  <c r="Q34" i="14"/>
  <c r="J69" i="14"/>
  <c r="Q7" i="14"/>
  <c r="J42" i="14"/>
  <c r="Q23" i="14"/>
  <c r="J58" i="14"/>
  <c r="Q27" i="14"/>
  <c r="J62" i="14"/>
  <c r="Q31" i="14"/>
  <c r="J66" i="14"/>
  <c r="Q35" i="14"/>
  <c r="J70" i="14"/>
  <c r="O7" i="14"/>
  <c r="J7" i="14"/>
  <c r="O9" i="14"/>
  <c r="J9" i="14"/>
  <c r="O11" i="14"/>
  <c r="J11" i="14"/>
  <c r="O13" i="14"/>
  <c r="J13" i="14"/>
  <c r="O16" i="14"/>
  <c r="J16" i="14"/>
  <c r="O14" i="14"/>
  <c r="J14" i="14"/>
  <c r="O19" i="14"/>
  <c r="J19" i="14"/>
  <c r="O21" i="14"/>
  <c r="J21" i="14"/>
  <c r="O23" i="14"/>
  <c r="J23" i="14"/>
  <c r="O25" i="14"/>
  <c r="J25" i="14"/>
  <c r="O27" i="14"/>
  <c r="J27" i="14"/>
  <c r="O29" i="14"/>
  <c r="J29" i="14"/>
  <c r="O31" i="14"/>
  <c r="J31" i="14"/>
  <c r="O33" i="14"/>
  <c r="J33" i="14"/>
  <c r="Q19" i="14"/>
  <c r="J54" i="14"/>
  <c r="Q8" i="14"/>
  <c r="J43" i="14"/>
  <c r="Q12" i="14"/>
  <c r="J47" i="14"/>
  <c r="Q17" i="14"/>
  <c r="J52" i="14"/>
  <c r="Q20" i="14"/>
  <c r="J55" i="14"/>
  <c r="Q24" i="14"/>
  <c r="J59" i="14"/>
  <c r="Q28" i="14"/>
  <c r="J63" i="14"/>
  <c r="Q32" i="14"/>
  <c r="J67" i="14"/>
  <c r="L33" i="14"/>
  <c r="Q16" i="14"/>
  <c r="J51" i="14"/>
  <c r="O35" i="14"/>
  <c r="J35" i="14"/>
  <c r="Q11" i="14"/>
  <c r="J46" i="14"/>
  <c r="O34" i="14"/>
  <c r="J34" i="14"/>
  <c r="Q6" i="14"/>
  <c r="J41" i="14"/>
  <c r="Q9" i="14"/>
  <c r="J44" i="14"/>
  <c r="Q13" i="14"/>
  <c r="J48" i="14"/>
  <c r="Q14" i="14"/>
  <c r="J49" i="14"/>
  <c r="Q21" i="14"/>
  <c r="J56" i="14"/>
  <c r="Q25" i="14"/>
  <c r="J60" i="14"/>
  <c r="Q29" i="14"/>
  <c r="J64" i="14"/>
  <c r="Q33" i="14"/>
  <c r="J68" i="14"/>
  <c r="I34" i="14"/>
  <c r="P34" i="14" s="1"/>
  <c r="K34" i="14"/>
  <c r="I35" i="14"/>
  <c r="P35" i="14" s="1"/>
  <c r="K35" i="14"/>
  <c r="I41" i="14"/>
  <c r="R6" i="14" s="1"/>
  <c r="K41" i="14"/>
  <c r="I6" i="14"/>
  <c r="P6" i="14" s="1"/>
  <c r="K6" i="14"/>
  <c r="I7" i="14"/>
  <c r="P7" i="14" s="1"/>
  <c r="K7" i="14"/>
  <c r="I8" i="14"/>
  <c r="P8" i="14" s="1"/>
  <c r="K8" i="14"/>
  <c r="I9" i="14"/>
  <c r="P9" i="14" s="1"/>
  <c r="K9" i="14"/>
  <c r="I10" i="14"/>
  <c r="P10" i="14" s="1"/>
  <c r="K10" i="14"/>
  <c r="I11" i="14"/>
  <c r="P11" i="14" s="1"/>
  <c r="K11" i="14"/>
  <c r="I12" i="14"/>
  <c r="P12" i="14" s="1"/>
  <c r="K12" i="14"/>
  <c r="I13" i="14"/>
  <c r="P13" i="14" s="1"/>
  <c r="K13" i="14"/>
  <c r="I15" i="14"/>
  <c r="P15" i="14" s="1"/>
  <c r="K15" i="14"/>
  <c r="I16" i="14"/>
  <c r="P16" i="14" s="1"/>
  <c r="K16" i="14"/>
  <c r="I17" i="14"/>
  <c r="P17" i="14" s="1"/>
  <c r="K17" i="14"/>
  <c r="I14" i="14"/>
  <c r="P14" i="14" s="1"/>
  <c r="K14" i="14"/>
  <c r="I18" i="14"/>
  <c r="P18" i="14" s="1"/>
  <c r="K18" i="14"/>
  <c r="I19" i="14"/>
  <c r="P19" i="14" s="1"/>
  <c r="K19" i="14"/>
  <c r="I20" i="14"/>
  <c r="P20" i="14" s="1"/>
  <c r="K20" i="14"/>
  <c r="I21" i="14"/>
  <c r="P21" i="14" s="1"/>
  <c r="K21" i="14"/>
  <c r="I22" i="14"/>
  <c r="P22" i="14" s="1"/>
  <c r="K22" i="14"/>
  <c r="I23" i="14"/>
  <c r="P23" i="14" s="1"/>
  <c r="K23" i="14"/>
  <c r="I24" i="14"/>
  <c r="P24" i="14" s="1"/>
  <c r="K24" i="14"/>
  <c r="I25" i="14"/>
  <c r="P25" i="14" s="1"/>
  <c r="K25" i="14"/>
  <c r="I26" i="14"/>
  <c r="P26" i="14" s="1"/>
  <c r="K26" i="14"/>
  <c r="I27" i="14"/>
  <c r="P27" i="14" s="1"/>
  <c r="K27" i="14"/>
  <c r="I28" i="14"/>
  <c r="P28" i="14" s="1"/>
  <c r="K28" i="14"/>
  <c r="I29" i="14"/>
  <c r="P29" i="14" s="1"/>
  <c r="K29" i="14"/>
  <c r="I30" i="14"/>
  <c r="P30" i="14" s="1"/>
  <c r="K30" i="14"/>
  <c r="I31" i="14"/>
  <c r="P31" i="14" s="1"/>
  <c r="K31" i="14"/>
  <c r="I32" i="14"/>
  <c r="P32" i="14" s="1"/>
  <c r="K32" i="14"/>
  <c r="I53" i="14"/>
  <c r="R18" i="14" s="1"/>
  <c r="K53" i="14"/>
  <c r="I44" i="14"/>
  <c r="R9" i="14" s="1"/>
  <c r="K44" i="14"/>
  <c r="I45" i="14"/>
  <c r="R10" i="14" s="1"/>
  <c r="K45" i="14"/>
  <c r="I47" i="14"/>
  <c r="R12" i="14" s="1"/>
  <c r="K47" i="14"/>
  <c r="I48" i="14"/>
  <c r="R13" i="14" s="1"/>
  <c r="K48" i="14"/>
  <c r="I51" i="14"/>
  <c r="R16" i="14" s="1"/>
  <c r="K51" i="14"/>
  <c r="I52" i="14"/>
  <c r="R17" i="14" s="1"/>
  <c r="K52" i="14"/>
  <c r="I46" i="14"/>
  <c r="R11" i="14" s="1"/>
  <c r="K46" i="14"/>
  <c r="I49" i="14"/>
  <c r="R14" i="14" s="1"/>
  <c r="K49" i="14"/>
  <c r="I54" i="14"/>
  <c r="R19" i="14" s="1"/>
  <c r="K54" i="14"/>
  <c r="I55" i="14"/>
  <c r="R20" i="14" s="1"/>
  <c r="K55" i="14"/>
  <c r="I56" i="14"/>
  <c r="R21" i="14" s="1"/>
  <c r="K56" i="14"/>
  <c r="I59" i="14"/>
  <c r="R24" i="14" s="1"/>
  <c r="K59" i="14"/>
  <c r="I57" i="14"/>
  <c r="R22" i="14" s="1"/>
  <c r="K57" i="14"/>
  <c r="I58" i="14"/>
  <c r="R23" i="14" s="1"/>
  <c r="K58" i="14"/>
  <c r="I60" i="14"/>
  <c r="R25" i="14" s="1"/>
  <c r="K60" i="14"/>
  <c r="I61" i="14"/>
  <c r="R26" i="14" s="1"/>
  <c r="K61" i="14"/>
  <c r="I62" i="14"/>
  <c r="R27" i="14" s="1"/>
  <c r="K62" i="14"/>
  <c r="I63" i="14"/>
  <c r="R28" i="14" s="1"/>
  <c r="K63" i="14"/>
  <c r="I64" i="14"/>
  <c r="R29" i="14" s="1"/>
  <c r="K64" i="14"/>
  <c r="I67" i="14"/>
  <c r="R32" i="14" s="1"/>
  <c r="K67" i="14"/>
  <c r="I66" i="14"/>
  <c r="R31" i="14" s="1"/>
  <c r="K66" i="14"/>
  <c r="I50" i="14"/>
  <c r="R15" i="14" s="1"/>
  <c r="K50" i="14"/>
  <c r="I65" i="14"/>
  <c r="R30" i="14" s="1"/>
  <c r="K65" i="14"/>
  <c r="I69" i="14"/>
  <c r="R34" i="14" s="1"/>
  <c r="K69" i="14"/>
  <c r="I42" i="14"/>
  <c r="R7" i="14" s="1"/>
  <c r="K42" i="14"/>
  <c r="I33" i="14"/>
  <c r="P33" i="14" s="1"/>
  <c r="K33" i="14"/>
  <c r="I68" i="14"/>
  <c r="R33" i="14" s="1"/>
  <c r="K68" i="14"/>
  <c r="I43" i="14"/>
  <c r="R8" i="14" s="1"/>
  <c r="K43" i="14"/>
  <c r="L70" i="14"/>
  <c r="I70" i="14" l="1"/>
  <c r="R35" i="14" s="1"/>
  <c r="K70" i="14"/>
</calcChain>
</file>

<file path=xl/sharedStrings.xml><?xml version="1.0" encoding="utf-8"?>
<sst xmlns="http://schemas.openxmlformats.org/spreadsheetml/2006/main" count="150" uniqueCount="61">
  <si>
    <t>FEC</t>
  </si>
  <si>
    <t>Figure 2</t>
  </si>
  <si>
    <t>Summary Table</t>
  </si>
  <si>
    <t>Final energy consumptiom</t>
  </si>
  <si>
    <t>Primary energy consumption</t>
  </si>
  <si>
    <t>Final energy consumption 2005</t>
  </si>
  <si>
    <t>Indicative national energy efficiency target for 2020</t>
  </si>
  <si>
    <t>Percentage difference target-2005</t>
  </si>
  <si>
    <t>% above (+) below (-) 2005</t>
  </si>
  <si>
    <t>% above (+) below (-) target</t>
  </si>
  <si>
    <t>sort order</t>
  </si>
  <si>
    <t>AT</t>
  </si>
  <si>
    <t>EL</t>
  </si>
  <si>
    <t>BE</t>
  </si>
  <si>
    <t>IT</t>
  </si>
  <si>
    <t>BG</t>
  </si>
  <si>
    <t>ES</t>
  </si>
  <si>
    <t>CY</t>
  </si>
  <si>
    <t>FR</t>
  </si>
  <si>
    <t>CZ</t>
  </si>
  <si>
    <t>PT</t>
  </si>
  <si>
    <t>DE</t>
  </si>
  <si>
    <t>NL</t>
  </si>
  <si>
    <t>DK</t>
  </si>
  <si>
    <t>EE</t>
  </si>
  <si>
    <t>SE</t>
  </si>
  <si>
    <t>HR</t>
  </si>
  <si>
    <t>FI</t>
  </si>
  <si>
    <t>SK</t>
  </si>
  <si>
    <t>RO</t>
  </si>
  <si>
    <t>HU</t>
  </si>
  <si>
    <t>IE</t>
  </si>
  <si>
    <t>LT</t>
  </si>
  <si>
    <t>LU</t>
  </si>
  <si>
    <t>LV</t>
  </si>
  <si>
    <t>SI</t>
  </si>
  <si>
    <t>MT</t>
  </si>
  <si>
    <t>PL</t>
  </si>
  <si>
    <t>UK</t>
  </si>
  <si>
    <t>Primary energy consumption 2005</t>
  </si>
  <si>
    <t>PEC</t>
  </si>
  <si>
    <t>Ktoe</t>
  </si>
  <si>
    <t>2019 percentage change caompared to 2005</t>
  </si>
  <si>
    <t>Decrease from 2005?</t>
  </si>
  <si>
    <t>Target met?</t>
  </si>
  <si>
    <t>Distance to target</t>
  </si>
  <si>
    <t>Final energy consumption 2019</t>
  </si>
  <si>
    <t>From Proxies 2021</t>
  </si>
  <si>
    <t>Final energy consumption proxy 2020</t>
  </si>
  <si>
    <t>EU 27+UK</t>
  </si>
  <si>
    <t>EU 27</t>
  </si>
  <si>
    <t>Primary energy consumption 2019</t>
  </si>
  <si>
    <t>ktoe</t>
  </si>
  <si>
    <t>From Eurostat balance June 2021 (as in the proxies file)</t>
  </si>
  <si>
    <t>Primary energy consumption proxy 2020</t>
  </si>
  <si>
    <t>Proxy 2020 percentage change caompared to 2005</t>
  </si>
  <si>
    <t>For indicator Fig 2. Pasted values from H:I to change sorting</t>
  </si>
  <si>
    <t>2020 percentage change compared to 2005</t>
  </si>
  <si>
    <t>2020 percentage change caompared to 2005</t>
  </si>
  <si>
    <t>2020  percentage change caompared to 2005</t>
  </si>
  <si>
    <t>Communication with DG 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</si>
</sst>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%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/>
    <xf numFmtId="0" fontId="0" fillId="0" borderId="0" xfId="0" applyBorder="1"/>
    <xf numFmtId="0" fontId="5" fillId="0" borderId="0" xfId="0" applyFont="1"/>
    <xf numFmtId="0" fontId="0" fillId="0" borderId="0" xfId="0" applyFill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right"/>
    </xf>
    <xf numFmtId="0" fontId="0" fillId="0" borderId="4" xfId="0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/>
    <xf numFmtId="0" fontId="0" fillId="0" borderId="5" xfId="0" applyBorder="1"/>
    <xf numFmtId="1" fontId="0" fillId="3" borderId="0" xfId="0" applyNumberFormat="1" applyFill="1"/>
    <xf numFmtId="164" fontId="0" fillId="2" borderId="0" xfId="0" applyNumberFormat="1" applyFill="1"/>
    <xf numFmtId="10" fontId="0" fillId="0" borderId="0" xfId="4" applyNumberFormat="1" applyFont="1" applyFill="1"/>
    <xf numFmtId="0" fontId="4" fillId="0" borderId="4" xfId="0" applyFont="1" applyBorder="1"/>
    <xf numFmtId="10" fontId="0" fillId="0" borderId="0" xfId="4" applyNumberFormat="1" applyFont="1" applyBorder="1"/>
    <xf numFmtId="10" fontId="0" fillId="0" borderId="5" xfId="4" applyNumberFormat="1" applyFont="1" applyBorder="1"/>
    <xf numFmtId="10" fontId="0" fillId="0" borderId="0" xfId="4" applyNumberFormat="1" applyFont="1"/>
    <xf numFmtId="0" fontId="4" fillId="0" borderId="6" xfId="0" applyFont="1" applyBorder="1"/>
    <xf numFmtId="10" fontId="0" fillId="0" borderId="7" xfId="4" applyNumberFormat="1" applyFont="1" applyBorder="1"/>
    <xf numFmtId="10" fontId="0" fillId="0" borderId="8" xfId="4" applyNumberFormat="1" applyFont="1" applyBorder="1"/>
    <xf numFmtId="1" fontId="2" fillId="0" borderId="0" xfId="0" applyNumberFormat="1" applyFont="1"/>
    <xf numFmtId="0" fontId="0" fillId="0" borderId="0" xfId="0"/>
    <xf numFmtId="0" fontId="0" fillId="0" borderId="0" xfId="0"/>
    <xf numFmtId="0" fontId="2" fillId="0" borderId="0" xfId="0" applyFont="1" applyAlignment="1"/>
    <xf numFmtId="0" fontId="8" fillId="0" borderId="0" xfId="0" applyFont="1"/>
    <xf numFmtId="3" fontId="9" fillId="0" borderId="9" xfId="0" applyNumberFormat="1" applyFont="1" applyFill="1" applyBorder="1" applyAlignment="1"/>
    <xf numFmtId="165" fontId="0" fillId="0" borderId="5" xfId="4" applyNumberFormat="1" applyFont="1" applyBorder="1"/>
    <xf numFmtId="0" fontId="0" fillId="0" borderId="0" xfId="0"/>
    <xf numFmtId="0" fontId="9" fillId="0" borderId="10" xfId="0" applyNumberFormat="1" applyFont="1" applyFill="1" applyBorder="1" applyAlignment="1"/>
    <xf numFmtId="3" fontId="0" fillId="0" borderId="0" xfId="0" applyNumberFormat="1"/>
    <xf numFmtId="0" fontId="10" fillId="0" borderId="0" xfId="0" applyFont="1"/>
    <xf numFmtId="3" fontId="10" fillId="0" borderId="9" xfId="0" applyNumberFormat="1" applyFont="1" applyFill="1" applyBorder="1" applyAlignment="1"/>
    <xf numFmtId="0" fontId="10" fillId="0" borderId="10" xfId="0" applyNumberFormat="1" applyFont="1" applyFill="1" applyBorder="1" applyAlignment="1"/>
    <xf numFmtId="3" fontId="10" fillId="0" borderId="0" xfId="0" applyNumberFormat="1" applyFont="1"/>
    <xf numFmtId="166" fontId="0" fillId="0" borderId="0" xfId="4" applyNumberFormat="1" applyFont="1"/>
    <xf numFmtId="10" fontId="0" fillId="0" borderId="0" xfId="0" applyNumberFormat="1" applyFill="1" applyAlignment="1">
      <alignment horizontal="right"/>
    </xf>
    <xf numFmtId="0" fontId="0" fillId="0" borderId="0" xfId="0"/>
    <xf numFmtId="0" fontId="0" fillId="0" borderId="0" xfId="0"/>
    <xf numFmtId="0" fontId="0" fillId="0" borderId="0" xfId="0" applyAlignment="1"/>
    <xf numFmtId="10" fontId="11" fillId="0" borderId="0" xfId="4" applyNumberFormat="1" applyFont="1" applyFill="1"/>
    <xf numFmtId="0" fontId="11" fillId="0" borderId="0" xfId="0" applyFont="1"/>
    <xf numFmtId="9" fontId="0" fillId="0" borderId="0" xfId="4" applyFont="1"/>
    <xf numFmtId="0" fontId="0" fillId="0" borderId="0" xfId="0"/>
    <xf numFmtId="2" fontId="0" fillId="2" borderId="0" xfId="0" applyNumberFormat="1" applyFill="1"/>
    <xf numFmtId="0" fontId="4" fillId="0" borderId="0" xfId="0" applyFont="1" applyAlignment="1"/>
    <xf numFmtId="0" fontId="4" fillId="0" borderId="1" xfId="0" applyFont="1" applyBorder="1" applyAlignment="1"/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ill="1"/>
    <xf numFmtId="0" fontId="7" fillId="4" borderId="0" xfId="0" applyFont="1" applyFill="1"/>
    <xf numFmtId="2" fontId="0" fillId="4" borderId="0" xfId="0" applyNumberFormat="1" applyFill="1"/>
    <xf numFmtId="166" fontId="10" fillId="0" borderId="0" xfId="4" applyNumberFormat="1" applyFont="1"/>
    <xf numFmtId="10" fontId="10" fillId="0" borderId="0" xfId="4" applyNumberFormat="1" applyFont="1"/>
    <xf numFmtId="1" fontId="0" fillId="5" borderId="0" xfId="0" applyNumberFormat="1" applyFill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'DATA AND CHART'!$E$39</c:f>
              <c:strCache>
                <c:ptCount val="1"/>
                <c:pt idx="0">
                  <c:v>Primary energy consumption proxy 2020</c:v>
                </c:pt>
              </c:strCache>
            </c:strRef>
          </c:tx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PT</c:v>
                </c:pt>
                <c:pt idx="3">
                  <c:v>ES</c:v>
                </c:pt>
                <c:pt idx="4">
                  <c:v>LU</c:v>
                </c:pt>
                <c:pt idx="5">
                  <c:v>FR</c:v>
                </c:pt>
                <c:pt idx="6">
                  <c:v>NL</c:v>
                </c:pt>
                <c:pt idx="7">
                  <c:v>SI</c:v>
                </c:pt>
                <c:pt idx="8">
                  <c:v>DK</c:v>
                </c:pt>
                <c:pt idx="9">
                  <c:v>BG</c:v>
                </c:pt>
                <c:pt idx="10">
                  <c:v>SE</c:v>
                </c:pt>
                <c:pt idx="11">
                  <c:v>IE</c:v>
                </c:pt>
                <c:pt idx="12">
                  <c:v>SK</c:v>
                </c:pt>
                <c:pt idx="13">
                  <c:v>BE</c:v>
                </c:pt>
                <c:pt idx="14">
                  <c:v>AT</c:v>
                </c:pt>
                <c:pt idx="15">
                  <c:v>CZ</c:v>
                </c:pt>
                <c:pt idx="16">
                  <c:v>DE</c:v>
                </c:pt>
                <c:pt idx="17">
                  <c:v>HR</c:v>
                </c:pt>
                <c:pt idx="18">
                  <c:v>RO</c:v>
                </c:pt>
                <c:pt idx="19">
                  <c:v>CY</c:v>
                </c:pt>
                <c:pt idx="20">
                  <c:v>FI</c:v>
                </c:pt>
                <c:pt idx="21">
                  <c:v>EE</c:v>
                </c:pt>
                <c:pt idx="22">
                  <c:v>LV</c:v>
                </c:pt>
                <c:pt idx="23">
                  <c:v>HU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AND CHART'!$X$6:$X$32</c:f>
              <c:numCache>
                <c:formatCode>0.00%</c:formatCode>
                <c:ptCount val="27"/>
                <c:pt idx="0">
                  <c:v>-0.36246957222236842</c:v>
                </c:pt>
                <c:pt idx="1">
                  <c:v>-0.25269641671669985</c:v>
                </c:pt>
                <c:pt idx="2">
                  <c:v>-0.18942835253835777</c:v>
                </c:pt>
                <c:pt idx="3">
                  <c:v>-0.21662198733552207</c:v>
                </c:pt>
                <c:pt idx="4">
                  <c:v>-0.20931883115417604</c:v>
                </c:pt>
                <c:pt idx="5">
                  <c:v>-0.18888684952940216</c:v>
                </c:pt>
                <c:pt idx="6">
                  <c:v>-0.12684683414567222</c:v>
                </c:pt>
                <c:pt idx="7">
                  <c:v>-0.14545787955671707</c:v>
                </c:pt>
                <c:pt idx="8">
                  <c:v>-0.20070915921451704</c:v>
                </c:pt>
                <c:pt idx="9">
                  <c:v>-0.10993665779073514</c:v>
                </c:pt>
                <c:pt idx="10">
                  <c:v>-0.12106626499248452</c:v>
                </c:pt>
                <c:pt idx="11">
                  <c:v>-0.11052542487459782</c:v>
                </c:pt>
                <c:pt idx="12">
                  <c:v>-0.13139349162857406</c:v>
                </c:pt>
                <c:pt idx="13">
                  <c:v>-0.12576084595389936</c:v>
                </c:pt>
                <c:pt idx="14">
                  <c:v>-9.1907682008425029E-2</c:v>
                </c:pt>
                <c:pt idx="15">
                  <c:v>-0.13268904082653243</c:v>
                </c:pt>
                <c:pt idx="16">
                  <c:v>-0.18434991165933157</c:v>
                </c:pt>
                <c:pt idx="17">
                  <c:v>-0.14167741356724095</c:v>
                </c:pt>
                <c:pt idx="18">
                  <c:v>-0.14698882893583642</c:v>
                </c:pt>
                <c:pt idx="19">
                  <c:v>-0.10548992403582436</c:v>
                </c:pt>
                <c:pt idx="20">
                  <c:v>-0.10572657879691827</c:v>
                </c:pt>
                <c:pt idx="21">
                  <c:v>-0.16702865442988091</c:v>
                </c:pt>
                <c:pt idx="22">
                  <c:v>-5.8160617874526088E-2</c:v>
                </c:pt>
                <c:pt idx="23">
                  <c:v>-8.0785173283344669E-2</c:v>
                </c:pt>
                <c:pt idx="24">
                  <c:v>-0.24081019335690157</c:v>
                </c:pt>
                <c:pt idx="25">
                  <c:v>-0.15563709430830397</c:v>
                </c:pt>
                <c:pt idx="26">
                  <c:v>6.2977171378953312E-2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triangle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'DATA AND CHART'!$Y$6:$Y$32</c:f>
              <c:numCache>
                <c:formatCode>0.00%</c:formatCode>
                <c:ptCount val="27"/>
                <c:pt idx="0">
                  <c:v>-0.18458809434573253</c:v>
                </c:pt>
                <c:pt idx="1">
                  <c:v>-0.12627256534509324</c:v>
                </c:pt>
                <c:pt idx="2">
                  <c:v>-9.4608502278045514E-2</c:v>
                </c:pt>
                <c:pt idx="3">
                  <c:v>-9.2935325311064076E-2</c:v>
                </c:pt>
                <c:pt idx="4">
                  <c:v>-6.1538718476299215E-2</c:v>
                </c:pt>
                <c:pt idx="5">
                  <c:v>-0.13230553305440806</c:v>
                </c:pt>
                <c:pt idx="6">
                  <c:v>-0.13416267823883143</c:v>
                </c:pt>
                <c:pt idx="7">
                  <c:v>-1.7214444258794481E-2</c:v>
                </c:pt>
                <c:pt idx="8">
                  <c:v>-9.8738875170352292E-2</c:v>
                </c:pt>
                <c:pt idx="9">
                  <c:v>-0.12205657696068628</c:v>
                </c:pt>
                <c:pt idx="10">
                  <c:v>-0.11416316147084926</c:v>
                </c:pt>
                <c:pt idx="11">
                  <c:v>-7.0020642191124471E-2</c:v>
                </c:pt>
                <c:pt idx="12">
                  <c:v>-5.9390259785154997E-2</c:v>
                </c:pt>
                <c:pt idx="13">
                  <c:v>-0.15246188585220932</c:v>
                </c:pt>
                <c:pt idx="14">
                  <c:v>-3.6214659403757787E-2</c:v>
                </c:pt>
                <c:pt idx="15">
                  <c:v>4.2071691751321527E-2</c:v>
                </c:pt>
                <c:pt idx="16">
                  <c:v>-0.13998731372310291</c:v>
                </c:pt>
                <c:pt idx="17">
                  <c:v>0.17211480859634376</c:v>
                </c:pt>
                <c:pt idx="18">
                  <c:v>0.19218773437657943</c:v>
                </c:pt>
                <c:pt idx="19">
                  <c:v>-9.7956364194563439E-2</c:v>
                </c:pt>
                <c:pt idx="20">
                  <c:v>6.8527919538000193E-2</c:v>
                </c:pt>
                <c:pt idx="21">
                  <c:v>0.28900914789648402</c:v>
                </c:pt>
                <c:pt idx="22">
                  <c:v>0.19610913911530625</c:v>
                </c:pt>
                <c:pt idx="23">
                  <c:v>9.8436215391595194E-3</c:v>
                </c:pt>
                <c:pt idx="24">
                  <c:v>-0.19358816858405892</c:v>
                </c:pt>
                <c:pt idx="25">
                  <c:v>-0.10135958589962002</c:v>
                </c:pt>
                <c:pt idx="26">
                  <c:v>9.6010023261789756E-2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s-E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CHART'!$E$4</c:f>
              <c:strCache>
                <c:ptCount val="1"/>
                <c:pt idx="0">
                  <c:v>Final energy consumption proxy 2020</c:v>
                </c:pt>
              </c:strCache>
            </c:strRef>
          </c:tx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PT</c:v>
                </c:pt>
                <c:pt idx="3">
                  <c:v>ES</c:v>
                </c:pt>
                <c:pt idx="4">
                  <c:v>LU</c:v>
                </c:pt>
                <c:pt idx="5">
                  <c:v>FR</c:v>
                </c:pt>
                <c:pt idx="6">
                  <c:v>NL</c:v>
                </c:pt>
                <c:pt idx="7">
                  <c:v>SI</c:v>
                </c:pt>
                <c:pt idx="8">
                  <c:v>DK</c:v>
                </c:pt>
                <c:pt idx="9">
                  <c:v>BG</c:v>
                </c:pt>
                <c:pt idx="10">
                  <c:v>SE</c:v>
                </c:pt>
                <c:pt idx="11">
                  <c:v>IE</c:v>
                </c:pt>
                <c:pt idx="12">
                  <c:v>SK</c:v>
                </c:pt>
                <c:pt idx="13">
                  <c:v>BE</c:v>
                </c:pt>
                <c:pt idx="14">
                  <c:v>AT</c:v>
                </c:pt>
                <c:pt idx="15">
                  <c:v>CZ</c:v>
                </c:pt>
                <c:pt idx="16">
                  <c:v>DE</c:v>
                </c:pt>
                <c:pt idx="17">
                  <c:v>HR</c:v>
                </c:pt>
                <c:pt idx="18">
                  <c:v>RO</c:v>
                </c:pt>
                <c:pt idx="19">
                  <c:v>CY</c:v>
                </c:pt>
                <c:pt idx="20">
                  <c:v>FI</c:v>
                </c:pt>
                <c:pt idx="21">
                  <c:v>EE</c:v>
                </c:pt>
                <c:pt idx="22">
                  <c:v>LV</c:v>
                </c:pt>
                <c:pt idx="23">
                  <c:v>HU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AND CHART'!$V$6:$V$32</c:f>
              <c:numCache>
                <c:formatCode>0.00%</c:formatCode>
                <c:ptCount val="27"/>
                <c:pt idx="0">
                  <c:v>-0.2768871542732132</c:v>
                </c:pt>
                <c:pt idx="1">
                  <c:v>-0.2264791612917576</c:v>
                </c:pt>
                <c:pt idx="2">
                  <c:v>-0.21058456176700657</c:v>
                </c:pt>
                <c:pt idx="3">
                  <c:v>-0.20749383815859612</c:v>
                </c:pt>
                <c:pt idx="4">
                  <c:v>-0.15799375190072007</c:v>
                </c:pt>
                <c:pt idx="5">
                  <c:v>-0.13956351318947402</c:v>
                </c:pt>
                <c:pt idx="6">
                  <c:v>-0.13730490272265561</c:v>
                </c:pt>
                <c:pt idx="7">
                  <c:v>-0.11802645521842181</c:v>
                </c:pt>
                <c:pt idx="8">
                  <c:v>-0.110130415841457</c:v>
                </c:pt>
                <c:pt idx="9">
                  <c:v>-0.10887341243085669</c:v>
                </c:pt>
                <c:pt idx="10">
                  <c:v>-8.893491058170433E-2</c:v>
                </c:pt>
                <c:pt idx="11">
                  <c:v>-8.4080266693341565E-2</c:v>
                </c:pt>
                <c:pt idx="12">
                  <c:v>-7.3670723992150022E-2</c:v>
                </c:pt>
                <c:pt idx="13">
                  <c:v>-6.7795091670798446E-2</c:v>
                </c:pt>
                <c:pt idx="14">
                  <c:v>-5.7047254020063831E-2</c:v>
                </c:pt>
                <c:pt idx="15">
                  <c:v>-5.374337595610934E-2</c:v>
                </c:pt>
                <c:pt idx="16">
                  <c:v>-4.8245272356280511E-2</c:v>
                </c:pt>
                <c:pt idx="17">
                  <c:v>-4.2443399821894934E-2</c:v>
                </c:pt>
                <c:pt idx="18">
                  <c:v>-4.2082164051514548E-2</c:v>
                </c:pt>
                <c:pt idx="19">
                  <c:v>-3.6240421268776024E-2</c:v>
                </c:pt>
                <c:pt idx="20">
                  <c:v>-3.3001313264478416E-2</c:v>
                </c:pt>
                <c:pt idx="21">
                  <c:v>-3.2351193038981929E-2</c:v>
                </c:pt>
                <c:pt idx="22">
                  <c:v>-9.4976541168001472E-3</c:v>
                </c:pt>
                <c:pt idx="23">
                  <c:v>-3.3839837834450659E-3</c:v>
                </c:pt>
                <c:pt idx="24">
                  <c:v>0.1375030132551911</c:v>
                </c:pt>
                <c:pt idx="25">
                  <c:v>0.1676662826131432</c:v>
                </c:pt>
                <c:pt idx="26">
                  <c:v>0.19914382920451956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val>
            <c:numRef>
              <c:f>'DATA AND CHART'!$W$6:$W$32</c:f>
              <c:numCache>
                <c:formatCode>0.00%</c:formatCode>
                <c:ptCount val="27"/>
                <c:pt idx="0">
                  <c:v>-0.124743256039759</c:v>
                </c:pt>
                <c:pt idx="1">
                  <c:v>-9.6313526908951896E-2</c:v>
                </c:pt>
                <c:pt idx="2">
                  <c:v>-8.4755385885802448E-2</c:v>
                </c:pt>
                <c:pt idx="3">
                  <c:v>-0.11097862821605409</c:v>
                </c:pt>
                <c:pt idx="4">
                  <c:v>-5.3229872540244361E-2</c:v>
                </c:pt>
                <c:pt idx="5">
                  <c:v>-0.13881731828143362</c:v>
                </c:pt>
                <c:pt idx="6">
                  <c:v>-3.4545213148087117E-2</c:v>
                </c:pt>
                <c:pt idx="7">
                  <c:v>-2.6676011682168488E-3</c:v>
                </c:pt>
                <c:pt idx="8">
                  <c:v>-2.14570698997123E-2</c:v>
                </c:pt>
                <c:pt idx="9">
                  <c:v>-0.14783702934562371</c:v>
                </c:pt>
                <c:pt idx="10">
                  <c:v>-8.8552892117931825E-2</c:v>
                </c:pt>
                <c:pt idx="11">
                  <c:v>-7.2327111835035818E-2</c:v>
                </c:pt>
                <c:pt idx="12">
                  <c:v>-0.1018834490444317</c:v>
                </c:pt>
                <c:pt idx="13">
                  <c:v>-0.11206123291308712</c:v>
                </c:pt>
                <c:pt idx="14">
                  <c:v>-9.9803210125820829E-2</c:v>
                </c:pt>
                <c:pt idx="15">
                  <c:v>-3.1876842269924599E-2</c:v>
                </c:pt>
                <c:pt idx="16">
                  <c:v>-0.11559083317822239</c:v>
                </c:pt>
                <c:pt idx="17">
                  <c:v>-3.8600755297695022E-2</c:v>
                </c:pt>
                <c:pt idx="18">
                  <c:v>0.23251842131300759</c:v>
                </c:pt>
                <c:pt idx="19">
                  <c:v>4.4711014176663122E-2</c:v>
                </c:pt>
                <c:pt idx="20">
                  <c:v>5.7158321949517088E-2</c:v>
                </c:pt>
                <c:pt idx="21">
                  <c:v>-2.3856596167033506E-2</c:v>
                </c:pt>
                <c:pt idx="22">
                  <c:v>0.11131407297170171</c:v>
                </c:pt>
                <c:pt idx="23">
                  <c:v>-2.889594806834328E-2</c:v>
                </c:pt>
                <c:pt idx="24">
                  <c:v>-7.9000745795209992E-2</c:v>
                </c:pt>
                <c:pt idx="25">
                  <c:v>0.36509491864884946</c:v>
                </c:pt>
                <c:pt idx="26">
                  <c:v>0.22412373812033648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s-E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0762118" y="7660481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0764500" y="914400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/OneDrive%20-%20European%20Environment%20Agency/Indicators/ENER016/Proxies%20marketa/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/>
      <sheetData sheetId="1"/>
      <sheetData sheetId="2"/>
      <sheetData sheetId="3">
        <row r="6">
          <cell r="C6">
            <v>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6"/>
  <sheetViews>
    <sheetView tabSelected="1" topLeftCell="I1" zoomScale="50" zoomScaleNormal="50" workbookViewId="0">
      <selection activeCell="BF18" sqref="BF18"/>
    </sheetView>
  </sheetViews>
  <sheetFormatPr baseColWidth="10" defaultColWidth="8.85546875" defaultRowHeight="15" x14ac:dyDescent="0.25"/>
  <cols>
    <col min="1" max="1" width="4.7109375" style="27" customWidth="1"/>
    <col min="2" max="2" width="8.85546875" style="1"/>
    <col min="3" max="6" width="12.5703125" style="1" customWidth="1"/>
    <col min="7" max="9" width="15.140625" style="1" customWidth="1"/>
    <col min="10" max="10" width="12.28515625" style="33" customWidth="1"/>
    <col min="11" max="11" width="11.28515625" style="33" customWidth="1"/>
    <col min="12" max="12" width="11.28515625" style="42" customWidth="1"/>
    <col min="13" max="13" width="11.28515625" style="1" customWidth="1"/>
    <col min="14" max="14" width="8.85546875" style="1"/>
    <col min="15" max="19" width="12.7109375" style="1" customWidth="1"/>
    <col min="20" max="24" width="8.85546875" style="1"/>
    <col min="25" max="25" width="9.7109375" style="1" bestFit="1" customWidth="1"/>
    <col min="26" max="16384" width="8.85546875" style="1"/>
  </cols>
  <sheetData>
    <row r="1" spans="2:25" ht="18.75" x14ac:dyDescent="0.3">
      <c r="B1" s="3" t="s">
        <v>1</v>
      </c>
    </row>
    <row r="2" spans="2:25" ht="18.75" x14ac:dyDescent="0.3">
      <c r="M2" s="6"/>
      <c r="N2" s="6" t="s">
        <v>2</v>
      </c>
      <c r="U2" s="30" t="s">
        <v>56</v>
      </c>
    </row>
    <row r="3" spans="2:25" s="44" customFormat="1" x14ac:dyDescent="0.25">
      <c r="C3" s="44" t="s">
        <v>53</v>
      </c>
      <c r="D3" s="44" t="s">
        <v>53</v>
      </c>
      <c r="E3" s="44" t="s">
        <v>47</v>
      </c>
      <c r="F3" s="44" t="s">
        <v>60</v>
      </c>
      <c r="I3" s="50"/>
      <c r="J3" s="50"/>
      <c r="K3" s="50"/>
      <c r="L3" s="50"/>
      <c r="M3" s="50"/>
      <c r="N3" s="51"/>
      <c r="O3" s="61" t="s">
        <v>3</v>
      </c>
      <c r="P3" s="61"/>
      <c r="Q3" s="61" t="s">
        <v>4</v>
      </c>
      <c r="R3" s="62"/>
      <c r="U3" s="51"/>
      <c r="V3" s="61" t="s">
        <v>3</v>
      </c>
      <c r="W3" s="61"/>
      <c r="X3" s="61" t="s">
        <v>4</v>
      </c>
      <c r="Y3" s="62"/>
    </row>
    <row r="4" spans="2:25" ht="105" x14ac:dyDescent="0.25">
      <c r="C4" s="7" t="s">
        <v>5</v>
      </c>
      <c r="D4" s="7" t="s">
        <v>46</v>
      </c>
      <c r="E4" s="8" t="s">
        <v>48</v>
      </c>
      <c r="F4" s="7" t="s">
        <v>6</v>
      </c>
      <c r="G4" s="7" t="s">
        <v>42</v>
      </c>
      <c r="H4" s="7" t="s">
        <v>55</v>
      </c>
      <c r="I4" s="7" t="s">
        <v>7</v>
      </c>
      <c r="J4" s="7" t="s">
        <v>43</v>
      </c>
      <c r="K4" s="7" t="s">
        <v>44</v>
      </c>
      <c r="L4" s="7" t="s">
        <v>45</v>
      </c>
      <c r="M4" s="9"/>
      <c r="N4" s="10"/>
      <c r="O4" s="11" t="s">
        <v>57</v>
      </c>
      <c r="P4" s="11" t="s">
        <v>7</v>
      </c>
      <c r="Q4" s="11" t="s">
        <v>59</v>
      </c>
      <c r="R4" s="12" t="s">
        <v>7</v>
      </c>
      <c r="S4" s="13"/>
      <c r="U4" s="10"/>
      <c r="V4" s="11" t="s">
        <v>57</v>
      </c>
      <c r="W4" s="11" t="s">
        <v>7</v>
      </c>
      <c r="X4" s="11" t="s">
        <v>58</v>
      </c>
      <c r="Y4" s="12" t="s">
        <v>7</v>
      </c>
    </row>
    <row r="5" spans="2:25" x14ac:dyDescent="0.25">
      <c r="C5" s="5" t="s">
        <v>52</v>
      </c>
      <c r="D5" s="5" t="s">
        <v>41</v>
      </c>
      <c r="E5" s="5" t="s">
        <v>52</v>
      </c>
      <c r="F5" s="5" t="s">
        <v>52</v>
      </c>
      <c r="G5" s="5" t="s">
        <v>8</v>
      </c>
      <c r="H5" s="5"/>
      <c r="I5" s="5" t="s">
        <v>9</v>
      </c>
      <c r="J5" s="5"/>
      <c r="K5" s="5"/>
      <c r="L5" s="5"/>
      <c r="M5" s="9"/>
      <c r="N5" s="14" t="s">
        <v>10</v>
      </c>
      <c r="O5" s="2"/>
      <c r="P5" s="2" t="s">
        <v>9</v>
      </c>
      <c r="Q5" s="2"/>
      <c r="R5" s="15" t="s">
        <v>9</v>
      </c>
      <c r="U5" s="14" t="s">
        <v>10</v>
      </c>
      <c r="V5" s="2"/>
      <c r="W5" s="2" t="s">
        <v>9</v>
      </c>
      <c r="X5" s="2"/>
      <c r="Y5" s="15" t="s">
        <v>9</v>
      </c>
    </row>
    <row r="6" spans="2:25" x14ac:dyDescent="0.25">
      <c r="B6" s="1" t="s">
        <v>11</v>
      </c>
      <c r="C6" s="49">
        <v>27859.263027801702</v>
      </c>
      <c r="D6" s="17">
        <v>28280.6462394191</v>
      </c>
      <c r="E6" s="17">
        <v>26269.968573042926</v>
      </c>
      <c r="F6" s="16">
        <v>25078.819145887497</v>
      </c>
      <c r="G6" s="18">
        <f t="shared" ref="G6:G35" si="0">D6/$C6-1</f>
        <v>1.5125425650954316E-2</v>
      </c>
      <c r="H6" s="18">
        <f t="shared" ref="H6:H35" si="1">E6/$C6-1</f>
        <v>-5.7047254020063831E-2</v>
      </c>
      <c r="I6" s="18">
        <f t="shared" ref="I6:I35" si="2">F6/C6-1</f>
        <v>-9.9803210125820829E-2</v>
      </c>
      <c r="J6">
        <f>IF(H6&lt;0, 1,0)</f>
        <v>1</v>
      </c>
      <c r="K6" s="33">
        <f t="shared" ref="K6:K35" si="3">IF(E6&lt;F6, 1,0)</f>
        <v>0</v>
      </c>
      <c r="L6" s="47">
        <f t="shared" ref="L6:L35" si="4">(E6-F6)/E6</f>
        <v>4.5342628554863741E-2</v>
      </c>
      <c r="M6" s="9"/>
      <c r="N6" s="19" t="str">
        <f t="shared" ref="N6:N35" si="5">B6</f>
        <v>AT</v>
      </c>
      <c r="O6" s="20">
        <f t="shared" ref="O6:O35" si="6">H6</f>
        <v>-5.7047254020063831E-2</v>
      </c>
      <c r="P6" s="20">
        <f t="shared" ref="P6:P35" si="7">I6</f>
        <v>-9.9803210125820829E-2</v>
      </c>
      <c r="Q6" s="20">
        <f t="shared" ref="Q6:Q17" si="8">H41</f>
        <v>-9.1907682008425029E-2</v>
      </c>
      <c r="R6" s="21">
        <f t="shared" ref="R6:R17" si="9">I41</f>
        <v>-3.6214659403757787E-2</v>
      </c>
      <c r="S6" s="22"/>
      <c r="U6" s="48" t="s">
        <v>12</v>
      </c>
      <c r="V6" s="20">
        <v>-0.2768871542732132</v>
      </c>
      <c r="W6" s="20">
        <v>-0.124743256039759</v>
      </c>
      <c r="X6" s="20">
        <v>-0.36246957222236842</v>
      </c>
      <c r="Y6" s="21">
        <v>-0.18458809434573253</v>
      </c>
    </row>
    <row r="7" spans="2:25" x14ac:dyDescent="0.25">
      <c r="B7" s="1" t="s">
        <v>13</v>
      </c>
      <c r="C7" s="49">
        <v>36601.623000000007</v>
      </c>
      <c r="D7" s="17">
        <v>35759.352055125601</v>
      </c>
      <c r="E7" s="17">
        <v>34120.212613415002</v>
      </c>
      <c r="F7" s="16">
        <v>32500</v>
      </c>
      <c r="G7" s="18">
        <f t="shared" si="0"/>
        <v>-2.3011846902920241E-2</v>
      </c>
      <c r="H7" s="18">
        <f t="shared" si="1"/>
        <v>-6.7795091670798446E-2</v>
      </c>
      <c r="I7" s="18">
        <f t="shared" si="2"/>
        <v>-0.11206123291308712</v>
      </c>
      <c r="J7" s="33">
        <f t="shared" ref="J7:J35" si="10">IF(H7&lt;0, 1,0)</f>
        <v>1</v>
      </c>
      <c r="K7" s="42">
        <f t="shared" si="3"/>
        <v>0</v>
      </c>
      <c r="L7" s="47">
        <f t="shared" si="4"/>
        <v>4.7485419618340394E-2</v>
      </c>
      <c r="M7" s="9"/>
      <c r="N7" s="19" t="str">
        <f t="shared" si="5"/>
        <v>BE</v>
      </c>
      <c r="O7" s="20">
        <f t="shared" si="6"/>
        <v>-6.7795091670798446E-2</v>
      </c>
      <c r="P7" s="20">
        <f t="shared" si="7"/>
        <v>-0.11206123291308712</v>
      </c>
      <c r="Q7" s="20">
        <f t="shared" si="8"/>
        <v>-0.12576084595389936</v>
      </c>
      <c r="R7" s="21">
        <f t="shared" si="9"/>
        <v>-0.15246188585220932</v>
      </c>
      <c r="S7" s="22"/>
      <c r="U7" s="48" t="s">
        <v>14</v>
      </c>
      <c r="V7" s="20">
        <v>-0.2264791612917576</v>
      </c>
      <c r="W7" s="20">
        <v>-9.6313526908951896E-2</v>
      </c>
      <c r="X7" s="20">
        <v>-0.25269641671669985</v>
      </c>
      <c r="Y7" s="21">
        <v>-0.12627256534509324</v>
      </c>
    </row>
    <row r="8" spans="2:25" x14ac:dyDescent="0.25">
      <c r="B8" s="1" t="s">
        <v>15</v>
      </c>
      <c r="C8" s="49">
        <v>10137.73221496131</v>
      </c>
      <c r="D8" s="17">
        <v>9836.3045489634096</v>
      </c>
      <c r="E8" s="17">
        <v>9034.0027144082451</v>
      </c>
      <c r="F8" s="16">
        <v>8639</v>
      </c>
      <c r="G8" s="18">
        <f t="shared" si="0"/>
        <v>-2.9733244043776641E-2</v>
      </c>
      <c r="H8" s="18">
        <f t="shared" si="1"/>
        <v>-0.10887341243085669</v>
      </c>
      <c r="I8" s="18">
        <f t="shared" si="2"/>
        <v>-0.14783702934562371</v>
      </c>
      <c r="J8" s="33">
        <f t="shared" si="10"/>
        <v>1</v>
      </c>
      <c r="K8" s="42">
        <f t="shared" si="3"/>
        <v>0</v>
      </c>
      <c r="L8" s="47">
        <f t="shared" si="4"/>
        <v>4.3723997755530777E-2</v>
      </c>
      <c r="M8" s="9"/>
      <c r="N8" s="19" t="str">
        <f t="shared" si="5"/>
        <v>BG</v>
      </c>
      <c r="O8" s="20">
        <f t="shared" si="6"/>
        <v>-0.10887341243085669</v>
      </c>
      <c r="P8" s="20">
        <f t="shared" si="7"/>
        <v>-0.14783702934562371</v>
      </c>
      <c r="Q8" s="20">
        <f t="shared" si="8"/>
        <v>-0.10993665779073514</v>
      </c>
      <c r="R8" s="21">
        <f t="shared" si="9"/>
        <v>-0.12205657696068628</v>
      </c>
      <c r="S8" s="22"/>
      <c r="U8" s="48" t="s">
        <v>20</v>
      </c>
      <c r="V8" s="20">
        <v>-0.21058456176700657</v>
      </c>
      <c r="W8" s="20">
        <v>-8.4755385885802448E-2</v>
      </c>
      <c r="X8" s="20">
        <v>-0.18942835253835777</v>
      </c>
      <c r="Y8" s="21">
        <v>-9.4608502278045514E-2</v>
      </c>
    </row>
    <row r="9" spans="2:25" x14ac:dyDescent="0.25">
      <c r="B9" s="1" t="s">
        <v>17</v>
      </c>
      <c r="C9" s="49">
        <v>1834</v>
      </c>
      <c r="D9" s="17">
        <v>1888.4942956912189</v>
      </c>
      <c r="E9" s="17">
        <v>1767.5350673930648</v>
      </c>
      <c r="F9" s="59">
        <v>1916</v>
      </c>
      <c r="G9" s="18">
        <f t="shared" si="0"/>
        <v>2.9713356429236004E-2</v>
      </c>
      <c r="H9" s="18">
        <f t="shared" si="1"/>
        <v>-3.6240421268776024E-2</v>
      </c>
      <c r="I9" s="18">
        <f t="shared" si="2"/>
        <v>4.4711014176663122E-2</v>
      </c>
      <c r="J9" s="33">
        <f t="shared" si="10"/>
        <v>1</v>
      </c>
      <c r="K9" s="42">
        <f t="shared" si="3"/>
        <v>1</v>
      </c>
      <c r="L9" s="47">
        <f t="shared" si="4"/>
        <v>-8.3995466537422639E-2</v>
      </c>
      <c r="M9" s="9"/>
      <c r="N9" s="19" t="str">
        <f t="shared" si="5"/>
        <v>CY</v>
      </c>
      <c r="O9" s="20">
        <f t="shared" si="6"/>
        <v>-3.6240421268776024E-2</v>
      </c>
      <c r="P9" s="20">
        <f t="shared" si="7"/>
        <v>4.4711014176663122E-2</v>
      </c>
      <c r="Q9" s="20">
        <f t="shared" si="8"/>
        <v>-0.10548992403582436</v>
      </c>
      <c r="R9" s="21">
        <f t="shared" si="9"/>
        <v>-9.7956364194563439E-2</v>
      </c>
      <c r="S9" s="22"/>
      <c r="U9" s="48" t="s">
        <v>16</v>
      </c>
      <c r="V9" s="20">
        <v>-0.20749383815859612</v>
      </c>
      <c r="W9" s="20">
        <v>-0.11097862821605409</v>
      </c>
      <c r="X9" s="20">
        <v>-0.21662198733552207</v>
      </c>
      <c r="Y9" s="21">
        <v>-9.2935325311064076E-2</v>
      </c>
    </row>
    <row r="10" spans="2:25" x14ac:dyDescent="0.25">
      <c r="B10" s="1" t="s">
        <v>19</v>
      </c>
      <c r="C10" s="49">
        <v>26148.532650902802</v>
      </c>
      <c r="D10" s="17">
        <v>25306.2389205121</v>
      </c>
      <c r="E10" s="17">
        <v>24743.222229944731</v>
      </c>
      <c r="F10" s="16">
        <v>25315</v>
      </c>
      <c r="G10" s="18">
        <f t="shared" si="0"/>
        <v>-3.2211892790918073E-2</v>
      </c>
      <c r="H10" s="18">
        <f t="shared" si="1"/>
        <v>-5.374337595610934E-2</v>
      </c>
      <c r="I10" s="18">
        <f t="shared" si="2"/>
        <v>-3.1876842269924599E-2</v>
      </c>
      <c r="J10" s="33">
        <f t="shared" si="10"/>
        <v>1</v>
      </c>
      <c r="K10" s="42">
        <f t="shared" si="3"/>
        <v>1</v>
      </c>
      <c r="L10" s="47">
        <f t="shared" si="4"/>
        <v>-2.3108460359026809E-2</v>
      </c>
      <c r="M10" s="9"/>
      <c r="N10" s="19" t="str">
        <f t="shared" si="5"/>
        <v>CZ</v>
      </c>
      <c r="O10" s="20">
        <f t="shared" si="6"/>
        <v>-5.374337595610934E-2</v>
      </c>
      <c r="P10" s="20">
        <f t="shared" si="7"/>
        <v>-3.1876842269924599E-2</v>
      </c>
      <c r="Q10" s="20">
        <f t="shared" si="8"/>
        <v>-0.13268904082653243</v>
      </c>
      <c r="R10" s="21">
        <f t="shared" si="9"/>
        <v>4.2071691751321527E-2</v>
      </c>
      <c r="S10" s="22"/>
      <c r="U10" s="48" t="s">
        <v>33</v>
      </c>
      <c r="V10" s="20">
        <v>-0.15799375190072007</v>
      </c>
      <c r="W10" s="20">
        <v>-5.3229872540244361E-2</v>
      </c>
      <c r="X10" s="20">
        <v>-0.20931883115417604</v>
      </c>
      <c r="Y10" s="21">
        <v>-6.1538718476299215E-2</v>
      </c>
    </row>
    <row r="11" spans="2:25" x14ac:dyDescent="0.25">
      <c r="B11" s="1" t="s">
        <v>21</v>
      </c>
      <c r="C11" s="49">
        <v>219694.692557562</v>
      </c>
      <c r="D11" s="17">
        <v>214499.80793398299</v>
      </c>
      <c r="E11" s="17">
        <v>209095.46227989311</v>
      </c>
      <c r="F11" s="16">
        <v>194300</v>
      </c>
      <c r="G11" s="18">
        <f t="shared" si="0"/>
        <v>-2.3645926822824404E-2</v>
      </c>
      <c r="H11" s="18">
        <f t="shared" si="1"/>
        <v>-4.8245272356280511E-2</v>
      </c>
      <c r="I11" s="18">
        <f t="shared" si="2"/>
        <v>-0.11559083317822239</v>
      </c>
      <c r="J11" s="33">
        <f t="shared" si="10"/>
        <v>1</v>
      </c>
      <c r="K11" s="42">
        <f t="shared" si="3"/>
        <v>0</v>
      </c>
      <c r="L11" s="47">
        <f t="shared" si="4"/>
        <v>7.0759365691485207E-2</v>
      </c>
      <c r="M11" s="9"/>
      <c r="N11" s="19" t="str">
        <f t="shared" si="5"/>
        <v>DE</v>
      </c>
      <c r="O11" s="20">
        <f t="shared" si="6"/>
        <v>-4.8245272356280511E-2</v>
      </c>
      <c r="P11" s="20">
        <f t="shared" si="7"/>
        <v>-0.11559083317822239</v>
      </c>
      <c r="Q11" s="20">
        <f t="shared" si="8"/>
        <v>-0.18434991165933157</v>
      </c>
      <c r="R11" s="21">
        <f t="shared" si="9"/>
        <v>-0.13998731372310291</v>
      </c>
      <c r="S11" s="22"/>
      <c r="U11" s="48" t="s">
        <v>18</v>
      </c>
      <c r="V11" s="20">
        <v>-0.13956351318947402</v>
      </c>
      <c r="W11" s="20">
        <v>-0.13881731828143362</v>
      </c>
      <c r="X11" s="20">
        <v>-0.18888684952940216</v>
      </c>
      <c r="Y11" s="21">
        <v>-0.13230553305440806</v>
      </c>
    </row>
    <row r="12" spans="2:25" x14ac:dyDescent="0.25">
      <c r="B12" s="1" t="s">
        <v>23</v>
      </c>
      <c r="C12" s="49">
        <v>15501.724480557939</v>
      </c>
      <c r="D12" s="17">
        <v>14371.84890140441</v>
      </c>
      <c r="E12" s="17">
        <v>13794.513117254399</v>
      </c>
      <c r="F12" s="59">
        <v>15169.102894812526</v>
      </c>
      <c r="G12" s="18">
        <f t="shared" si="0"/>
        <v>-7.2887089469988009E-2</v>
      </c>
      <c r="H12" s="18">
        <f t="shared" si="1"/>
        <v>-0.110130415841457</v>
      </c>
      <c r="I12" s="18">
        <f t="shared" si="2"/>
        <v>-2.14570698997123E-2</v>
      </c>
      <c r="J12" s="33">
        <f t="shared" si="10"/>
        <v>1</v>
      </c>
      <c r="K12" s="42">
        <f t="shared" si="3"/>
        <v>1</v>
      </c>
      <c r="L12" s="47">
        <f t="shared" si="4"/>
        <v>-9.9647574791078927E-2</v>
      </c>
      <c r="M12" s="9"/>
      <c r="N12" s="19" t="str">
        <f t="shared" si="5"/>
        <v>DK</v>
      </c>
      <c r="O12" s="20">
        <f t="shared" si="6"/>
        <v>-0.110130415841457</v>
      </c>
      <c r="P12" s="20">
        <f t="shared" si="7"/>
        <v>-2.14570698997123E-2</v>
      </c>
      <c r="Q12" s="20">
        <f t="shared" si="8"/>
        <v>-0.20070915921451704</v>
      </c>
      <c r="R12" s="21">
        <f t="shared" si="9"/>
        <v>-9.8738875170352292E-2</v>
      </c>
      <c r="S12" s="22"/>
      <c r="U12" s="48" t="s">
        <v>22</v>
      </c>
      <c r="V12" s="20">
        <v>-0.13730490272265561</v>
      </c>
      <c r="W12" s="20">
        <v>-3.4545213148087117E-2</v>
      </c>
      <c r="X12" s="20">
        <v>-0.12684683414567222</v>
      </c>
      <c r="Y12" s="21">
        <v>-0.13416267823883143</v>
      </c>
    </row>
    <row r="13" spans="2:25" x14ac:dyDescent="0.25">
      <c r="B13" s="1" t="s">
        <v>24</v>
      </c>
      <c r="C13" s="49">
        <v>2868.431</v>
      </c>
      <c r="D13" s="17">
        <v>2895.8249999999998</v>
      </c>
      <c r="E13" s="17">
        <v>2775.6338350000001</v>
      </c>
      <c r="F13" s="16">
        <v>2800</v>
      </c>
      <c r="G13" s="18">
        <f t="shared" si="0"/>
        <v>9.5501687159285087E-3</v>
      </c>
      <c r="H13" s="18">
        <f t="shared" si="1"/>
        <v>-3.2351193038981929E-2</v>
      </c>
      <c r="I13" s="18">
        <f t="shared" si="2"/>
        <v>-2.3856596167033506E-2</v>
      </c>
      <c r="J13" s="33">
        <f t="shared" si="10"/>
        <v>1</v>
      </c>
      <c r="K13" s="42">
        <f t="shared" si="3"/>
        <v>1</v>
      </c>
      <c r="L13" s="47">
        <f t="shared" si="4"/>
        <v>-8.7785948898406879E-3</v>
      </c>
      <c r="M13" s="9"/>
      <c r="N13" s="19" t="str">
        <f t="shared" si="5"/>
        <v>EE</v>
      </c>
      <c r="O13" s="20">
        <f t="shared" si="6"/>
        <v>-3.2351193038981929E-2</v>
      </c>
      <c r="P13" s="20">
        <f t="shared" si="7"/>
        <v>-2.3856596167033506E-2</v>
      </c>
      <c r="Q13" s="20">
        <f t="shared" si="8"/>
        <v>-0.16702865442988091</v>
      </c>
      <c r="R13" s="21">
        <f t="shared" si="9"/>
        <v>0.28900914789648402</v>
      </c>
      <c r="S13" s="22"/>
      <c r="U13" s="48" t="s">
        <v>35</v>
      </c>
      <c r="V13" s="20">
        <v>-0.11802645521842181</v>
      </c>
      <c r="W13" s="20">
        <v>-2.6676011682168488E-3</v>
      </c>
      <c r="X13" s="20">
        <v>-0.14545787955671707</v>
      </c>
      <c r="Y13" s="21">
        <v>-1.7214444258794481E-2</v>
      </c>
    </row>
    <row r="14" spans="2:25" x14ac:dyDescent="0.25">
      <c r="B14" s="1" t="s">
        <v>16</v>
      </c>
      <c r="C14" s="49">
        <v>98125.875</v>
      </c>
      <c r="D14" s="17">
        <v>86302.122044329808</v>
      </c>
      <c r="E14" s="17">
        <v>77765.360573579368</v>
      </c>
      <c r="F14" s="59">
        <v>87236</v>
      </c>
      <c r="G14" s="18">
        <f t="shared" si="0"/>
        <v>-0.12049577092352237</v>
      </c>
      <c r="H14" s="18">
        <f t="shared" si="1"/>
        <v>-0.20749383815859612</v>
      </c>
      <c r="I14" s="18">
        <f t="shared" si="2"/>
        <v>-0.11097862821605409</v>
      </c>
      <c r="J14" s="33">
        <f t="shared" si="10"/>
        <v>1</v>
      </c>
      <c r="K14" s="42">
        <f t="shared" si="3"/>
        <v>1</v>
      </c>
      <c r="L14" s="47">
        <f t="shared" si="4"/>
        <v>-0.12178480697019058</v>
      </c>
      <c r="M14" s="9"/>
      <c r="N14" s="19" t="str">
        <f t="shared" si="5"/>
        <v>ES</v>
      </c>
      <c r="O14" s="20">
        <f t="shared" si="6"/>
        <v>-0.20749383815859612</v>
      </c>
      <c r="P14" s="20">
        <f t="shared" si="7"/>
        <v>-0.11097862821605409</v>
      </c>
      <c r="Q14" s="20">
        <f t="shared" si="8"/>
        <v>-0.21662198733552207</v>
      </c>
      <c r="R14" s="21">
        <f t="shared" si="9"/>
        <v>-9.2935325311064076E-2</v>
      </c>
      <c r="S14" s="22"/>
      <c r="U14" s="48" t="s">
        <v>23</v>
      </c>
      <c r="V14" s="20">
        <v>-0.110130415841457</v>
      </c>
      <c r="W14" s="20">
        <v>-2.14570698997123E-2</v>
      </c>
      <c r="X14" s="20">
        <v>-0.20070915921451704</v>
      </c>
      <c r="Y14" s="21">
        <v>-9.8738875170352292E-2</v>
      </c>
    </row>
    <row r="15" spans="2:25" x14ac:dyDescent="0.25">
      <c r="B15" s="1" t="s">
        <v>27</v>
      </c>
      <c r="C15" s="49">
        <v>25218.550000000003</v>
      </c>
      <c r="D15" s="17">
        <v>25319.190414540928</v>
      </c>
      <c r="E15" s="17">
        <v>24386.30473137409</v>
      </c>
      <c r="F15" s="16">
        <v>26660</v>
      </c>
      <c r="G15" s="18">
        <f t="shared" si="0"/>
        <v>3.9907296232704059E-3</v>
      </c>
      <c r="H15" s="18">
        <f t="shared" si="1"/>
        <v>-3.3001313264478416E-2</v>
      </c>
      <c r="I15" s="18">
        <f t="shared" si="2"/>
        <v>5.7158321949517088E-2</v>
      </c>
      <c r="J15" s="33">
        <f t="shared" si="10"/>
        <v>1</v>
      </c>
      <c r="K15" s="42">
        <f t="shared" si="3"/>
        <v>1</v>
      </c>
      <c r="L15" s="47">
        <f t="shared" si="4"/>
        <v>-9.3236564279486664E-2</v>
      </c>
      <c r="M15" s="9"/>
      <c r="N15" s="19" t="str">
        <f t="shared" si="5"/>
        <v>FI</v>
      </c>
      <c r="O15" s="20">
        <f t="shared" si="6"/>
        <v>-3.3001313264478416E-2</v>
      </c>
      <c r="P15" s="20">
        <f t="shared" si="7"/>
        <v>5.7158321949517088E-2</v>
      </c>
      <c r="Q15" s="20">
        <f t="shared" si="8"/>
        <v>-0.10572657879691827</v>
      </c>
      <c r="R15" s="21">
        <f t="shared" si="9"/>
        <v>6.8527919538000193E-2</v>
      </c>
      <c r="S15" s="22"/>
      <c r="U15" s="48" t="s">
        <v>15</v>
      </c>
      <c r="V15" s="20">
        <v>-0.10887341243085669</v>
      </c>
      <c r="W15" s="20">
        <v>-0.14783702934562371</v>
      </c>
      <c r="X15" s="20">
        <v>-0.10993665779073514</v>
      </c>
      <c r="Y15" s="21">
        <v>-0.12205657696068628</v>
      </c>
    </row>
    <row r="16" spans="2:25" x14ac:dyDescent="0.25">
      <c r="B16" s="1" t="s">
        <v>18</v>
      </c>
      <c r="C16" s="49">
        <v>160128.62651256332</v>
      </c>
      <c r="D16" s="17">
        <v>145449.0165296646</v>
      </c>
      <c r="E16" s="17">
        <v>137780.51283426484</v>
      </c>
      <c r="F16" s="59">
        <v>137900</v>
      </c>
      <c r="G16" s="18">
        <f t="shared" si="0"/>
        <v>-9.1673864333976507E-2</v>
      </c>
      <c r="H16" s="18">
        <f t="shared" si="1"/>
        <v>-0.13956351318947402</v>
      </c>
      <c r="I16" s="18">
        <f t="shared" si="2"/>
        <v>-0.13881731828143362</v>
      </c>
      <c r="J16" s="33">
        <f t="shared" si="10"/>
        <v>1</v>
      </c>
      <c r="K16" s="42">
        <f t="shared" si="3"/>
        <v>1</v>
      </c>
      <c r="L16" s="47">
        <f t="shared" si="4"/>
        <v>-8.672283422176809E-4</v>
      </c>
      <c r="M16" s="9"/>
      <c r="N16" s="19" t="str">
        <f t="shared" si="5"/>
        <v>FR</v>
      </c>
      <c r="O16" s="20">
        <f t="shared" si="6"/>
        <v>-0.13956351318947402</v>
      </c>
      <c r="P16" s="20">
        <f t="shared" si="7"/>
        <v>-0.13881731828143362</v>
      </c>
      <c r="Q16" s="20">
        <f t="shared" si="8"/>
        <v>-0.18888684952940216</v>
      </c>
      <c r="R16" s="21">
        <f t="shared" si="9"/>
        <v>-0.13230553305440806</v>
      </c>
      <c r="S16" s="22"/>
      <c r="U16" s="48" t="s">
        <v>25</v>
      </c>
      <c r="V16" s="20">
        <v>-8.893491058170433E-2</v>
      </c>
      <c r="W16" s="20">
        <v>-8.8552892117931825E-2</v>
      </c>
      <c r="X16" s="20">
        <v>-0.12106626499248452</v>
      </c>
      <c r="Y16" s="21">
        <v>-0.11416316147084926</v>
      </c>
    </row>
    <row r="17" spans="2:25" x14ac:dyDescent="0.25">
      <c r="B17" s="1" t="s">
        <v>12</v>
      </c>
      <c r="C17" s="49">
        <v>21022.402999999998</v>
      </c>
      <c r="D17" s="17">
        <v>16188.791562625391</v>
      </c>
      <c r="E17" s="17">
        <v>15201.569657345339</v>
      </c>
      <c r="F17" s="16">
        <v>18400</v>
      </c>
      <c r="G17" s="18">
        <f t="shared" si="0"/>
        <v>-0.22992668523073256</v>
      </c>
      <c r="H17" s="18">
        <f t="shared" si="1"/>
        <v>-0.2768871542732132</v>
      </c>
      <c r="I17" s="18">
        <f t="shared" si="2"/>
        <v>-0.124743256039759</v>
      </c>
      <c r="J17" s="33">
        <f t="shared" si="10"/>
        <v>1</v>
      </c>
      <c r="K17" s="42">
        <f t="shared" si="3"/>
        <v>1</v>
      </c>
      <c r="L17" s="47">
        <f t="shared" si="4"/>
        <v>-0.2104013213602052</v>
      </c>
      <c r="M17" s="9"/>
      <c r="N17" s="19" t="str">
        <f t="shared" si="5"/>
        <v>EL</v>
      </c>
      <c r="O17" s="20">
        <f t="shared" si="6"/>
        <v>-0.2768871542732132</v>
      </c>
      <c r="P17" s="20">
        <f t="shared" si="7"/>
        <v>-0.124743256039759</v>
      </c>
      <c r="Q17" s="20">
        <f t="shared" si="8"/>
        <v>-0.36246957222236842</v>
      </c>
      <c r="R17" s="21">
        <f t="shared" si="9"/>
        <v>-0.18458809434573253</v>
      </c>
      <c r="S17" s="22"/>
      <c r="U17" s="48" t="s">
        <v>31</v>
      </c>
      <c r="V17" s="20">
        <v>-8.4080266693341565E-2</v>
      </c>
      <c r="W17" s="20">
        <v>-7.2327111835035818E-2</v>
      </c>
      <c r="X17" s="20">
        <v>-0.11052542487459782</v>
      </c>
      <c r="Y17" s="21">
        <v>-7.0020642191124471E-2</v>
      </c>
    </row>
    <row r="18" spans="2:25" x14ac:dyDescent="0.25">
      <c r="B18" s="1" t="s">
        <v>26</v>
      </c>
      <c r="C18" s="49">
        <v>7239.4481671921303</v>
      </c>
      <c r="D18" s="17">
        <v>6911.43571558231</v>
      </c>
      <c r="E18" s="17">
        <v>6932.1813741421101</v>
      </c>
      <c r="F18" s="16">
        <v>6960</v>
      </c>
      <c r="G18" s="18">
        <f t="shared" si="0"/>
        <v>-4.5309040694056391E-2</v>
      </c>
      <c r="H18" s="18">
        <f t="shared" si="1"/>
        <v>-4.2443399821894934E-2</v>
      </c>
      <c r="I18" s="18">
        <f t="shared" si="2"/>
        <v>-3.8600755297695022E-2</v>
      </c>
      <c r="J18" s="33">
        <f t="shared" si="10"/>
        <v>1</v>
      </c>
      <c r="K18" s="42">
        <f t="shared" si="3"/>
        <v>1</v>
      </c>
      <c r="L18" s="47">
        <f t="shared" si="4"/>
        <v>-4.0129685529661351E-3</v>
      </c>
      <c r="M18" s="9"/>
      <c r="N18" s="19" t="str">
        <f t="shared" si="5"/>
        <v>HR</v>
      </c>
      <c r="O18" s="20">
        <f t="shared" si="6"/>
        <v>-4.2443399821894934E-2</v>
      </c>
      <c r="P18" s="20">
        <f t="shared" si="7"/>
        <v>-3.8600755297695022E-2</v>
      </c>
      <c r="Q18" s="20">
        <f t="shared" ref="Q18:Q35" si="11">H53</f>
        <v>-0.14167741356724095</v>
      </c>
      <c r="R18" s="21">
        <f t="shared" ref="R18:R35" si="12">I53</f>
        <v>0.17211480859634376</v>
      </c>
      <c r="S18" s="22"/>
      <c r="U18" s="48" t="s">
        <v>28</v>
      </c>
      <c r="V18" s="20">
        <v>-7.3670723992150022E-2</v>
      </c>
      <c r="W18" s="20">
        <v>-0.1018834490444317</v>
      </c>
      <c r="X18" s="20">
        <v>-0.13139349162857406</v>
      </c>
      <c r="Y18" s="21">
        <v>-5.9390259785154997E-2</v>
      </c>
    </row>
    <row r="19" spans="2:25" x14ac:dyDescent="0.25">
      <c r="B19" s="1" t="s">
        <v>30</v>
      </c>
      <c r="C19" s="49">
        <v>18741.555</v>
      </c>
      <c r="D19" s="17">
        <v>18606.000052068412</v>
      </c>
      <c r="E19" s="17">
        <v>18678.133881803456</v>
      </c>
      <c r="F19" s="59">
        <v>18200</v>
      </c>
      <c r="G19" s="18">
        <f t="shared" si="0"/>
        <v>-7.2328549008654486E-3</v>
      </c>
      <c r="H19" s="18">
        <f t="shared" si="1"/>
        <v>-3.3839837834450659E-3</v>
      </c>
      <c r="I19" s="18">
        <f t="shared" si="2"/>
        <v>-2.889594806834328E-2</v>
      </c>
      <c r="J19" s="33">
        <f t="shared" si="10"/>
        <v>1</v>
      </c>
      <c r="K19" s="42">
        <f t="shared" si="3"/>
        <v>0</v>
      </c>
      <c r="L19" s="47">
        <f t="shared" si="4"/>
        <v>2.559858949663394E-2</v>
      </c>
      <c r="M19" s="9"/>
      <c r="N19" s="19" t="str">
        <f t="shared" si="5"/>
        <v>HU</v>
      </c>
      <c r="O19" s="20">
        <f t="shared" si="6"/>
        <v>-3.3839837834450659E-3</v>
      </c>
      <c r="P19" s="20">
        <f t="shared" si="7"/>
        <v>-2.889594806834328E-2</v>
      </c>
      <c r="Q19" s="20">
        <f t="shared" si="11"/>
        <v>-8.0785173283344669E-2</v>
      </c>
      <c r="R19" s="21">
        <f t="shared" si="12"/>
        <v>9.8436215391595194E-3</v>
      </c>
      <c r="S19" s="22"/>
      <c r="U19" s="48" t="s">
        <v>13</v>
      </c>
      <c r="V19" s="20">
        <v>-6.7795091670798446E-2</v>
      </c>
      <c r="W19" s="20">
        <v>-0.11206123291308712</v>
      </c>
      <c r="X19" s="20">
        <v>-0.12576084595389936</v>
      </c>
      <c r="Y19" s="21">
        <v>-0.15246188585220932</v>
      </c>
    </row>
    <row r="20" spans="2:25" x14ac:dyDescent="0.25">
      <c r="B20" s="1" t="s">
        <v>31</v>
      </c>
      <c r="C20" s="49">
        <v>12612.20431174166</v>
      </c>
      <c r="D20" s="17">
        <v>12356.749317282891</v>
      </c>
      <c r="E20" s="17">
        <v>11551.766809619508</v>
      </c>
      <c r="F20" s="16">
        <v>11700</v>
      </c>
      <c r="G20" s="18">
        <f t="shared" si="0"/>
        <v>-2.0254587393652268E-2</v>
      </c>
      <c r="H20" s="18">
        <f t="shared" si="1"/>
        <v>-8.4080266693341565E-2</v>
      </c>
      <c r="I20" s="18">
        <f t="shared" si="2"/>
        <v>-7.2327111835035818E-2</v>
      </c>
      <c r="J20" s="33">
        <f t="shared" si="10"/>
        <v>1</v>
      </c>
      <c r="K20" s="42">
        <f t="shared" si="3"/>
        <v>1</v>
      </c>
      <c r="L20" s="47">
        <f t="shared" si="4"/>
        <v>-1.2832079527181356E-2</v>
      </c>
      <c r="M20" s="9"/>
      <c r="N20" s="19" t="str">
        <f t="shared" si="5"/>
        <v>IE</v>
      </c>
      <c r="O20" s="20">
        <f t="shared" si="6"/>
        <v>-8.4080266693341565E-2</v>
      </c>
      <c r="P20" s="20">
        <f t="shared" si="7"/>
        <v>-7.2327111835035818E-2</v>
      </c>
      <c r="Q20" s="20">
        <f t="shared" si="11"/>
        <v>-0.11052542487459782</v>
      </c>
      <c r="R20" s="21">
        <f t="shared" si="12"/>
        <v>-7.0020642191124471E-2</v>
      </c>
      <c r="S20" s="22"/>
      <c r="U20" s="48" t="s">
        <v>11</v>
      </c>
      <c r="V20" s="20">
        <v>-5.7047254020063831E-2</v>
      </c>
      <c r="W20" s="20">
        <v>-9.9803210125820829E-2</v>
      </c>
      <c r="X20" s="20">
        <v>-9.1907682008425029E-2</v>
      </c>
      <c r="Y20" s="21">
        <v>-3.6214659403757787E-2</v>
      </c>
    </row>
    <row r="21" spans="2:25" x14ac:dyDescent="0.25">
      <c r="B21" s="1" t="s">
        <v>14</v>
      </c>
      <c r="C21" s="49">
        <v>137215.731</v>
      </c>
      <c r="D21" s="17">
        <v>115355.54150511129</v>
      </c>
      <c r="E21" s="17">
        <v>106139.22732708458</v>
      </c>
      <c r="F21" s="16">
        <v>124000</v>
      </c>
      <c r="G21" s="18">
        <f t="shared" si="0"/>
        <v>-0.15931256085272549</v>
      </c>
      <c r="H21" s="18">
        <f t="shared" si="1"/>
        <v>-0.2264791612917576</v>
      </c>
      <c r="I21" s="18">
        <f t="shared" si="2"/>
        <v>-9.6313526908951896E-2</v>
      </c>
      <c r="J21" s="33">
        <f t="shared" si="10"/>
        <v>1</v>
      </c>
      <c r="K21" s="42">
        <f t="shared" si="3"/>
        <v>1</v>
      </c>
      <c r="L21" s="47">
        <f t="shared" si="4"/>
        <v>-0.16827682961997328</v>
      </c>
      <c r="M21" s="9"/>
      <c r="N21" s="19" t="str">
        <f t="shared" si="5"/>
        <v>IT</v>
      </c>
      <c r="O21" s="20">
        <f t="shared" si="6"/>
        <v>-0.2264791612917576</v>
      </c>
      <c r="P21" s="20">
        <f t="shared" si="7"/>
        <v>-9.6313526908951896E-2</v>
      </c>
      <c r="Q21" s="20">
        <f t="shared" si="11"/>
        <v>-0.25269641671669985</v>
      </c>
      <c r="R21" s="21">
        <f t="shared" si="12"/>
        <v>-0.12627256534509324</v>
      </c>
      <c r="S21" s="22"/>
      <c r="U21" s="48" t="s">
        <v>19</v>
      </c>
      <c r="V21" s="20">
        <v>-5.374337595610934E-2</v>
      </c>
      <c r="W21" s="20">
        <v>-3.1876842269924599E-2</v>
      </c>
      <c r="X21" s="20">
        <v>-0.13268904082653243</v>
      </c>
      <c r="Y21" s="21">
        <v>4.2071691751321527E-2</v>
      </c>
    </row>
    <row r="22" spans="2:25" x14ac:dyDescent="0.25">
      <c r="B22" s="1" t="s">
        <v>32</v>
      </c>
      <c r="C22" s="49">
        <v>4668.8419999999996</v>
      </c>
      <c r="D22" s="17">
        <v>5555.3511815228794</v>
      </c>
      <c r="E22" s="17">
        <v>5310.8218434123928</v>
      </c>
      <c r="F22" s="16">
        <v>4300</v>
      </c>
      <c r="G22" s="18">
        <f t="shared" si="0"/>
        <v>0.1898777430298304</v>
      </c>
      <c r="H22" s="18">
        <f t="shared" si="1"/>
        <v>0.1375030132551911</v>
      </c>
      <c r="I22" s="18">
        <f t="shared" si="2"/>
        <v>-7.9000745795209992E-2</v>
      </c>
      <c r="J22" s="33">
        <f t="shared" si="10"/>
        <v>0</v>
      </c>
      <c r="K22" s="42">
        <f t="shared" si="3"/>
        <v>0</v>
      </c>
      <c r="L22" s="47">
        <f t="shared" si="4"/>
        <v>0.1903324707956883</v>
      </c>
      <c r="M22" s="9"/>
      <c r="N22" s="19" t="str">
        <f t="shared" si="5"/>
        <v>LT</v>
      </c>
      <c r="O22" s="20">
        <f t="shared" si="6"/>
        <v>0.1375030132551911</v>
      </c>
      <c r="P22" s="20">
        <f t="shared" si="7"/>
        <v>-7.9000745795209992E-2</v>
      </c>
      <c r="Q22" s="20">
        <f t="shared" si="11"/>
        <v>-0.24081019335690157</v>
      </c>
      <c r="R22" s="21">
        <f t="shared" si="12"/>
        <v>-0.19358816858405892</v>
      </c>
      <c r="S22" s="22"/>
      <c r="U22" s="48" t="s">
        <v>21</v>
      </c>
      <c r="V22" s="20">
        <v>-4.8245272356280511E-2</v>
      </c>
      <c r="W22" s="20">
        <v>-0.11559083317822239</v>
      </c>
      <c r="X22" s="20">
        <v>-0.18434991165933157</v>
      </c>
      <c r="Y22" s="21">
        <v>-0.13998731372310291</v>
      </c>
    </row>
    <row r="23" spans="2:25" x14ac:dyDescent="0.25">
      <c r="B23" s="1" t="s">
        <v>33</v>
      </c>
      <c r="C23" s="49">
        <v>4478.3837987962179</v>
      </c>
      <c r="D23" s="17">
        <v>4386.0176735454297</v>
      </c>
      <c r="E23" s="17">
        <v>3770.8271399730038</v>
      </c>
      <c r="F23" s="16">
        <v>4240</v>
      </c>
      <c r="G23" s="18">
        <f t="shared" si="0"/>
        <v>-2.062487928694634E-2</v>
      </c>
      <c r="H23" s="18">
        <f t="shared" si="1"/>
        <v>-0.15799375190072007</v>
      </c>
      <c r="I23" s="18">
        <f t="shared" si="2"/>
        <v>-5.3229872540244361E-2</v>
      </c>
      <c r="J23" s="33">
        <f t="shared" si="10"/>
        <v>1</v>
      </c>
      <c r="K23" s="42">
        <f t="shared" si="3"/>
        <v>1</v>
      </c>
      <c r="L23" s="47">
        <f t="shared" si="4"/>
        <v>-0.12442173629586084</v>
      </c>
      <c r="M23" s="9"/>
      <c r="N23" s="19" t="str">
        <f t="shared" si="5"/>
        <v>LU</v>
      </c>
      <c r="O23" s="20">
        <f t="shared" si="6"/>
        <v>-0.15799375190072007</v>
      </c>
      <c r="P23" s="20">
        <f t="shared" si="7"/>
        <v>-5.3229872540244361E-2</v>
      </c>
      <c r="Q23" s="20">
        <f t="shared" si="11"/>
        <v>-0.20931883115417604</v>
      </c>
      <c r="R23" s="21">
        <f t="shared" si="12"/>
        <v>-6.1538718476299215E-2</v>
      </c>
      <c r="S23" s="22"/>
      <c r="U23" s="48" t="s">
        <v>26</v>
      </c>
      <c r="V23" s="20">
        <v>-4.2443399821894934E-2</v>
      </c>
      <c r="W23" s="20">
        <v>-3.8600755297695022E-2</v>
      </c>
      <c r="X23" s="20">
        <v>-0.14167741356724095</v>
      </c>
      <c r="Y23" s="21">
        <v>0.17211480859634376</v>
      </c>
    </row>
    <row r="24" spans="2:25" x14ac:dyDescent="0.25">
      <c r="B24" s="1" t="s">
        <v>34</v>
      </c>
      <c r="C24" s="49">
        <v>4018.2700000000004</v>
      </c>
      <c r="D24" s="17">
        <v>4083.9979049393301</v>
      </c>
      <c r="E24" s="17">
        <v>3980.1058613920859</v>
      </c>
      <c r="F24" s="16">
        <v>4465.5600000000004</v>
      </c>
      <c r="G24" s="18">
        <f t="shared" si="0"/>
        <v>1.6357264429550433E-2</v>
      </c>
      <c r="H24" s="18">
        <f t="shared" si="1"/>
        <v>-9.4976541168001472E-3</v>
      </c>
      <c r="I24" s="18">
        <f t="shared" si="2"/>
        <v>0.11131407297170171</v>
      </c>
      <c r="J24" s="33">
        <f t="shared" si="10"/>
        <v>1</v>
      </c>
      <c r="K24" s="42">
        <f t="shared" si="3"/>
        <v>1</v>
      </c>
      <c r="L24" s="47">
        <f t="shared" si="4"/>
        <v>-0.12197015745659628</v>
      </c>
      <c r="M24" s="9"/>
      <c r="N24" s="19" t="str">
        <f t="shared" si="5"/>
        <v>LV</v>
      </c>
      <c r="O24" s="20">
        <f t="shared" si="6"/>
        <v>-9.4976541168001472E-3</v>
      </c>
      <c r="P24" s="20">
        <f t="shared" si="7"/>
        <v>0.11131407297170171</v>
      </c>
      <c r="Q24" s="20">
        <f t="shared" si="11"/>
        <v>-5.8160617874526088E-2</v>
      </c>
      <c r="R24" s="21">
        <f t="shared" si="12"/>
        <v>0.19610913911530625</v>
      </c>
      <c r="S24" s="22"/>
      <c r="U24" s="48" t="s">
        <v>29</v>
      </c>
      <c r="V24" s="20">
        <v>-4.2082164051514548E-2</v>
      </c>
      <c r="W24" s="20">
        <v>0.23251842131300759</v>
      </c>
      <c r="X24" s="20">
        <v>-0.14698882893583642</v>
      </c>
      <c r="Y24" s="21">
        <v>0.19218773437657943</v>
      </c>
    </row>
    <row r="25" spans="2:25" x14ac:dyDescent="0.25">
      <c r="B25" s="1" t="s">
        <v>36</v>
      </c>
      <c r="C25" s="49">
        <v>464.34500000000003</v>
      </c>
      <c r="D25" s="17">
        <v>699.22952479220407</v>
      </c>
      <c r="E25" s="17">
        <v>542.20000000000005</v>
      </c>
      <c r="F25" s="59">
        <v>633.875</v>
      </c>
      <c r="G25" s="18">
        <f t="shared" si="0"/>
        <v>0.50584053837600074</v>
      </c>
      <c r="H25" s="18">
        <f t="shared" si="1"/>
        <v>0.1676662826131432</v>
      </c>
      <c r="I25" s="18">
        <f t="shared" si="2"/>
        <v>0.36509491864884946</v>
      </c>
      <c r="J25" s="33">
        <f t="shared" si="10"/>
        <v>0</v>
      </c>
      <c r="K25" s="42">
        <f t="shared" si="3"/>
        <v>1</v>
      </c>
      <c r="L25" s="47">
        <f t="shared" si="4"/>
        <v>-0.16907967539653254</v>
      </c>
      <c r="M25" s="9"/>
      <c r="N25" s="19" t="str">
        <f t="shared" si="5"/>
        <v>MT</v>
      </c>
      <c r="O25" s="20">
        <f t="shared" si="6"/>
        <v>0.1676662826131432</v>
      </c>
      <c r="P25" s="20">
        <f t="shared" si="7"/>
        <v>0.36509491864884946</v>
      </c>
      <c r="Q25" s="20">
        <f t="shared" si="11"/>
        <v>-0.15563709430830397</v>
      </c>
      <c r="R25" s="21">
        <f t="shared" si="12"/>
        <v>-0.10135958589962002</v>
      </c>
      <c r="S25" s="22"/>
      <c r="U25" s="48" t="s">
        <v>17</v>
      </c>
      <c r="V25" s="20">
        <v>-3.6240421268776024E-2</v>
      </c>
      <c r="W25" s="20">
        <v>4.4711014176663122E-2</v>
      </c>
      <c r="X25" s="20">
        <v>-0.10548992403582436</v>
      </c>
      <c r="Y25" s="21">
        <v>-9.7956364194563439E-2</v>
      </c>
    </row>
    <row r="26" spans="2:25" x14ac:dyDescent="0.25">
      <c r="B26" s="1" t="s">
        <v>22</v>
      </c>
      <c r="C26" s="49">
        <v>54067.783091334699</v>
      </c>
      <c r="D26" s="17">
        <v>49886.458279736296</v>
      </c>
      <c r="E26" s="17">
        <v>46644.011393549343</v>
      </c>
      <c r="F26" s="16">
        <v>52200</v>
      </c>
      <c r="G26" s="18">
        <f t="shared" si="0"/>
        <v>-7.7334866949048897E-2</v>
      </c>
      <c r="H26" s="18">
        <f t="shared" si="1"/>
        <v>-0.13730490272265561</v>
      </c>
      <c r="I26" s="18">
        <f t="shared" si="2"/>
        <v>-3.4545213148087117E-2</v>
      </c>
      <c r="J26" s="33">
        <f t="shared" si="10"/>
        <v>1</v>
      </c>
      <c r="K26" s="42">
        <f t="shared" si="3"/>
        <v>1</v>
      </c>
      <c r="L26" s="47">
        <f t="shared" si="4"/>
        <v>-0.11911472535183854</v>
      </c>
      <c r="M26" s="9"/>
      <c r="N26" s="19" t="str">
        <f t="shared" si="5"/>
        <v>NL</v>
      </c>
      <c r="O26" s="20">
        <f t="shared" si="6"/>
        <v>-0.13730490272265561</v>
      </c>
      <c r="P26" s="20">
        <f t="shared" si="7"/>
        <v>-3.4545213148087117E-2</v>
      </c>
      <c r="Q26" s="20">
        <f t="shared" si="11"/>
        <v>-0.12684683414567222</v>
      </c>
      <c r="R26" s="21">
        <f t="shared" si="12"/>
        <v>-0.13416267823883143</v>
      </c>
      <c r="S26" s="22"/>
      <c r="U26" s="48" t="s">
        <v>27</v>
      </c>
      <c r="V26" s="20">
        <v>-3.3001313264478416E-2</v>
      </c>
      <c r="W26" s="20">
        <v>5.7158321949517088E-2</v>
      </c>
      <c r="X26" s="20">
        <v>-0.10572657879691827</v>
      </c>
      <c r="Y26" s="21">
        <v>6.8527919538000193E-2</v>
      </c>
    </row>
    <row r="27" spans="2:25" x14ac:dyDescent="0.25">
      <c r="B27" s="1" t="s">
        <v>37</v>
      </c>
      <c r="C27" s="49">
        <v>58490.819000000003</v>
      </c>
      <c r="D27" s="17">
        <v>70974.794026655203</v>
      </c>
      <c r="E27" s="17">
        <v>70138.904668968476</v>
      </c>
      <c r="F27" s="16">
        <v>71600</v>
      </c>
      <c r="G27" s="18">
        <f t="shared" si="0"/>
        <v>0.21343477899762697</v>
      </c>
      <c r="H27" s="18">
        <f t="shared" si="1"/>
        <v>0.19914382920451956</v>
      </c>
      <c r="I27" s="18">
        <f t="shared" si="2"/>
        <v>0.22412373812033648</v>
      </c>
      <c r="J27" s="33">
        <f t="shared" si="10"/>
        <v>0</v>
      </c>
      <c r="K27" s="42">
        <f t="shared" si="3"/>
        <v>1</v>
      </c>
      <c r="L27" s="47">
        <f t="shared" si="4"/>
        <v>-2.0831453498274477E-2</v>
      </c>
      <c r="M27" s="9"/>
      <c r="N27" s="19" t="str">
        <f t="shared" si="5"/>
        <v>PL</v>
      </c>
      <c r="O27" s="20">
        <f t="shared" si="6"/>
        <v>0.19914382920451956</v>
      </c>
      <c r="P27" s="20">
        <f t="shared" si="7"/>
        <v>0.22412373812033648</v>
      </c>
      <c r="Q27" s="20">
        <f t="shared" si="11"/>
        <v>6.2977171378953312E-2</v>
      </c>
      <c r="R27" s="21">
        <f t="shared" si="12"/>
        <v>9.6010023261789756E-2</v>
      </c>
      <c r="S27" s="22"/>
      <c r="U27" s="48" t="s">
        <v>24</v>
      </c>
      <c r="V27" s="20">
        <v>-3.2351193038981929E-2</v>
      </c>
      <c r="W27" s="20">
        <v>-2.3856596167033506E-2</v>
      </c>
      <c r="X27" s="20">
        <v>-0.16702865442988091</v>
      </c>
      <c r="Y27" s="21">
        <v>0.28900914789648402</v>
      </c>
    </row>
    <row r="28" spans="2:25" x14ac:dyDescent="0.25">
      <c r="B28" s="1" t="s">
        <v>20</v>
      </c>
      <c r="C28" s="49">
        <v>19011.311000000002</v>
      </c>
      <c r="D28" s="17">
        <v>17131.673511416819</v>
      </c>
      <c r="E28" s="17">
        <v>15007.822404448729</v>
      </c>
      <c r="F28" s="16">
        <v>17400</v>
      </c>
      <c r="G28" s="18">
        <f t="shared" si="0"/>
        <v>-9.886943033982154E-2</v>
      </c>
      <c r="H28" s="18">
        <f t="shared" si="1"/>
        <v>-0.21058456176700657</v>
      </c>
      <c r="I28" s="18">
        <f t="shared" si="2"/>
        <v>-8.4755385885802448E-2</v>
      </c>
      <c r="J28" s="33">
        <f t="shared" si="10"/>
        <v>1</v>
      </c>
      <c r="K28" s="42">
        <f t="shared" si="3"/>
        <v>1</v>
      </c>
      <c r="L28" s="47">
        <f t="shared" si="4"/>
        <v>-0.15939538269337225</v>
      </c>
      <c r="M28" s="9"/>
      <c r="N28" s="19" t="str">
        <f t="shared" si="5"/>
        <v>PT</v>
      </c>
      <c r="O28" s="20">
        <f t="shared" si="6"/>
        <v>-0.21058456176700657</v>
      </c>
      <c r="P28" s="20">
        <f t="shared" si="7"/>
        <v>-8.4755385885802448E-2</v>
      </c>
      <c r="Q28" s="20">
        <f t="shared" si="11"/>
        <v>-0.18942835253835777</v>
      </c>
      <c r="R28" s="21">
        <f t="shared" si="12"/>
        <v>-9.4608502278045514E-2</v>
      </c>
      <c r="S28" s="22"/>
      <c r="U28" s="48" t="s">
        <v>34</v>
      </c>
      <c r="V28" s="20">
        <v>-9.4976541168001472E-3</v>
      </c>
      <c r="W28" s="20">
        <v>0.11131407297170171</v>
      </c>
      <c r="X28" s="20">
        <v>-5.8160617874526088E-2</v>
      </c>
      <c r="Y28" s="21">
        <v>0.19610913911530625</v>
      </c>
    </row>
    <row r="29" spans="2:25" x14ac:dyDescent="0.25">
      <c r="B29" s="1" t="s">
        <v>29</v>
      </c>
      <c r="C29" s="49">
        <v>24600.038</v>
      </c>
      <c r="D29" s="17">
        <v>23875.530999999999</v>
      </c>
      <c r="E29" s="17">
        <v>23564.815165210508</v>
      </c>
      <c r="F29" s="16">
        <v>30320</v>
      </c>
      <c r="G29" s="18">
        <f t="shared" si="0"/>
        <v>-2.9451458570917688E-2</v>
      </c>
      <c r="H29" s="18">
        <f t="shared" si="1"/>
        <v>-4.2082164051514548E-2</v>
      </c>
      <c r="I29" s="18">
        <f t="shared" si="2"/>
        <v>0.23251842131300759</v>
      </c>
      <c r="J29" s="33">
        <f t="shared" si="10"/>
        <v>1</v>
      </c>
      <c r="K29" s="42">
        <f t="shared" si="3"/>
        <v>1</v>
      </c>
      <c r="L29" s="47">
        <f t="shared" si="4"/>
        <v>-0.28666402801929836</v>
      </c>
      <c r="M29" s="9"/>
      <c r="N29" s="19" t="str">
        <f t="shared" si="5"/>
        <v>RO</v>
      </c>
      <c r="O29" s="20">
        <f t="shared" si="6"/>
        <v>-4.2082164051514548E-2</v>
      </c>
      <c r="P29" s="20">
        <f t="shared" si="7"/>
        <v>0.23251842131300759</v>
      </c>
      <c r="Q29" s="20">
        <f t="shared" si="11"/>
        <v>-0.14698882893583642</v>
      </c>
      <c r="R29" s="21">
        <f t="shared" si="12"/>
        <v>0.19218773437657943</v>
      </c>
      <c r="S29" s="22"/>
      <c r="U29" s="48" t="s">
        <v>30</v>
      </c>
      <c r="V29" s="20">
        <v>-3.3839837834450659E-3</v>
      </c>
      <c r="W29" s="20">
        <v>-2.889594806834328E-2</v>
      </c>
      <c r="X29" s="20">
        <v>-8.0785173283344669E-2</v>
      </c>
      <c r="Y29" s="21">
        <v>9.8436215391595194E-3</v>
      </c>
    </row>
    <row r="30" spans="2:25" x14ac:dyDescent="0.25">
      <c r="B30" s="1" t="s">
        <v>25</v>
      </c>
      <c r="C30" s="49">
        <v>33243.838000000003</v>
      </c>
      <c r="D30" s="17">
        <v>31542.033724754001</v>
      </c>
      <c r="E30" s="17">
        <v>30287.30024007734</v>
      </c>
      <c r="F30" s="16">
        <v>30300</v>
      </c>
      <c r="G30" s="18">
        <f t="shared" si="0"/>
        <v>-5.1191570457237878E-2</v>
      </c>
      <c r="H30" s="18">
        <f t="shared" si="1"/>
        <v>-8.893491058170433E-2</v>
      </c>
      <c r="I30" s="18">
        <f t="shared" si="2"/>
        <v>-8.8552892117931825E-2</v>
      </c>
      <c r="J30" s="33">
        <f t="shared" si="10"/>
        <v>1</v>
      </c>
      <c r="K30" s="42">
        <f t="shared" si="3"/>
        <v>1</v>
      </c>
      <c r="L30" s="47">
        <f t="shared" si="4"/>
        <v>-4.1930973781066508E-4</v>
      </c>
      <c r="M30" s="9"/>
      <c r="N30" s="19" t="str">
        <f t="shared" si="5"/>
        <v>SE</v>
      </c>
      <c r="O30" s="20">
        <f t="shared" si="6"/>
        <v>-8.893491058170433E-2</v>
      </c>
      <c r="P30" s="20">
        <f t="shared" si="7"/>
        <v>-8.8552892117931825E-2</v>
      </c>
      <c r="Q30" s="20">
        <f t="shared" si="11"/>
        <v>-0.12106626499248452</v>
      </c>
      <c r="R30" s="21">
        <f t="shared" si="12"/>
        <v>-0.11416316147084926</v>
      </c>
      <c r="S30" s="22"/>
      <c r="U30" s="48" t="s">
        <v>32</v>
      </c>
      <c r="V30" s="20">
        <v>0.1375030132551911</v>
      </c>
      <c r="W30" s="20">
        <v>-7.9000745795209992E-2</v>
      </c>
      <c r="X30" s="20">
        <v>-0.24081019335690157</v>
      </c>
      <c r="Y30" s="21">
        <v>-0.19358816858405892</v>
      </c>
    </row>
    <row r="31" spans="2:25" x14ac:dyDescent="0.25">
      <c r="B31" s="1" t="s">
        <v>35</v>
      </c>
      <c r="C31" s="49">
        <v>5131.6893003726</v>
      </c>
      <c r="D31" s="17">
        <v>4849.1886027515002</v>
      </c>
      <c r="E31" s="17">
        <v>4526.0142029673189</v>
      </c>
      <c r="F31" s="16">
        <v>5118</v>
      </c>
      <c r="G31" s="18">
        <f t="shared" si="0"/>
        <v>-5.5050234159848332E-2</v>
      </c>
      <c r="H31" s="18">
        <f t="shared" si="1"/>
        <v>-0.11802645521842181</v>
      </c>
      <c r="I31" s="18">
        <f t="shared" si="2"/>
        <v>-2.6676011682168488E-3</v>
      </c>
      <c r="J31" s="33">
        <f t="shared" si="10"/>
        <v>1</v>
      </c>
      <c r="K31" s="42">
        <f t="shared" si="3"/>
        <v>1</v>
      </c>
      <c r="L31" s="47">
        <f t="shared" si="4"/>
        <v>-0.13079627471000133</v>
      </c>
      <c r="M31" s="9"/>
      <c r="N31" s="19" t="str">
        <f t="shared" si="5"/>
        <v>SI</v>
      </c>
      <c r="O31" s="20">
        <f t="shared" si="6"/>
        <v>-0.11802645521842181</v>
      </c>
      <c r="P31" s="20">
        <f t="shared" si="7"/>
        <v>-2.6676011682168488E-3</v>
      </c>
      <c r="Q31" s="20">
        <f t="shared" si="11"/>
        <v>-0.14545787955671707</v>
      </c>
      <c r="R31" s="21">
        <f t="shared" si="12"/>
        <v>-1.7214444258794481E-2</v>
      </c>
      <c r="S31" s="22"/>
      <c r="U31" s="48" t="s">
        <v>36</v>
      </c>
      <c r="V31" s="20">
        <v>0.1676662826131432</v>
      </c>
      <c r="W31" s="20">
        <v>0.36509491864884946</v>
      </c>
      <c r="X31" s="20">
        <v>-0.15563709430830397</v>
      </c>
      <c r="Y31" s="21">
        <v>-0.10135958589962002</v>
      </c>
    </row>
    <row r="32" spans="2:25" x14ac:dyDescent="0.25">
      <c r="B32" s="1" t="s">
        <v>28</v>
      </c>
      <c r="C32" s="49">
        <v>11557.52</v>
      </c>
      <c r="D32" s="17">
        <v>11168.92253501481</v>
      </c>
      <c r="E32" s="17">
        <v>10706.069134046247</v>
      </c>
      <c r="F32" s="59">
        <v>10380</v>
      </c>
      <c r="G32" s="18">
        <f t="shared" si="0"/>
        <v>-3.3622910882714518E-2</v>
      </c>
      <c r="H32" s="18">
        <f t="shared" si="1"/>
        <v>-7.3670723992150022E-2</v>
      </c>
      <c r="I32" s="18">
        <f t="shared" si="2"/>
        <v>-0.1018834490444317</v>
      </c>
      <c r="J32" s="33">
        <f t="shared" si="10"/>
        <v>1</v>
      </c>
      <c r="K32" s="42">
        <f t="shared" si="3"/>
        <v>0</v>
      </c>
      <c r="L32" s="47">
        <f t="shared" si="4"/>
        <v>3.0456475664753416E-2</v>
      </c>
      <c r="M32" s="9"/>
      <c r="N32" s="19" t="str">
        <f t="shared" si="5"/>
        <v>SK</v>
      </c>
      <c r="O32" s="20">
        <f t="shared" si="6"/>
        <v>-7.3670723992150022E-2</v>
      </c>
      <c r="P32" s="20">
        <f t="shared" si="7"/>
        <v>-0.1018834490444317</v>
      </c>
      <c r="Q32" s="20">
        <f t="shared" si="11"/>
        <v>-0.13139349162857406</v>
      </c>
      <c r="R32" s="21">
        <f t="shared" si="12"/>
        <v>-5.9390259785154997E-2</v>
      </c>
      <c r="S32" s="22"/>
      <c r="U32" s="48" t="s">
        <v>37</v>
      </c>
      <c r="V32" s="24">
        <v>0.19914382920451956</v>
      </c>
      <c r="W32" s="24">
        <v>0.22412373812033648</v>
      </c>
      <c r="X32" s="24">
        <v>6.2977171378953312E-2</v>
      </c>
      <c r="Y32" s="25">
        <v>9.6010023261789756E-2</v>
      </c>
    </row>
    <row r="33" spans="2:27" x14ac:dyDescent="0.25">
      <c r="B33" s="54" t="s">
        <v>38</v>
      </c>
      <c r="C33" s="56">
        <v>152974.63099999999</v>
      </c>
      <c r="D33" s="52">
        <v>134114.84258135091</v>
      </c>
      <c r="E33" s="52">
        <v>117184.32840669533</v>
      </c>
      <c r="F33" s="52">
        <v>129199.99999999999</v>
      </c>
      <c r="G33" s="45">
        <f t="shared" si="0"/>
        <v>-0.12328703325095181</v>
      </c>
      <c r="H33" s="45">
        <f t="shared" si="1"/>
        <v>-0.23396233976406622</v>
      </c>
      <c r="I33" s="45">
        <f t="shared" si="2"/>
        <v>-0.15541551461562286</v>
      </c>
      <c r="J33" s="46">
        <f>IF(H33&lt;0, 1,0)</f>
        <v>1</v>
      </c>
      <c r="K33" s="46">
        <f t="shared" si="3"/>
        <v>1</v>
      </c>
      <c r="L33" s="47">
        <f t="shared" si="4"/>
        <v>-0.10253650600448494</v>
      </c>
      <c r="M33" s="9"/>
      <c r="N33" s="19" t="str">
        <f t="shared" si="5"/>
        <v>UK</v>
      </c>
      <c r="O33" s="20">
        <f t="shared" si="6"/>
        <v>-0.23396233976406622</v>
      </c>
      <c r="P33" s="20">
        <f t="shared" si="7"/>
        <v>-0.15541551461562286</v>
      </c>
      <c r="Q33" s="20">
        <f t="shared" si="11"/>
        <v>-0.31210742431382799</v>
      </c>
      <c r="R33" s="32">
        <f t="shared" si="12"/>
        <v>-0.20529012588821915</v>
      </c>
      <c r="S33" s="22"/>
    </row>
    <row r="34" spans="2:27" x14ac:dyDescent="0.25">
      <c r="B34" s="55" t="s">
        <v>49</v>
      </c>
      <c r="C34" s="56">
        <v>1193657.8621137864</v>
      </c>
      <c r="D34" s="52">
        <v>1117595.4055827837</v>
      </c>
      <c r="E34" s="52">
        <v>1051698.8280803056</v>
      </c>
      <c r="F34" s="53">
        <v>1086000</v>
      </c>
      <c r="G34" s="45">
        <f t="shared" si="0"/>
        <v>-6.3722159376814691E-2</v>
      </c>
      <c r="H34" s="45">
        <f t="shared" si="1"/>
        <v>-0.11892774180877341</v>
      </c>
      <c r="I34" s="45">
        <f t="shared" si="2"/>
        <v>-9.0191557841491243E-2</v>
      </c>
      <c r="J34" s="46">
        <f t="shared" si="10"/>
        <v>1</v>
      </c>
      <c r="K34" s="46">
        <f t="shared" si="3"/>
        <v>1</v>
      </c>
      <c r="L34" s="47">
        <f t="shared" si="4"/>
        <v>-3.2615013922099034E-2</v>
      </c>
      <c r="M34" s="9"/>
      <c r="N34" s="19" t="str">
        <f t="shared" si="5"/>
        <v>EU 27+UK</v>
      </c>
      <c r="O34" s="20">
        <f t="shared" si="6"/>
        <v>-0.11892774180877341</v>
      </c>
      <c r="P34" s="20">
        <f t="shared" si="7"/>
        <v>-9.0191557841491243E-2</v>
      </c>
      <c r="Q34" s="20">
        <f t="shared" si="11"/>
        <v>-0.18670563453278199</v>
      </c>
      <c r="R34" s="21">
        <f t="shared" si="12"/>
        <v>-0.13828845723410743</v>
      </c>
      <c r="S34" s="22"/>
      <c r="U34" s="19" t="s">
        <v>50</v>
      </c>
      <c r="V34" s="20">
        <v>-0.10201829746651114</v>
      </c>
      <c r="W34" s="20">
        <v>-8.0603999954924621E-2</v>
      </c>
      <c r="X34" s="20">
        <v>-0.16799163192173472</v>
      </c>
      <c r="Y34" s="20">
        <v>-0.12828964139322629</v>
      </c>
    </row>
    <row r="35" spans="2:27" x14ac:dyDescent="0.25">
      <c r="B35" s="55" t="s">
        <v>50</v>
      </c>
      <c r="C35" s="56">
        <v>1040683.2311137865</v>
      </c>
      <c r="D35" s="52">
        <v>983480.56300143281</v>
      </c>
      <c r="E35" s="52">
        <v>934514.4996736102</v>
      </c>
      <c r="F35" s="53">
        <v>956800</v>
      </c>
      <c r="G35" s="45">
        <f t="shared" si="0"/>
        <v>-5.4966455115388779E-2</v>
      </c>
      <c r="H35" s="45">
        <f t="shared" si="1"/>
        <v>-0.10201829746651114</v>
      </c>
      <c r="I35" s="45">
        <f t="shared" si="2"/>
        <v>-8.0603999954924621E-2</v>
      </c>
      <c r="J35" s="46">
        <f t="shared" si="10"/>
        <v>1</v>
      </c>
      <c r="K35" s="46">
        <f t="shared" si="3"/>
        <v>1</v>
      </c>
      <c r="L35" s="40">
        <f t="shared" si="4"/>
        <v>-2.3847142376253402E-2</v>
      </c>
      <c r="M35" s="9"/>
      <c r="N35" s="23" t="str">
        <f t="shared" si="5"/>
        <v>EU 27</v>
      </c>
      <c r="O35" s="24">
        <f t="shared" si="6"/>
        <v>-0.10201829746651114</v>
      </c>
      <c r="P35" s="24">
        <f t="shared" si="7"/>
        <v>-8.0603999954924621E-2</v>
      </c>
      <c r="Q35" s="24">
        <f t="shared" si="11"/>
        <v>-0.16799163192173472</v>
      </c>
      <c r="R35" s="25">
        <f t="shared" si="12"/>
        <v>-0.12828964139322629</v>
      </c>
      <c r="S35" s="22"/>
    </row>
    <row r="36" spans="2:27" x14ac:dyDescent="0.25">
      <c r="B36" s="26"/>
      <c r="N36" s="6"/>
      <c r="Q36" s="4"/>
    </row>
    <row r="37" spans="2:27" x14ac:dyDescent="0.25">
      <c r="B37" s="26"/>
      <c r="N37" s="6"/>
      <c r="Q37" s="4"/>
    </row>
    <row r="38" spans="2:27" x14ac:dyDescent="0.25">
      <c r="C38" s="44" t="s">
        <v>53</v>
      </c>
      <c r="D38" s="44" t="s">
        <v>53</v>
      </c>
      <c r="E38" s="43" t="s">
        <v>47</v>
      </c>
      <c r="F38" s="44" t="s">
        <v>60</v>
      </c>
      <c r="M38" s="6"/>
      <c r="N38" s="6"/>
      <c r="Q38" s="4"/>
      <c r="R38" s="4"/>
      <c r="S38" s="4"/>
      <c r="T38" s="4"/>
    </row>
    <row r="39" spans="2:27" ht="90" x14ac:dyDescent="0.25">
      <c r="C39" s="7" t="s">
        <v>39</v>
      </c>
      <c r="D39" s="7" t="s">
        <v>51</v>
      </c>
      <c r="E39" s="8" t="s">
        <v>54</v>
      </c>
      <c r="F39" s="7" t="s">
        <v>6</v>
      </c>
      <c r="G39" s="7" t="s">
        <v>42</v>
      </c>
      <c r="H39" s="7" t="s">
        <v>55</v>
      </c>
      <c r="I39" s="7" t="s">
        <v>7</v>
      </c>
      <c r="J39" s="7" t="s">
        <v>43</v>
      </c>
      <c r="K39" s="7" t="s">
        <v>44</v>
      </c>
      <c r="L39" s="7"/>
      <c r="M39" s="6"/>
      <c r="N39" s="6"/>
      <c r="Q39" s="60" t="s">
        <v>40</v>
      </c>
      <c r="R39" s="60"/>
      <c r="S39" s="60"/>
      <c r="U39" s="29"/>
      <c r="V39" s="29"/>
      <c r="W39" s="60" t="s">
        <v>0</v>
      </c>
      <c r="X39" s="60"/>
      <c r="Y39" s="60"/>
      <c r="Z39" s="60"/>
    </row>
    <row r="40" spans="2:27" x14ac:dyDescent="0.25">
      <c r="B40" s="5"/>
      <c r="C40" s="5" t="s">
        <v>52</v>
      </c>
      <c r="D40" s="5" t="s">
        <v>41</v>
      </c>
      <c r="E40" s="5" t="s">
        <v>52</v>
      </c>
      <c r="F40" s="5" t="s">
        <v>52</v>
      </c>
      <c r="G40" s="5" t="s">
        <v>8</v>
      </c>
      <c r="H40" s="5"/>
      <c r="I40" s="5" t="s">
        <v>9</v>
      </c>
      <c r="J40" s="5"/>
      <c r="K40" s="5"/>
      <c r="L40" s="5"/>
      <c r="M40" s="6"/>
      <c r="N40" s="6"/>
      <c r="O40" s="27"/>
      <c r="Q40" s="1">
        <v>2005</v>
      </c>
      <c r="R40" s="1">
        <v>2019</v>
      </c>
      <c r="S40" s="1">
        <v>2020</v>
      </c>
      <c r="U40" s="28"/>
      <c r="V40" s="28"/>
      <c r="W40" s="43">
        <v>2005</v>
      </c>
      <c r="X40" s="43">
        <v>2019</v>
      </c>
      <c r="Y40" s="43">
        <v>2020</v>
      </c>
    </row>
    <row r="41" spans="2:27" x14ac:dyDescent="0.25">
      <c r="B41" s="43" t="s">
        <v>11</v>
      </c>
      <c r="C41" s="17">
        <v>32712.32402780166</v>
      </c>
      <c r="D41" s="17">
        <v>32198.179239419114</v>
      </c>
      <c r="E41" s="17">
        <v>29705.810153297905</v>
      </c>
      <c r="F41" s="16">
        <v>31527.658354829462</v>
      </c>
      <c r="G41" s="18">
        <f t="shared" ref="G41:G70" si="13">D41/$C41-1</f>
        <v>-1.57171587058621E-2</v>
      </c>
      <c r="H41" s="18">
        <f t="shared" ref="H41:H70" si="14">E41/$C41-1</f>
        <v>-9.1907682008425029E-2</v>
      </c>
      <c r="I41" s="18">
        <f t="shared" ref="I41:I70" si="15">F41/C41-1</f>
        <v>-3.6214659403757787E-2</v>
      </c>
      <c r="J41" s="33">
        <f>IF(H41&lt;0, 1,0)</f>
        <v>1</v>
      </c>
      <c r="K41" s="42">
        <f t="shared" ref="K41:K70" si="16">IF(E41&lt;F41, 1,0)</f>
        <v>1</v>
      </c>
      <c r="L41" s="47">
        <f t="shared" ref="L41:L70" si="17">(E41-F41)/E41</f>
        <v>-6.1329692478671455E-2</v>
      </c>
      <c r="M41" s="41"/>
      <c r="O41" s="27"/>
      <c r="P41" s="34" t="str">
        <f t="shared" ref="P41:P70" si="18">B41</f>
        <v>AT</v>
      </c>
      <c r="Q41" s="31">
        <f t="shared" ref="Q41:Q70" si="19">C41</f>
        <v>32712.32402780166</v>
      </c>
      <c r="R41" s="31">
        <f t="shared" ref="R41:R70" si="20">D41</f>
        <v>32198.179239419114</v>
      </c>
      <c r="S41" s="31">
        <f t="shared" ref="S41:S70" si="21">E41</f>
        <v>29705.810153297905</v>
      </c>
      <c r="T41" s="35">
        <f t="shared" ref="T41:T70" si="22">S41-R41</f>
        <v>-2492.369086121209</v>
      </c>
      <c r="U41" s="40">
        <f t="shared" ref="U41:U70" si="23">T41/R41</f>
        <v>-7.7407143664505351E-2</v>
      </c>
      <c r="V41" s="40"/>
      <c r="W41" s="31">
        <f t="shared" ref="W41:W70" si="24">C6</f>
        <v>27859.263027801702</v>
      </c>
      <c r="X41" s="31">
        <f t="shared" ref="X41:X70" si="25">D6</f>
        <v>28280.6462394191</v>
      </c>
      <c r="Y41" s="31">
        <f t="shared" ref="Y41:Y70" si="26">E6</f>
        <v>26269.968573042926</v>
      </c>
      <c r="Z41" s="35">
        <f>Y41-X41</f>
        <v>-2010.6776663761739</v>
      </c>
      <c r="AA41" s="22">
        <f>Z41/X41</f>
        <v>-7.1097302704970805E-2</v>
      </c>
    </row>
    <row r="42" spans="2:27" x14ac:dyDescent="0.25">
      <c r="B42" s="43" t="s">
        <v>13</v>
      </c>
      <c r="C42" s="17">
        <v>51561.10300000001</v>
      </c>
      <c r="D42" s="17">
        <v>49108.954055125621</v>
      </c>
      <c r="E42" s="17">
        <v>45076.735068403868</v>
      </c>
      <c r="F42" s="16">
        <v>43700</v>
      </c>
      <c r="G42" s="18">
        <f t="shared" si="13"/>
        <v>-4.7558116529710204E-2</v>
      </c>
      <c r="H42" s="18">
        <f t="shared" si="14"/>
        <v>-0.12576084595389936</v>
      </c>
      <c r="I42" s="18">
        <f t="shared" si="15"/>
        <v>-0.15246188585220932</v>
      </c>
      <c r="J42" s="33">
        <f t="shared" ref="J42:J67" si="27">IF(H42&lt;0, 1,0)</f>
        <v>1</v>
      </c>
      <c r="K42" s="42">
        <f t="shared" si="16"/>
        <v>0</v>
      </c>
      <c r="L42" s="47">
        <f t="shared" si="17"/>
        <v>3.0542031633716934E-2</v>
      </c>
      <c r="M42" s="41"/>
      <c r="O42" s="27"/>
      <c r="P42" s="34" t="str">
        <f t="shared" si="18"/>
        <v>BE</v>
      </c>
      <c r="Q42" s="31">
        <f t="shared" si="19"/>
        <v>51561.10300000001</v>
      </c>
      <c r="R42" s="31">
        <f t="shared" si="20"/>
        <v>49108.954055125621</v>
      </c>
      <c r="S42" s="31">
        <f t="shared" si="21"/>
        <v>45076.735068403868</v>
      </c>
      <c r="T42" s="35">
        <f t="shared" si="22"/>
        <v>-4032.218986721753</v>
      </c>
      <c r="U42" s="40">
        <f t="shared" si="23"/>
        <v>-8.2107612843790562E-2</v>
      </c>
      <c r="V42" s="40"/>
      <c r="W42" s="31">
        <f t="shared" si="24"/>
        <v>36601.623000000007</v>
      </c>
      <c r="X42" s="31">
        <f t="shared" si="25"/>
        <v>35759.352055125601</v>
      </c>
      <c r="Y42" s="31">
        <f t="shared" si="26"/>
        <v>34120.212613415002</v>
      </c>
      <c r="Z42" s="35">
        <f t="shared" ref="Z42:Z68" si="28">Y42-X42</f>
        <v>-1639.1394417105985</v>
      </c>
      <c r="AA42" s="22">
        <f t="shared" ref="AA42:AA68" si="29">Z42/X42</f>
        <v>-4.5838063261989415E-2</v>
      </c>
    </row>
    <row r="43" spans="2:27" x14ac:dyDescent="0.25">
      <c r="B43" s="43" t="s">
        <v>15</v>
      </c>
      <c r="C43" s="17">
        <v>19215.361214961311</v>
      </c>
      <c r="D43" s="17">
        <v>18218.85854896341</v>
      </c>
      <c r="E43" s="17">
        <v>17102.888624746745</v>
      </c>
      <c r="F43" s="16">
        <v>16870</v>
      </c>
      <c r="G43" s="18">
        <f t="shared" si="13"/>
        <v>-5.1859689487492533E-2</v>
      </c>
      <c r="H43" s="18">
        <f t="shared" si="14"/>
        <v>-0.10993665779073514</v>
      </c>
      <c r="I43" s="18">
        <f t="shared" si="15"/>
        <v>-0.12205657696068628</v>
      </c>
      <c r="J43" s="33">
        <f t="shared" si="27"/>
        <v>1</v>
      </c>
      <c r="K43" s="42">
        <f t="shared" si="16"/>
        <v>0</v>
      </c>
      <c r="L43" s="47">
        <f t="shared" si="17"/>
        <v>1.3616917577874591E-2</v>
      </c>
      <c r="M43" s="41"/>
      <c r="O43" s="27"/>
      <c r="P43" s="34" t="str">
        <f t="shared" si="18"/>
        <v>BG</v>
      </c>
      <c r="Q43" s="31">
        <f t="shared" si="19"/>
        <v>19215.361214961311</v>
      </c>
      <c r="R43" s="31">
        <f t="shared" si="20"/>
        <v>18218.85854896341</v>
      </c>
      <c r="S43" s="31">
        <f t="shared" si="21"/>
        <v>17102.888624746745</v>
      </c>
      <c r="T43" s="35">
        <f t="shared" si="22"/>
        <v>-1115.9699242166644</v>
      </c>
      <c r="U43" s="40">
        <f t="shared" si="23"/>
        <v>-6.1253558844945266E-2</v>
      </c>
      <c r="V43" s="40"/>
      <c r="W43" s="31">
        <f t="shared" si="24"/>
        <v>10137.73221496131</v>
      </c>
      <c r="X43" s="31">
        <f t="shared" si="25"/>
        <v>9836.3045489634096</v>
      </c>
      <c r="Y43" s="31">
        <f t="shared" si="26"/>
        <v>9034.0027144082451</v>
      </c>
      <c r="Z43" s="35">
        <f t="shared" si="28"/>
        <v>-802.30183455516453</v>
      </c>
      <c r="AA43" s="22">
        <f t="shared" si="29"/>
        <v>-8.1565371482902535E-2</v>
      </c>
    </row>
    <row r="44" spans="2:27" x14ac:dyDescent="0.25">
      <c r="B44" s="43" t="s">
        <v>17</v>
      </c>
      <c r="C44" s="17">
        <v>2475.4899999999998</v>
      </c>
      <c r="D44" s="17">
        <v>2541.2832956912189</v>
      </c>
      <c r="E44" s="17">
        <v>2214.350747948557</v>
      </c>
      <c r="F44" s="59">
        <v>2233</v>
      </c>
      <c r="G44" s="18">
        <f t="shared" si="13"/>
        <v>2.6577887889354779E-2</v>
      </c>
      <c r="H44" s="18">
        <f t="shared" si="14"/>
        <v>-0.10548992403582436</v>
      </c>
      <c r="I44" s="18">
        <f t="shared" si="15"/>
        <v>-9.7956364194563439E-2</v>
      </c>
      <c r="J44" s="33">
        <f t="shared" si="27"/>
        <v>1</v>
      </c>
      <c r="K44" s="42">
        <f t="shared" si="16"/>
        <v>1</v>
      </c>
      <c r="L44" s="47">
        <f t="shared" si="17"/>
        <v>-8.4219955075862506E-3</v>
      </c>
      <c r="M44" s="41"/>
      <c r="O44" s="27"/>
      <c r="P44" s="34" t="str">
        <f t="shared" si="18"/>
        <v>CY</v>
      </c>
      <c r="Q44" s="31">
        <f t="shared" si="19"/>
        <v>2475.4899999999998</v>
      </c>
      <c r="R44" s="31">
        <f t="shared" si="20"/>
        <v>2541.2832956912189</v>
      </c>
      <c r="S44" s="31">
        <f t="shared" si="21"/>
        <v>2214.350747948557</v>
      </c>
      <c r="T44" s="35">
        <f t="shared" si="22"/>
        <v>-326.93254774266188</v>
      </c>
      <c r="U44" s="40">
        <f t="shared" si="23"/>
        <v>-0.12864860375739318</v>
      </c>
      <c r="V44" s="40"/>
      <c r="W44" s="31">
        <f t="shared" si="24"/>
        <v>1834</v>
      </c>
      <c r="X44" s="31">
        <f t="shared" si="25"/>
        <v>1888.4942956912189</v>
      </c>
      <c r="Y44" s="31">
        <f t="shared" si="26"/>
        <v>1767.5350673930648</v>
      </c>
      <c r="Z44" s="35">
        <f t="shared" si="28"/>
        <v>-120.95922829815413</v>
      </c>
      <c r="AA44" s="22">
        <f t="shared" si="29"/>
        <v>-6.4050618831168415E-2</v>
      </c>
    </row>
    <row r="45" spans="2:27" x14ac:dyDescent="0.25">
      <c r="B45" s="43" t="s">
        <v>19</v>
      </c>
      <c r="C45" s="17">
        <v>42516.268650902843</v>
      </c>
      <c r="D45" s="17">
        <v>39802.991788669147</v>
      </c>
      <c r="E45" s="17">
        <v>36874.825744091373</v>
      </c>
      <c r="F45" s="59">
        <v>44305</v>
      </c>
      <c r="G45" s="18">
        <f t="shared" si="13"/>
        <v>-6.3817379754374959E-2</v>
      </c>
      <c r="H45" s="18">
        <f t="shared" si="14"/>
        <v>-0.13268904082653243</v>
      </c>
      <c r="I45" s="18">
        <f t="shared" si="15"/>
        <v>4.2071691751321527E-2</v>
      </c>
      <c r="J45" s="33">
        <f t="shared" si="27"/>
        <v>1</v>
      </c>
      <c r="K45" s="42">
        <f t="shared" si="16"/>
        <v>1</v>
      </c>
      <c r="L45" s="47">
        <f t="shared" si="17"/>
        <v>-0.20149720319964357</v>
      </c>
      <c r="M45" s="41"/>
      <c r="O45" s="27"/>
      <c r="P45" s="34" t="str">
        <f t="shared" si="18"/>
        <v>CZ</v>
      </c>
      <c r="Q45" s="31">
        <f t="shared" si="19"/>
        <v>42516.268650902843</v>
      </c>
      <c r="R45" s="31">
        <f t="shared" si="20"/>
        <v>39802.991788669147</v>
      </c>
      <c r="S45" s="31">
        <f t="shared" si="21"/>
        <v>36874.825744091373</v>
      </c>
      <c r="T45" s="35">
        <f t="shared" si="22"/>
        <v>-2928.1660445777743</v>
      </c>
      <c r="U45" s="40">
        <f t="shared" si="23"/>
        <v>-7.3566481136007097E-2</v>
      </c>
      <c r="V45" s="40"/>
      <c r="W45" s="31">
        <f t="shared" si="24"/>
        <v>26148.532650902802</v>
      </c>
      <c r="X45" s="31">
        <f t="shared" si="25"/>
        <v>25306.2389205121</v>
      </c>
      <c r="Y45" s="31">
        <f t="shared" si="26"/>
        <v>24743.222229944731</v>
      </c>
      <c r="Z45" s="35">
        <f t="shared" si="28"/>
        <v>-563.01669056736864</v>
      </c>
      <c r="AA45" s="22">
        <f t="shared" si="29"/>
        <v>-2.2248137794629474E-2</v>
      </c>
    </row>
    <row r="46" spans="2:27" x14ac:dyDescent="0.25">
      <c r="B46" s="43" t="s">
        <v>21</v>
      </c>
      <c r="C46" s="17">
        <v>321623.16255756194</v>
      </c>
      <c r="D46" s="17">
        <v>282704.84693398298</v>
      </c>
      <c r="E46" s="17">
        <v>262331.96095248056</v>
      </c>
      <c r="F46" s="16">
        <v>276600</v>
      </c>
      <c r="G46" s="18">
        <f t="shared" si="13"/>
        <v>-0.12100594781202556</v>
      </c>
      <c r="H46" s="18">
        <f t="shared" si="14"/>
        <v>-0.18434991165933157</v>
      </c>
      <c r="I46" s="18">
        <f t="shared" si="15"/>
        <v>-0.13998731372310291</v>
      </c>
      <c r="J46" s="33">
        <f t="shared" si="27"/>
        <v>1</v>
      </c>
      <c r="K46" s="42">
        <f t="shared" si="16"/>
        <v>1</v>
      </c>
      <c r="L46" s="47">
        <f t="shared" si="17"/>
        <v>-5.4389251678349598E-2</v>
      </c>
      <c r="M46" s="41"/>
      <c r="O46" s="27"/>
      <c r="P46" s="34" t="str">
        <f t="shared" si="18"/>
        <v>DE</v>
      </c>
      <c r="Q46" s="31">
        <f t="shared" si="19"/>
        <v>321623.16255756194</v>
      </c>
      <c r="R46" s="31">
        <f t="shared" si="20"/>
        <v>282704.84693398298</v>
      </c>
      <c r="S46" s="31">
        <f t="shared" si="21"/>
        <v>262331.96095248056</v>
      </c>
      <c r="T46" s="35">
        <f t="shared" si="22"/>
        <v>-20372.885981502419</v>
      </c>
      <c r="U46" s="40">
        <f t="shared" si="23"/>
        <v>-7.2064155257514487E-2</v>
      </c>
      <c r="V46" s="40"/>
      <c r="W46" s="31">
        <f t="shared" si="24"/>
        <v>219694.692557562</v>
      </c>
      <c r="X46" s="31">
        <f t="shared" si="25"/>
        <v>214499.80793398299</v>
      </c>
      <c r="Y46" s="31">
        <f t="shared" si="26"/>
        <v>209095.46227989311</v>
      </c>
      <c r="Z46" s="35">
        <f t="shared" si="28"/>
        <v>-5404.3456540898769</v>
      </c>
      <c r="AA46" s="22">
        <f t="shared" si="29"/>
        <v>-2.5195107194469761E-2</v>
      </c>
    </row>
    <row r="47" spans="2:27" x14ac:dyDescent="0.25">
      <c r="B47" s="43" t="s">
        <v>23</v>
      </c>
      <c r="C47" s="17">
        <v>19439.427173019973</v>
      </c>
      <c r="D47" s="17">
        <v>16823.74449909238</v>
      </c>
      <c r="E47" s="17">
        <v>15537.756089511298</v>
      </c>
      <c r="F47" s="59">
        <v>17520</v>
      </c>
      <c r="G47" s="18">
        <f t="shared" si="13"/>
        <v>-0.13455554274551385</v>
      </c>
      <c r="H47" s="18">
        <f t="shared" si="14"/>
        <v>-0.20070915921451704</v>
      </c>
      <c r="I47" s="18">
        <f t="shared" si="15"/>
        <v>-9.8738875170352292E-2</v>
      </c>
      <c r="J47" s="33">
        <f t="shared" si="27"/>
        <v>1</v>
      </c>
      <c r="K47" s="42">
        <f t="shared" si="16"/>
        <v>1</v>
      </c>
      <c r="L47" s="47">
        <f t="shared" si="17"/>
        <v>-0.12757594462605881</v>
      </c>
      <c r="M47" s="41"/>
      <c r="O47" s="27"/>
      <c r="P47" s="34" t="str">
        <f t="shared" si="18"/>
        <v>DK</v>
      </c>
      <c r="Q47" s="31">
        <f t="shared" si="19"/>
        <v>19439.427173019973</v>
      </c>
      <c r="R47" s="31">
        <f t="shared" si="20"/>
        <v>16823.74449909238</v>
      </c>
      <c r="S47" s="31">
        <f t="shared" si="21"/>
        <v>15537.756089511298</v>
      </c>
      <c r="T47" s="35">
        <f t="shared" si="22"/>
        <v>-1285.9884095810812</v>
      </c>
      <c r="U47" s="40">
        <f t="shared" si="23"/>
        <v>-7.6438893235121277E-2</v>
      </c>
      <c r="V47" s="40"/>
      <c r="W47" s="31">
        <f t="shared" si="24"/>
        <v>15501.724480557939</v>
      </c>
      <c r="X47" s="31">
        <f t="shared" si="25"/>
        <v>14371.84890140441</v>
      </c>
      <c r="Y47" s="31">
        <f t="shared" si="26"/>
        <v>13794.513117254399</v>
      </c>
      <c r="Z47" s="35">
        <f t="shared" si="28"/>
        <v>-577.33578415001102</v>
      </c>
      <c r="AA47" s="22">
        <f t="shared" si="29"/>
        <v>-4.0171295155600618E-2</v>
      </c>
    </row>
    <row r="48" spans="2:27" x14ac:dyDescent="0.25">
      <c r="B48" s="43" t="s">
        <v>24</v>
      </c>
      <c r="C48" s="17">
        <v>5038.7539999999999</v>
      </c>
      <c r="D48" s="17">
        <v>4710.8540000000003</v>
      </c>
      <c r="E48" s="17">
        <v>4197.1376993768199</v>
      </c>
      <c r="F48" s="16">
        <v>6495</v>
      </c>
      <c r="G48" s="18">
        <f t="shared" si="13"/>
        <v>-6.5075611946921685E-2</v>
      </c>
      <c r="H48" s="18">
        <f t="shared" si="14"/>
        <v>-0.16702865442988091</v>
      </c>
      <c r="I48" s="18">
        <f t="shared" si="15"/>
        <v>0.28900914789648402</v>
      </c>
      <c r="J48" s="33">
        <f t="shared" si="27"/>
        <v>1</v>
      </c>
      <c r="K48" s="42">
        <f t="shared" si="16"/>
        <v>1</v>
      </c>
      <c r="L48" s="47">
        <f t="shared" si="17"/>
        <v>-0.54748318144633679</v>
      </c>
      <c r="M48" s="41"/>
      <c r="O48" s="27"/>
      <c r="P48" s="34" t="str">
        <f t="shared" si="18"/>
        <v>EE</v>
      </c>
      <c r="Q48" s="31">
        <f t="shared" si="19"/>
        <v>5038.7539999999999</v>
      </c>
      <c r="R48" s="31">
        <f t="shared" si="20"/>
        <v>4710.8540000000003</v>
      </c>
      <c r="S48" s="31">
        <f t="shared" si="21"/>
        <v>4197.1376993768199</v>
      </c>
      <c r="T48" s="35">
        <f t="shared" si="22"/>
        <v>-513.71630062318036</v>
      </c>
      <c r="U48" s="40">
        <f t="shared" si="23"/>
        <v>-0.10904950580577966</v>
      </c>
      <c r="V48" s="40"/>
      <c r="W48" s="31">
        <f t="shared" si="24"/>
        <v>2868.431</v>
      </c>
      <c r="X48" s="31">
        <f t="shared" si="25"/>
        <v>2895.8249999999998</v>
      </c>
      <c r="Y48" s="31">
        <f t="shared" si="26"/>
        <v>2775.6338350000001</v>
      </c>
      <c r="Z48" s="35">
        <f t="shared" si="28"/>
        <v>-120.19116499999973</v>
      </c>
      <c r="AA48" s="22">
        <f t="shared" si="29"/>
        <v>-4.1504982172610477E-2</v>
      </c>
    </row>
    <row r="49" spans="2:27" x14ac:dyDescent="0.25">
      <c r="B49" s="43" t="s">
        <v>16</v>
      </c>
      <c r="C49" s="17">
        <v>136043.22099999999</v>
      </c>
      <c r="D49" s="17">
        <v>120754.95804432979</v>
      </c>
      <c r="E49" s="17">
        <v>106573.26810345436</v>
      </c>
      <c r="F49" s="59">
        <v>123400</v>
      </c>
      <c r="G49" s="18">
        <f t="shared" si="13"/>
        <v>-0.11237798431478041</v>
      </c>
      <c r="H49" s="18">
        <f t="shared" si="14"/>
        <v>-0.21662198733552207</v>
      </c>
      <c r="I49" s="18">
        <f t="shared" si="15"/>
        <v>-9.2935325311064076E-2</v>
      </c>
      <c r="J49" s="33">
        <f t="shared" si="27"/>
        <v>1</v>
      </c>
      <c r="K49" s="42">
        <f t="shared" si="16"/>
        <v>1</v>
      </c>
      <c r="L49" s="47">
        <f t="shared" si="17"/>
        <v>-0.15788886083714113</v>
      </c>
      <c r="M49" s="41"/>
      <c r="O49" s="27"/>
      <c r="P49" s="34" t="str">
        <f t="shared" si="18"/>
        <v>ES</v>
      </c>
      <c r="Q49" s="31">
        <f t="shared" si="19"/>
        <v>136043.22099999999</v>
      </c>
      <c r="R49" s="31">
        <f t="shared" si="20"/>
        <v>120754.95804432979</v>
      </c>
      <c r="S49" s="31">
        <f t="shared" si="21"/>
        <v>106573.26810345436</v>
      </c>
      <c r="T49" s="35">
        <f t="shared" si="22"/>
        <v>-14181.689940875425</v>
      </c>
      <c r="U49" s="40">
        <f t="shared" si="23"/>
        <v>-0.1174418853730979</v>
      </c>
      <c r="V49" s="40"/>
      <c r="W49" s="31">
        <f t="shared" si="24"/>
        <v>98125.875</v>
      </c>
      <c r="X49" s="31">
        <f t="shared" si="25"/>
        <v>86302.122044329808</v>
      </c>
      <c r="Y49" s="31">
        <f t="shared" si="26"/>
        <v>77765.360573579368</v>
      </c>
      <c r="Z49" s="35">
        <f t="shared" si="28"/>
        <v>-8536.7614707504399</v>
      </c>
      <c r="AA49" s="22">
        <f t="shared" si="29"/>
        <v>-9.8917167602964165E-2</v>
      </c>
    </row>
    <row r="50" spans="2:27" x14ac:dyDescent="0.25">
      <c r="B50" s="43" t="s">
        <v>27</v>
      </c>
      <c r="C50" s="17">
        <v>33560.19</v>
      </c>
      <c r="D50" s="17">
        <v>32057.771414540897</v>
      </c>
      <c r="E50" s="17">
        <v>30011.985927525453</v>
      </c>
      <c r="F50" s="16">
        <v>35860</v>
      </c>
      <c r="G50" s="18">
        <f t="shared" si="13"/>
        <v>-4.4767880797430104E-2</v>
      </c>
      <c r="H50" s="18">
        <f t="shared" si="14"/>
        <v>-0.10572657879691827</v>
      </c>
      <c r="I50" s="18">
        <f t="shared" si="15"/>
        <v>6.8527919538000193E-2</v>
      </c>
      <c r="J50" s="33">
        <f t="shared" si="27"/>
        <v>1</v>
      </c>
      <c r="K50" s="42">
        <f t="shared" si="16"/>
        <v>1</v>
      </c>
      <c r="L50" s="47">
        <f t="shared" si="17"/>
        <v>-0.19485595143875664</v>
      </c>
      <c r="M50" s="41"/>
      <c r="O50" s="27"/>
      <c r="P50" s="34" t="str">
        <f t="shared" si="18"/>
        <v>FI</v>
      </c>
      <c r="Q50" s="31">
        <f t="shared" si="19"/>
        <v>33560.19</v>
      </c>
      <c r="R50" s="31">
        <f t="shared" si="20"/>
        <v>32057.771414540897</v>
      </c>
      <c r="S50" s="31">
        <f t="shared" si="21"/>
        <v>30011.985927525453</v>
      </c>
      <c r="T50" s="35">
        <f t="shared" si="22"/>
        <v>-2045.7854870154442</v>
      </c>
      <c r="U50" s="40">
        <f t="shared" si="23"/>
        <v>-6.3815586572169153E-2</v>
      </c>
      <c r="V50" s="40"/>
      <c r="W50" s="31">
        <f t="shared" si="24"/>
        <v>25218.550000000003</v>
      </c>
      <c r="X50" s="31">
        <f t="shared" si="25"/>
        <v>25319.190414540928</v>
      </c>
      <c r="Y50" s="31">
        <f t="shared" si="26"/>
        <v>24386.30473137409</v>
      </c>
      <c r="Z50" s="35">
        <f t="shared" si="28"/>
        <v>-932.88568316683813</v>
      </c>
      <c r="AA50" s="22">
        <f t="shared" si="29"/>
        <v>-3.6845004437072268E-2</v>
      </c>
    </row>
    <row r="51" spans="2:27" x14ac:dyDescent="0.25">
      <c r="B51" s="43" t="s">
        <v>18</v>
      </c>
      <c r="C51" s="17">
        <v>260921.33651256328</v>
      </c>
      <c r="D51" s="17">
        <v>235258.54965997892</v>
      </c>
      <c r="E51" s="17">
        <v>211636.72728370424</v>
      </c>
      <c r="F51" s="59">
        <v>226400</v>
      </c>
      <c r="G51" s="18">
        <f t="shared" si="13"/>
        <v>-9.8354497166040389E-2</v>
      </c>
      <c r="H51" s="18">
        <f t="shared" si="14"/>
        <v>-0.18888684952940216</v>
      </c>
      <c r="I51" s="18">
        <f t="shared" si="15"/>
        <v>-0.13230553305440806</v>
      </c>
      <c r="J51" s="33">
        <f t="shared" si="27"/>
        <v>1</v>
      </c>
      <c r="K51" s="42">
        <f t="shared" si="16"/>
        <v>1</v>
      </c>
      <c r="L51" s="47">
        <f t="shared" si="17"/>
        <v>-6.9757612044837713E-2</v>
      </c>
      <c r="M51" s="41"/>
      <c r="O51" s="27"/>
      <c r="P51" s="34" t="str">
        <f t="shared" si="18"/>
        <v>FR</v>
      </c>
      <c r="Q51" s="31">
        <f t="shared" si="19"/>
        <v>260921.33651256328</v>
      </c>
      <c r="R51" s="31">
        <f t="shared" si="20"/>
        <v>235258.54965997892</v>
      </c>
      <c r="S51" s="31">
        <f t="shared" si="21"/>
        <v>211636.72728370424</v>
      </c>
      <c r="T51" s="35">
        <f t="shared" si="22"/>
        <v>-23621.822376274678</v>
      </c>
      <c r="U51" s="40">
        <f t="shared" si="23"/>
        <v>-0.10040792315695005</v>
      </c>
      <c r="V51" s="40"/>
      <c r="W51" s="31">
        <f t="shared" si="24"/>
        <v>160128.62651256332</v>
      </c>
      <c r="X51" s="31">
        <f t="shared" si="25"/>
        <v>145449.0165296646</v>
      </c>
      <c r="Y51" s="31">
        <f t="shared" si="26"/>
        <v>137780.51283426484</v>
      </c>
      <c r="Z51" s="35">
        <f t="shared" si="28"/>
        <v>-7668.5036953997624</v>
      </c>
      <c r="AA51" s="22">
        <f t="shared" si="29"/>
        <v>-5.2722966977475277E-2</v>
      </c>
    </row>
    <row r="52" spans="2:27" x14ac:dyDescent="0.25">
      <c r="B52" s="43" t="s">
        <v>12</v>
      </c>
      <c r="C52" s="17">
        <v>30291.439000000002</v>
      </c>
      <c r="D52" s="17">
        <v>22286.287562625388</v>
      </c>
      <c r="E52" s="17">
        <v>19311.714063670035</v>
      </c>
      <c r="F52" s="16">
        <v>24700</v>
      </c>
      <c r="G52" s="18">
        <f t="shared" si="13"/>
        <v>-0.26427108455873005</v>
      </c>
      <c r="H52" s="18">
        <f t="shared" si="14"/>
        <v>-0.36246957222236842</v>
      </c>
      <c r="I52" s="18">
        <f t="shared" si="15"/>
        <v>-0.18458809434573253</v>
      </c>
      <c r="J52" s="33">
        <f t="shared" si="27"/>
        <v>1</v>
      </c>
      <c r="K52" s="42">
        <f t="shared" si="16"/>
        <v>1</v>
      </c>
      <c r="L52" s="47">
        <f t="shared" si="17"/>
        <v>-0.27901645180562312</v>
      </c>
      <c r="M52" s="41"/>
      <c r="O52" s="27"/>
      <c r="P52" s="34" t="str">
        <f t="shared" si="18"/>
        <v>EL</v>
      </c>
      <c r="Q52" s="31">
        <f t="shared" si="19"/>
        <v>30291.439000000002</v>
      </c>
      <c r="R52" s="31">
        <f t="shared" si="20"/>
        <v>22286.287562625388</v>
      </c>
      <c r="S52" s="31">
        <f t="shared" si="21"/>
        <v>19311.714063670035</v>
      </c>
      <c r="T52" s="35">
        <f t="shared" si="22"/>
        <v>-2974.573498955353</v>
      </c>
      <c r="U52" s="40">
        <f t="shared" si="23"/>
        <v>-0.13347101847253287</v>
      </c>
      <c r="V52" s="40"/>
      <c r="W52" s="31">
        <f t="shared" si="24"/>
        <v>21022.402999999998</v>
      </c>
      <c r="X52" s="31">
        <f t="shared" si="25"/>
        <v>16188.791562625391</v>
      </c>
      <c r="Y52" s="31">
        <f t="shared" si="26"/>
        <v>15201.569657345339</v>
      </c>
      <c r="Z52" s="35">
        <f t="shared" si="28"/>
        <v>-987.22190528005194</v>
      </c>
      <c r="AA52" s="22">
        <f t="shared" si="29"/>
        <v>-6.098181581133106E-2</v>
      </c>
    </row>
    <row r="53" spans="2:27" x14ac:dyDescent="0.25">
      <c r="B53" s="43" t="s">
        <v>26</v>
      </c>
      <c r="C53" s="17">
        <v>9137.330167192129</v>
      </c>
      <c r="D53" s="17">
        <v>8210.3827155823092</v>
      </c>
      <c r="E53" s="17">
        <v>7842.7768621944233</v>
      </c>
      <c r="F53" s="59">
        <v>10710</v>
      </c>
      <c r="G53" s="18">
        <f t="shared" si="13"/>
        <v>-0.10144620306466035</v>
      </c>
      <c r="H53" s="18">
        <f t="shared" si="14"/>
        <v>-0.14167741356724095</v>
      </c>
      <c r="I53" s="18">
        <f t="shared" si="15"/>
        <v>0.17211480859634376</v>
      </c>
      <c r="J53" s="33">
        <f t="shared" si="27"/>
        <v>1</v>
      </c>
      <c r="K53" s="42">
        <f t="shared" si="16"/>
        <v>1</v>
      </c>
      <c r="L53" s="47">
        <f t="shared" si="17"/>
        <v>-0.3655877488529391</v>
      </c>
      <c r="M53" s="41"/>
      <c r="O53" s="27"/>
      <c r="P53" s="34" t="str">
        <f t="shared" si="18"/>
        <v>HR</v>
      </c>
      <c r="Q53" s="31">
        <f t="shared" si="19"/>
        <v>9137.330167192129</v>
      </c>
      <c r="R53" s="31">
        <f t="shared" si="20"/>
        <v>8210.3827155823092</v>
      </c>
      <c r="S53" s="31">
        <f t="shared" si="21"/>
        <v>7842.7768621944233</v>
      </c>
      <c r="T53" s="35">
        <f t="shared" si="22"/>
        <v>-367.60585338788587</v>
      </c>
      <c r="U53" s="40">
        <f t="shared" si="23"/>
        <v>-4.4773290858928491E-2</v>
      </c>
      <c r="V53" s="40"/>
      <c r="W53" s="31">
        <f t="shared" si="24"/>
        <v>7239.4481671921303</v>
      </c>
      <c r="X53" s="31">
        <f t="shared" si="25"/>
        <v>6911.43571558231</v>
      </c>
      <c r="Y53" s="31">
        <f t="shared" si="26"/>
        <v>6932.1813741421101</v>
      </c>
      <c r="Z53" s="35">
        <f t="shared" si="28"/>
        <v>20.745658559800177</v>
      </c>
      <c r="AA53" s="22">
        <f t="shared" si="29"/>
        <v>3.001642410277745E-3</v>
      </c>
    </row>
    <row r="54" spans="2:27" x14ac:dyDescent="0.25">
      <c r="B54" s="43" t="s">
        <v>30</v>
      </c>
      <c r="C54" s="17">
        <v>26340.712000000003</v>
      </c>
      <c r="D54" s="17">
        <v>24573.903052068406</v>
      </c>
      <c r="E54" s="17">
        <v>24212.773016673327</v>
      </c>
      <c r="F54" s="59">
        <v>26600</v>
      </c>
      <c r="G54" s="18">
        <f t="shared" si="13"/>
        <v>-6.7075216035602847E-2</v>
      </c>
      <c r="H54" s="18">
        <f t="shared" si="14"/>
        <v>-8.0785173283344669E-2</v>
      </c>
      <c r="I54" s="18">
        <f t="shared" si="15"/>
        <v>9.8436215391595194E-3</v>
      </c>
      <c r="J54" s="33">
        <f t="shared" si="27"/>
        <v>1</v>
      </c>
      <c r="K54" s="42">
        <f t="shared" si="16"/>
        <v>1</v>
      </c>
      <c r="L54" s="47">
        <f t="shared" si="17"/>
        <v>-9.8593704309819771E-2</v>
      </c>
      <c r="M54" s="41"/>
      <c r="O54" s="27"/>
      <c r="P54" s="34" t="str">
        <f t="shared" si="18"/>
        <v>HU</v>
      </c>
      <c r="Q54" s="31">
        <f t="shared" si="19"/>
        <v>26340.712000000003</v>
      </c>
      <c r="R54" s="31">
        <f t="shared" si="20"/>
        <v>24573.903052068406</v>
      </c>
      <c r="S54" s="31">
        <f t="shared" si="21"/>
        <v>24212.773016673327</v>
      </c>
      <c r="T54" s="35">
        <f t="shared" si="22"/>
        <v>-361.13003539507918</v>
      </c>
      <c r="U54" s="40">
        <f t="shared" si="23"/>
        <v>-1.4695672666645544E-2</v>
      </c>
      <c r="V54" s="40"/>
      <c r="W54" s="31">
        <f t="shared" si="24"/>
        <v>18741.555</v>
      </c>
      <c r="X54" s="31">
        <f t="shared" si="25"/>
        <v>18606.000052068412</v>
      </c>
      <c r="Y54" s="31">
        <f t="shared" si="26"/>
        <v>18678.133881803456</v>
      </c>
      <c r="Z54" s="35">
        <f t="shared" si="28"/>
        <v>72.133829735044856</v>
      </c>
      <c r="AA54" s="22">
        <f t="shared" si="29"/>
        <v>3.8769122612694932E-3</v>
      </c>
    </row>
    <row r="55" spans="2:27" x14ac:dyDescent="0.25">
      <c r="B55" s="43" t="s">
        <v>31</v>
      </c>
      <c r="C55" s="17">
        <v>14946.568311741663</v>
      </c>
      <c r="D55" s="17">
        <v>14664.865317282887</v>
      </c>
      <c r="E55" s="17">
        <v>13294.592498669215</v>
      </c>
      <c r="F55" s="16">
        <v>13900</v>
      </c>
      <c r="G55" s="18">
        <f t="shared" si="13"/>
        <v>-1.8847335962561829E-2</v>
      </c>
      <c r="H55" s="18">
        <f t="shared" si="14"/>
        <v>-0.11052542487459782</v>
      </c>
      <c r="I55" s="18">
        <f t="shared" si="15"/>
        <v>-7.0020642191124471E-2</v>
      </c>
      <c r="J55" s="33">
        <f t="shared" si="27"/>
        <v>1</v>
      </c>
      <c r="K55" s="42">
        <f t="shared" si="16"/>
        <v>1</v>
      </c>
      <c r="L55" s="47">
        <f t="shared" si="17"/>
        <v>-4.5537875748458315E-2</v>
      </c>
      <c r="M55" s="41"/>
      <c r="O55" s="27"/>
      <c r="P55" s="34" t="str">
        <f t="shared" si="18"/>
        <v>IE</v>
      </c>
      <c r="Q55" s="31">
        <f t="shared" si="19"/>
        <v>14946.568311741663</v>
      </c>
      <c r="R55" s="31">
        <f t="shared" si="20"/>
        <v>14664.865317282887</v>
      </c>
      <c r="S55" s="31">
        <f t="shared" si="21"/>
        <v>13294.592498669215</v>
      </c>
      <c r="T55" s="35">
        <f t="shared" si="22"/>
        <v>-1370.2728186136719</v>
      </c>
      <c r="U55" s="40">
        <f t="shared" si="23"/>
        <v>-9.3439168309222262E-2</v>
      </c>
      <c r="V55" s="40"/>
      <c r="W55" s="31">
        <f t="shared" si="24"/>
        <v>12612.20431174166</v>
      </c>
      <c r="X55" s="31">
        <f t="shared" si="25"/>
        <v>12356.749317282891</v>
      </c>
      <c r="Y55" s="31">
        <f t="shared" si="26"/>
        <v>11551.766809619508</v>
      </c>
      <c r="Z55" s="35">
        <f t="shared" si="28"/>
        <v>-804.98250766338242</v>
      </c>
      <c r="AA55" s="22">
        <f t="shared" si="29"/>
        <v>-6.5145167794048039E-2</v>
      </c>
    </row>
    <row r="56" spans="2:27" x14ac:dyDescent="0.25">
      <c r="B56" s="43" t="s">
        <v>14</v>
      </c>
      <c r="C56" s="17">
        <v>180834.427</v>
      </c>
      <c r="D56" s="17">
        <v>145894.11850511131</v>
      </c>
      <c r="E56" s="17">
        <v>135138.21527808235</v>
      </c>
      <c r="F56" s="16">
        <v>158000</v>
      </c>
      <c r="G56" s="18">
        <f t="shared" si="13"/>
        <v>-0.19321712726133</v>
      </c>
      <c r="H56" s="18">
        <f t="shared" si="14"/>
        <v>-0.25269641671669985</v>
      </c>
      <c r="I56" s="18">
        <f t="shared" si="15"/>
        <v>-0.12627256534509324</v>
      </c>
      <c r="J56" s="33">
        <f t="shared" si="27"/>
        <v>1</v>
      </c>
      <c r="K56" s="42">
        <f t="shared" si="16"/>
        <v>1</v>
      </c>
      <c r="L56" s="47">
        <f t="shared" si="17"/>
        <v>-0.16917335096422226</v>
      </c>
      <c r="M56" s="41"/>
      <c r="O56" s="27"/>
      <c r="P56" s="34" t="str">
        <f t="shared" si="18"/>
        <v>IT</v>
      </c>
      <c r="Q56" s="31">
        <f t="shared" si="19"/>
        <v>180834.427</v>
      </c>
      <c r="R56" s="31">
        <f t="shared" si="20"/>
        <v>145894.11850511131</v>
      </c>
      <c r="S56" s="31">
        <f t="shared" si="21"/>
        <v>135138.21527808235</v>
      </c>
      <c r="T56" s="35">
        <f t="shared" si="22"/>
        <v>-10755.903227028961</v>
      </c>
      <c r="U56" s="40">
        <f t="shared" si="23"/>
        <v>-7.3724035877787183E-2</v>
      </c>
      <c r="V56" s="40"/>
      <c r="W56" s="31">
        <f t="shared" si="24"/>
        <v>137215.731</v>
      </c>
      <c r="X56" s="31">
        <f t="shared" si="25"/>
        <v>115355.54150511129</v>
      </c>
      <c r="Y56" s="31">
        <f t="shared" si="26"/>
        <v>106139.22732708458</v>
      </c>
      <c r="Z56" s="35">
        <f t="shared" si="28"/>
        <v>-9216.3141780267179</v>
      </c>
      <c r="AA56" s="22">
        <f t="shared" si="29"/>
        <v>-7.9894854272071117E-2</v>
      </c>
    </row>
    <row r="57" spans="2:27" x14ac:dyDescent="0.25">
      <c r="B57" s="43" t="s">
        <v>32</v>
      </c>
      <c r="C57" s="17">
        <v>8047.9970000000003</v>
      </c>
      <c r="D57" s="17">
        <v>6276.3151815228803</v>
      </c>
      <c r="E57" s="17">
        <v>6109.9572862942368</v>
      </c>
      <c r="F57" s="16">
        <v>6490</v>
      </c>
      <c r="G57" s="18">
        <f t="shared" si="13"/>
        <v>-0.22013947302379955</v>
      </c>
      <c r="H57" s="18">
        <f t="shared" si="14"/>
        <v>-0.24081019335690157</v>
      </c>
      <c r="I57" s="18">
        <f t="shared" si="15"/>
        <v>-0.19358816858405892</v>
      </c>
      <c r="J57" s="33">
        <f t="shared" si="27"/>
        <v>1</v>
      </c>
      <c r="K57" s="42">
        <f t="shared" si="16"/>
        <v>1</v>
      </c>
      <c r="L57" s="47">
        <f t="shared" si="17"/>
        <v>-6.2200551640233095E-2</v>
      </c>
      <c r="M57" s="41"/>
      <c r="O57" s="27"/>
      <c r="P57" s="34" t="str">
        <f t="shared" si="18"/>
        <v>LT</v>
      </c>
      <c r="Q57" s="31">
        <f t="shared" si="19"/>
        <v>8047.9970000000003</v>
      </c>
      <c r="R57" s="31">
        <f t="shared" si="20"/>
        <v>6276.3151815228803</v>
      </c>
      <c r="S57" s="31">
        <f t="shared" si="21"/>
        <v>6109.9572862942368</v>
      </c>
      <c r="T57" s="35">
        <f t="shared" si="22"/>
        <v>-166.35789522864343</v>
      </c>
      <c r="U57" s="40">
        <f t="shared" si="23"/>
        <v>-2.6505663023168712E-2</v>
      </c>
      <c r="V57" s="40"/>
      <c r="W57" s="31">
        <f t="shared" si="24"/>
        <v>4668.8419999999996</v>
      </c>
      <c r="X57" s="31">
        <f t="shared" si="25"/>
        <v>5555.3511815228794</v>
      </c>
      <c r="Y57" s="31">
        <f t="shared" si="26"/>
        <v>5310.8218434123928</v>
      </c>
      <c r="Z57" s="35">
        <f t="shared" si="28"/>
        <v>-244.52933811048661</v>
      </c>
      <c r="AA57" s="22">
        <f t="shared" si="29"/>
        <v>-4.4016900123936747E-2</v>
      </c>
    </row>
    <row r="58" spans="2:27" x14ac:dyDescent="0.25">
      <c r="B58" s="43" t="s">
        <v>33</v>
      </c>
      <c r="C58" s="17">
        <v>4773.7717987962169</v>
      </c>
      <c r="D58" s="17">
        <v>4500.0596735454292</v>
      </c>
      <c r="E58" s="17">
        <v>3774.5314656754244</v>
      </c>
      <c r="F58" s="16">
        <v>4480</v>
      </c>
      <c r="G58" s="18">
        <f t="shared" si="13"/>
        <v>-5.7336658890944192E-2</v>
      </c>
      <c r="H58" s="18">
        <f t="shared" si="14"/>
        <v>-0.20931883115417604</v>
      </c>
      <c r="I58" s="18">
        <f t="shared" si="15"/>
        <v>-6.1538718476299215E-2</v>
      </c>
      <c r="J58" s="33">
        <f t="shared" si="27"/>
        <v>1</v>
      </c>
      <c r="K58" s="42">
        <f t="shared" si="16"/>
        <v>1</v>
      </c>
      <c r="L58" s="47">
        <f t="shared" si="17"/>
        <v>-0.18690227932656461</v>
      </c>
      <c r="M58" s="41"/>
      <c r="O58" s="27"/>
      <c r="P58" s="34" t="str">
        <f t="shared" si="18"/>
        <v>LU</v>
      </c>
      <c r="Q58" s="31">
        <f t="shared" si="19"/>
        <v>4773.7717987962169</v>
      </c>
      <c r="R58" s="31">
        <f t="shared" si="20"/>
        <v>4500.0596735454292</v>
      </c>
      <c r="S58" s="31">
        <f t="shared" si="21"/>
        <v>3774.5314656754244</v>
      </c>
      <c r="T58" s="35">
        <f t="shared" si="22"/>
        <v>-725.52820787000474</v>
      </c>
      <c r="U58" s="40">
        <f t="shared" si="23"/>
        <v>-0.16122635264931678</v>
      </c>
      <c r="V58" s="40"/>
      <c r="W58" s="31">
        <f t="shared" si="24"/>
        <v>4478.3837987962179</v>
      </c>
      <c r="X58" s="31">
        <f t="shared" si="25"/>
        <v>4386.0176735454297</v>
      </c>
      <c r="Y58" s="31">
        <f t="shared" si="26"/>
        <v>3770.8271399730038</v>
      </c>
      <c r="Z58" s="35">
        <f t="shared" si="28"/>
        <v>-615.19053357242592</v>
      </c>
      <c r="AA58" s="22">
        <f t="shared" si="29"/>
        <v>-0.14026175436615096</v>
      </c>
    </row>
    <row r="59" spans="2:27" x14ac:dyDescent="0.25">
      <c r="B59" s="43" t="s">
        <v>34</v>
      </c>
      <c r="C59" s="17">
        <v>4492.0650000000005</v>
      </c>
      <c r="D59" s="17">
        <v>4559.5129049393308</v>
      </c>
      <c r="E59" s="17">
        <v>4230.8037240674676</v>
      </c>
      <c r="F59" s="16">
        <v>5372.9999999999991</v>
      </c>
      <c r="G59" s="18">
        <f t="shared" si="13"/>
        <v>1.5014899592799891E-2</v>
      </c>
      <c r="H59" s="18">
        <f t="shared" si="14"/>
        <v>-5.8160617874526088E-2</v>
      </c>
      <c r="I59" s="18">
        <f t="shared" si="15"/>
        <v>0.19610913911530625</v>
      </c>
      <c r="J59" s="33">
        <f t="shared" si="27"/>
        <v>1</v>
      </c>
      <c r="K59" s="42">
        <f t="shared" si="16"/>
        <v>1</v>
      </c>
      <c r="L59" s="47">
        <f t="shared" si="17"/>
        <v>-0.26997146415348983</v>
      </c>
      <c r="M59" s="41"/>
      <c r="O59" s="27"/>
      <c r="P59" s="34" t="str">
        <f t="shared" si="18"/>
        <v>LV</v>
      </c>
      <c r="Q59" s="31">
        <f t="shared" si="19"/>
        <v>4492.0650000000005</v>
      </c>
      <c r="R59" s="31">
        <f t="shared" si="20"/>
        <v>4559.5129049393308</v>
      </c>
      <c r="S59" s="31">
        <f t="shared" si="21"/>
        <v>4230.8037240674676</v>
      </c>
      <c r="T59" s="35">
        <f t="shared" si="22"/>
        <v>-328.70918087186328</v>
      </c>
      <c r="U59" s="40">
        <f t="shared" si="23"/>
        <v>-7.2093047596328078E-2</v>
      </c>
      <c r="V59" s="40"/>
      <c r="W59" s="31">
        <f t="shared" si="24"/>
        <v>4018.2700000000004</v>
      </c>
      <c r="X59" s="31">
        <f t="shared" si="25"/>
        <v>4083.9979049393301</v>
      </c>
      <c r="Y59" s="31">
        <f t="shared" si="26"/>
        <v>3980.1058613920859</v>
      </c>
      <c r="Z59" s="35">
        <f t="shared" si="28"/>
        <v>-103.89204354724416</v>
      </c>
      <c r="AA59" s="22">
        <f t="shared" si="29"/>
        <v>-2.5438809217211762E-2</v>
      </c>
    </row>
    <row r="60" spans="2:27" x14ac:dyDescent="0.25">
      <c r="B60" s="43" t="s">
        <v>36</v>
      </c>
      <c r="C60" s="17">
        <v>915.72</v>
      </c>
      <c r="D60" s="17">
        <v>874.47452479220374</v>
      </c>
      <c r="E60" s="17">
        <v>773.19999999999993</v>
      </c>
      <c r="F60" s="59">
        <v>822.90300000000002</v>
      </c>
      <c r="G60" s="18">
        <f t="shared" si="13"/>
        <v>-4.5041579530638476E-2</v>
      </c>
      <c r="H60" s="18">
        <f t="shared" si="14"/>
        <v>-0.15563709430830397</v>
      </c>
      <c r="I60" s="18">
        <f t="shared" si="15"/>
        <v>-0.10135958589962002</v>
      </c>
      <c r="J60" s="33">
        <f t="shared" si="27"/>
        <v>1</v>
      </c>
      <c r="K60" s="42">
        <f t="shared" si="16"/>
        <v>1</v>
      </c>
      <c r="L60" s="47">
        <f t="shared" si="17"/>
        <v>-6.428220382824637E-2</v>
      </c>
      <c r="M60" s="41"/>
      <c r="O60" s="27"/>
      <c r="P60" s="34" t="str">
        <f t="shared" si="18"/>
        <v>MT</v>
      </c>
      <c r="Q60" s="31">
        <f t="shared" si="19"/>
        <v>915.72</v>
      </c>
      <c r="R60" s="31">
        <f t="shared" si="20"/>
        <v>874.47452479220374</v>
      </c>
      <c r="S60" s="31">
        <f t="shared" si="21"/>
        <v>773.19999999999993</v>
      </c>
      <c r="T60" s="35">
        <f t="shared" si="22"/>
        <v>-101.27452479220381</v>
      </c>
      <c r="U60" s="40">
        <f t="shared" si="23"/>
        <v>-0.11581186406347181</v>
      </c>
      <c r="V60" s="40"/>
      <c r="W60" s="31">
        <f t="shared" si="24"/>
        <v>464.34500000000003</v>
      </c>
      <c r="X60" s="31">
        <f t="shared" si="25"/>
        <v>699.22952479220407</v>
      </c>
      <c r="Y60" s="31">
        <f t="shared" si="26"/>
        <v>542.20000000000005</v>
      </c>
      <c r="Z60" s="35">
        <f t="shared" si="28"/>
        <v>-157.02952479220403</v>
      </c>
      <c r="AA60" s="22">
        <f t="shared" si="29"/>
        <v>-0.22457507760255091</v>
      </c>
    </row>
    <row r="61" spans="2:27" x14ac:dyDescent="0.25">
      <c r="B61" s="43" t="s">
        <v>22</v>
      </c>
      <c r="C61" s="17">
        <v>70105.548091334655</v>
      </c>
      <c r="D61" s="17">
        <v>63462.263279736304</v>
      </c>
      <c r="E61" s="17">
        <v>61212.881259901682</v>
      </c>
      <c r="F61" s="16">
        <v>60700</v>
      </c>
      <c r="G61" s="18">
        <f t="shared" si="13"/>
        <v>-9.4761184991284386E-2</v>
      </c>
      <c r="H61" s="18">
        <f t="shared" si="14"/>
        <v>-0.12684683414567222</v>
      </c>
      <c r="I61" s="18">
        <f t="shared" si="15"/>
        <v>-0.13416267823883143</v>
      </c>
      <c r="J61" s="33">
        <f t="shared" si="27"/>
        <v>1</v>
      </c>
      <c r="K61" s="42">
        <f t="shared" si="16"/>
        <v>0</v>
      </c>
      <c r="L61" s="47">
        <f t="shared" si="17"/>
        <v>8.3786492212979957E-3</v>
      </c>
      <c r="M61" s="41"/>
      <c r="O61" s="27"/>
      <c r="P61" s="34" t="str">
        <f t="shared" si="18"/>
        <v>NL</v>
      </c>
      <c r="Q61" s="31">
        <f t="shared" si="19"/>
        <v>70105.548091334655</v>
      </c>
      <c r="R61" s="31">
        <f t="shared" si="20"/>
        <v>63462.263279736304</v>
      </c>
      <c r="S61" s="31">
        <f t="shared" si="21"/>
        <v>61212.881259901682</v>
      </c>
      <c r="T61" s="35">
        <f t="shared" si="22"/>
        <v>-2249.382019834622</v>
      </c>
      <c r="U61" s="40">
        <f t="shared" si="23"/>
        <v>-3.5444402761362855E-2</v>
      </c>
      <c r="V61" s="40"/>
      <c r="W61" s="31">
        <f t="shared" si="24"/>
        <v>54067.783091334699</v>
      </c>
      <c r="X61" s="31">
        <f t="shared" si="25"/>
        <v>49886.458279736296</v>
      </c>
      <c r="Y61" s="31">
        <f t="shared" si="26"/>
        <v>46644.011393549343</v>
      </c>
      <c r="Z61" s="35">
        <f t="shared" si="28"/>
        <v>-3242.4468861869536</v>
      </c>
      <c r="AA61" s="22">
        <f t="shared" si="29"/>
        <v>-6.4996534089573246E-2</v>
      </c>
    </row>
    <row r="62" spans="2:27" x14ac:dyDescent="0.25">
      <c r="B62" s="43" t="s">
        <v>37</v>
      </c>
      <c r="C62" s="17">
        <v>87955.39999999998</v>
      </c>
      <c r="D62" s="17">
        <v>98133.36481408235</v>
      </c>
      <c r="E62" s="17">
        <v>93494.582299504371</v>
      </c>
      <c r="F62" s="16">
        <v>96400</v>
      </c>
      <c r="G62" s="18">
        <f t="shared" si="13"/>
        <v>0.11571733872033296</v>
      </c>
      <c r="H62" s="18">
        <f t="shared" si="14"/>
        <v>6.2977171378953312E-2</v>
      </c>
      <c r="I62" s="18">
        <f t="shared" si="15"/>
        <v>9.6010023261789756E-2</v>
      </c>
      <c r="J62" s="33">
        <f t="shared" si="27"/>
        <v>0</v>
      </c>
      <c r="K62" s="42">
        <f t="shared" si="16"/>
        <v>1</v>
      </c>
      <c r="L62" s="47">
        <f t="shared" si="17"/>
        <v>-3.1075786735837753E-2</v>
      </c>
      <c r="M62" s="41"/>
      <c r="O62" s="27"/>
      <c r="P62" s="34" t="str">
        <f t="shared" si="18"/>
        <v>PL</v>
      </c>
      <c r="Q62" s="31">
        <f t="shared" si="19"/>
        <v>87955.39999999998</v>
      </c>
      <c r="R62" s="31">
        <f t="shared" si="20"/>
        <v>98133.36481408235</v>
      </c>
      <c r="S62" s="31">
        <f t="shared" si="21"/>
        <v>93494.582299504371</v>
      </c>
      <c r="T62" s="35">
        <f t="shared" si="22"/>
        <v>-4638.7825145779789</v>
      </c>
      <c r="U62" s="40">
        <f t="shared" si="23"/>
        <v>-4.7270187090459409E-2</v>
      </c>
      <c r="V62" s="40"/>
      <c r="W62" s="31">
        <f t="shared" si="24"/>
        <v>58490.819000000003</v>
      </c>
      <c r="X62" s="31">
        <f t="shared" si="25"/>
        <v>70974.794026655203</v>
      </c>
      <c r="Y62" s="31">
        <f t="shared" si="26"/>
        <v>70138.904668968476</v>
      </c>
      <c r="Z62" s="35">
        <f t="shared" si="28"/>
        <v>-835.88935768672673</v>
      </c>
      <c r="AA62" s="22">
        <f t="shared" si="29"/>
        <v>-1.1777270637415321E-2</v>
      </c>
    </row>
    <row r="63" spans="2:27" x14ac:dyDescent="0.25">
      <c r="B63" s="43" t="s">
        <v>20</v>
      </c>
      <c r="C63" s="17">
        <v>24851.128000000001</v>
      </c>
      <c r="D63" s="17">
        <v>22078.470511416821</v>
      </c>
      <c r="E63" s="17">
        <v>20143.619764240146</v>
      </c>
      <c r="F63" s="16">
        <v>22500</v>
      </c>
      <c r="G63" s="18">
        <f t="shared" si="13"/>
        <v>-0.11157068961148076</v>
      </c>
      <c r="H63" s="18">
        <f t="shared" si="14"/>
        <v>-0.18942835253835777</v>
      </c>
      <c r="I63" s="18">
        <f t="shared" si="15"/>
        <v>-9.4608502278045514E-2</v>
      </c>
      <c r="J63" s="33">
        <f t="shared" si="27"/>
        <v>1</v>
      </c>
      <c r="K63" s="42">
        <f t="shared" si="16"/>
        <v>1</v>
      </c>
      <c r="L63" s="47">
        <f t="shared" si="17"/>
        <v>-0.11697898706085615</v>
      </c>
      <c r="M63" s="41"/>
      <c r="O63" s="27"/>
      <c r="P63" s="34" t="str">
        <f t="shared" si="18"/>
        <v>PT</v>
      </c>
      <c r="Q63" s="31">
        <f t="shared" si="19"/>
        <v>24851.128000000001</v>
      </c>
      <c r="R63" s="31">
        <f t="shared" si="20"/>
        <v>22078.470511416821</v>
      </c>
      <c r="S63" s="31">
        <f t="shared" si="21"/>
        <v>20143.619764240146</v>
      </c>
      <c r="T63" s="35">
        <f t="shared" si="22"/>
        <v>-1934.8507471766752</v>
      </c>
      <c r="U63" s="40">
        <f t="shared" si="23"/>
        <v>-8.7635180443145277E-2</v>
      </c>
      <c r="V63" s="40"/>
      <c r="W63" s="31">
        <f t="shared" si="24"/>
        <v>19011.311000000002</v>
      </c>
      <c r="X63" s="31">
        <f t="shared" si="25"/>
        <v>17131.673511416819</v>
      </c>
      <c r="Y63" s="31">
        <f t="shared" si="26"/>
        <v>15007.822404448729</v>
      </c>
      <c r="Z63" s="35">
        <f t="shared" si="28"/>
        <v>-2123.8511069680899</v>
      </c>
      <c r="AA63" s="22">
        <f t="shared" si="29"/>
        <v>-0.12397219136546829</v>
      </c>
    </row>
    <row r="64" spans="2:27" x14ac:dyDescent="0.25">
      <c r="B64" s="43" t="s">
        <v>29</v>
      </c>
      <c r="C64" s="17">
        <v>36059.756999999998</v>
      </c>
      <c r="D64" s="17">
        <v>31970.577000000005</v>
      </c>
      <c r="E64" s="17">
        <v>30759.375546859166</v>
      </c>
      <c r="F64" s="16">
        <v>42990</v>
      </c>
      <c r="G64" s="18">
        <f t="shared" si="13"/>
        <v>-0.11340009861963274</v>
      </c>
      <c r="H64" s="18">
        <f t="shared" si="14"/>
        <v>-0.14698882893583642</v>
      </c>
      <c r="I64" s="18">
        <f t="shared" si="15"/>
        <v>0.19218773437657943</v>
      </c>
      <c r="J64" s="33">
        <f t="shared" si="27"/>
        <v>1</v>
      </c>
      <c r="K64" s="42">
        <f t="shared" si="16"/>
        <v>1</v>
      </c>
      <c r="L64" s="47">
        <f t="shared" si="17"/>
        <v>-0.39762265116561185</v>
      </c>
      <c r="M64" s="41"/>
      <c r="O64" s="27"/>
      <c r="P64" s="34" t="str">
        <f t="shared" si="18"/>
        <v>RO</v>
      </c>
      <c r="Q64" s="31">
        <f t="shared" si="19"/>
        <v>36059.756999999998</v>
      </c>
      <c r="R64" s="31">
        <f t="shared" si="20"/>
        <v>31970.577000000005</v>
      </c>
      <c r="S64" s="31">
        <f t="shared" si="21"/>
        <v>30759.375546859166</v>
      </c>
      <c r="T64" s="35">
        <f t="shared" si="22"/>
        <v>-1211.2014531408386</v>
      </c>
      <c r="U64" s="40">
        <f t="shared" si="23"/>
        <v>-3.78848793733325E-2</v>
      </c>
      <c r="V64" s="40"/>
      <c r="W64" s="31">
        <f t="shared" si="24"/>
        <v>24600.038</v>
      </c>
      <c r="X64" s="31">
        <f t="shared" si="25"/>
        <v>23875.530999999999</v>
      </c>
      <c r="Y64" s="31">
        <f t="shared" si="26"/>
        <v>23564.815165210508</v>
      </c>
      <c r="Z64" s="35">
        <f t="shared" si="28"/>
        <v>-310.71583478949105</v>
      </c>
      <c r="AA64" s="22">
        <f t="shared" si="29"/>
        <v>-1.3013986360742765E-2</v>
      </c>
    </row>
    <row r="65" spans="2:28" x14ac:dyDescent="0.25">
      <c r="B65" s="43" t="s">
        <v>25</v>
      </c>
      <c r="C65" s="17">
        <v>48993.221000000005</v>
      </c>
      <c r="D65" s="17">
        <v>45776.174642113299</v>
      </c>
      <c r="E65" s="17">
        <v>43061.794723578649</v>
      </c>
      <c r="F65" s="16">
        <v>43400</v>
      </c>
      <c r="G65" s="18">
        <f t="shared" si="13"/>
        <v>-6.5663091591522504E-2</v>
      </c>
      <c r="H65" s="18">
        <f t="shared" si="14"/>
        <v>-0.12106626499248452</v>
      </c>
      <c r="I65" s="18">
        <f t="shared" si="15"/>
        <v>-0.11416316147084926</v>
      </c>
      <c r="J65" s="33">
        <f t="shared" si="27"/>
        <v>1</v>
      </c>
      <c r="K65" s="42">
        <f t="shared" si="16"/>
        <v>1</v>
      </c>
      <c r="L65" s="47">
        <f t="shared" si="17"/>
        <v>-7.8539521771526562E-3</v>
      </c>
      <c r="M65" s="41"/>
      <c r="O65" s="27"/>
      <c r="P65" s="34" t="str">
        <f t="shared" si="18"/>
        <v>SE</v>
      </c>
      <c r="Q65" s="31">
        <f t="shared" si="19"/>
        <v>48993.221000000005</v>
      </c>
      <c r="R65" s="31">
        <f t="shared" si="20"/>
        <v>45776.174642113299</v>
      </c>
      <c r="S65" s="31">
        <f t="shared" si="21"/>
        <v>43061.794723578649</v>
      </c>
      <c r="T65" s="35">
        <f t="shared" si="22"/>
        <v>-2714.3799185346506</v>
      </c>
      <c r="U65" s="40">
        <f t="shared" si="23"/>
        <v>-5.929678352890299E-2</v>
      </c>
      <c r="V65" s="40"/>
      <c r="W65" s="31">
        <f t="shared" si="24"/>
        <v>33243.838000000003</v>
      </c>
      <c r="X65" s="31">
        <f t="shared" si="25"/>
        <v>31542.033724754001</v>
      </c>
      <c r="Y65" s="31">
        <f t="shared" si="26"/>
        <v>30287.30024007734</v>
      </c>
      <c r="Z65" s="35">
        <f t="shared" si="28"/>
        <v>-1254.7334846766607</v>
      </c>
      <c r="AA65" s="22">
        <f t="shared" si="29"/>
        <v>-3.9779726812350508E-2</v>
      </c>
    </row>
    <row r="66" spans="2:28" x14ac:dyDescent="0.25">
      <c r="B66" s="43" t="s">
        <v>35</v>
      </c>
      <c r="C66" s="17">
        <v>7249.8013003726001</v>
      </c>
      <c r="D66" s="17">
        <v>6522.2876027515003</v>
      </c>
      <c r="E66" s="17">
        <v>6195.2605760128718</v>
      </c>
      <c r="F66" s="59">
        <v>7125</v>
      </c>
      <c r="G66" s="18">
        <f t="shared" si="13"/>
        <v>-0.10034946717556381</v>
      </c>
      <c r="H66" s="18">
        <f t="shared" si="14"/>
        <v>-0.14545787955671707</v>
      </c>
      <c r="I66" s="18">
        <f t="shared" si="15"/>
        <v>-1.7214444258794481E-2</v>
      </c>
      <c r="J66" s="33">
        <f t="shared" si="27"/>
        <v>1</v>
      </c>
      <c r="K66" s="42">
        <f t="shared" si="16"/>
        <v>1</v>
      </c>
      <c r="L66" s="47">
        <f t="shared" si="17"/>
        <v>-0.15007269066081597</v>
      </c>
      <c r="M66" s="41"/>
      <c r="O66" s="27"/>
      <c r="P66" s="34" t="str">
        <f t="shared" si="18"/>
        <v>SI</v>
      </c>
      <c r="Q66" s="31">
        <f t="shared" si="19"/>
        <v>7249.8013003726001</v>
      </c>
      <c r="R66" s="31">
        <f t="shared" si="20"/>
        <v>6522.2876027515003</v>
      </c>
      <c r="S66" s="31">
        <f t="shared" si="21"/>
        <v>6195.2605760128718</v>
      </c>
      <c r="T66" s="35">
        <f t="shared" si="22"/>
        <v>-327.02702673862859</v>
      </c>
      <c r="U66" s="40">
        <f t="shared" si="23"/>
        <v>-5.0139927377729952E-2</v>
      </c>
      <c r="V66" s="40"/>
      <c r="W66" s="31">
        <f t="shared" si="24"/>
        <v>5131.6893003726</v>
      </c>
      <c r="X66" s="31">
        <f t="shared" si="25"/>
        <v>4849.1886027515002</v>
      </c>
      <c r="Y66" s="31">
        <f t="shared" si="26"/>
        <v>4526.0142029673189</v>
      </c>
      <c r="Z66" s="35">
        <f t="shared" si="28"/>
        <v>-323.17439978418133</v>
      </c>
      <c r="AA66" s="22">
        <f t="shared" si="29"/>
        <v>-6.6645046472477376E-2</v>
      </c>
    </row>
    <row r="67" spans="2:28" x14ac:dyDescent="0.25">
      <c r="B67" s="43" t="s">
        <v>28</v>
      </c>
      <c r="C67" s="17">
        <v>17414.235999999997</v>
      </c>
      <c r="D67" s="17">
        <v>15982.329112066491</v>
      </c>
      <c r="E67" s="17">
        <v>15126.118727915984</v>
      </c>
      <c r="F67" s="16">
        <v>16379.999999999998</v>
      </c>
      <c r="G67" s="18">
        <f t="shared" si="13"/>
        <v>-8.2226225022648536E-2</v>
      </c>
      <c r="H67" s="18">
        <f t="shared" si="14"/>
        <v>-0.13139349162857406</v>
      </c>
      <c r="I67" s="18">
        <f t="shared" si="15"/>
        <v>-5.9390259785154997E-2</v>
      </c>
      <c r="J67" s="33">
        <f t="shared" si="27"/>
        <v>1</v>
      </c>
      <c r="K67" s="42">
        <f t="shared" si="16"/>
        <v>1</v>
      </c>
      <c r="L67" s="47">
        <f t="shared" si="17"/>
        <v>-8.2895109752769272E-2</v>
      </c>
      <c r="M67" s="41"/>
      <c r="O67" s="27"/>
      <c r="P67" s="34" t="str">
        <f t="shared" si="18"/>
        <v>SK</v>
      </c>
      <c r="Q67" s="31">
        <f t="shared" si="19"/>
        <v>17414.235999999997</v>
      </c>
      <c r="R67" s="31">
        <f t="shared" si="20"/>
        <v>15982.329112066491</v>
      </c>
      <c r="S67" s="31">
        <f t="shared" si="21"/>
        <v>15126.118727915984</v>
      </c>
      <c r="T67" s="35">
        <f t="shared" si="22"/>
        <v>-856.2103841505068</v>
      </c>
      <c r="U67" s="40">
        <f t="shared" si="23"/>
        <v>-5.3572315908829389E-2</v>
      </c>
      <c r="V67" s="40"/>
      <c r="W67" s="31">
        <f t="shared" si="24"/>
        <v>11557.52</v>
      </c>
      <c r="X67" s="31">
        <f t="shared" si="25"/>
        <v>11168.92253501481</v>
      </c>
      <c r="Y67" s="31">
        <f t="shared" si="26"/>
        <v>10706.069134046247</v>
      </c>
      <c r="Z67" s="35">
        <f t="shared" si="28"/>
        <v>-462.85340096856271</v>
      </c>
      <c r="AA67" s="22">
        <f t="shared" si="29"/>
        <v>-4.1441186427563399E-2</v>
      </c>
    </row>
    <row r="68" spans="2:28" x14ac:dyDescent="0.25">
      <c r="B68" s="54" t="s">
        <v>38</v>
      </c>
      <c r="C68" s="52">
        <v>223477.78200000001</v>
      </c>
      <c r="D68" s="52">
        <v>174296.99358135095</v>
      </c>
      <c r="E68" s="52">
        <v>153728.70706861286</v>
      </c>
      <c r="F68" s="52">
        <v>177600</v>
      </c>
      <c r="G68" s="45">
        <f t="shared" si="13"/>
        <v>-0.22007014736994779</v>
      </c>
      <c r="H68" s="45">
        <f t="shared" si="14"/>
        <v>-0.31210742431382799</v>
      </c>
      <c r="I68" s="45">
        <f t="shared" si="15"/>
        <v>-0.20529012588821915</v>
      </c>
      <c r="J68" s="46">
        <f>IF(H68&lt;0, 1,0)</f>
        <v>1</v>
      </c>
      <c r="K68" s="46">
        <f t="shared" si="16"/>
        <v>1</v>
      </c>
      <c r="L68" s="47">
        <f t="shared" si="17"/>
        <v>-0.1552819469218121</v>
      </c>
      <c r="M68" s="41"/>
      <c r="O68" s="27"/>
      <c r="P68" s="38" t="str">
        <f t="shared" si="18"/>
        <v>UK</v>
      </c>
      <c r="Q68" s="37">
        <f t="shared" si="19"/>
        <v>223477.78200000001</v>
      </c>
      <c r="R68" s="37">
        <f t="shared" si="20"/>
        <v>174296.99358135095</v>
      </c>
      <c r="S68" s="37">
        <f t="shared" si="21"/>
        <v>153728.70706861286</v>
      </c>
      <c r="T68" s="39">
        <f t="shared" si="22"/>
        <v>-20568.286512738094</v>
      </c>
      <c r="U68" s="57">
        <f t="shared" si="23"/>
        <v>-0.11800712158089005</v>
      </c>
      <c r="V68" s="57"/>
      <c r="W68" s="37">
        <f t="shared" si="24"/>
        <v>152974.63099999999</v>
      </c>
      <c r="X68" s="37">
        <f t="shared" si="25"/>
        <v>134114.84258135091</v>
      </c>
      <c r="Y68" s="37">
        <f t="shared" si="26"/>
        <v>117184.32840669533</v>
      </c>
      <c r="Z68" s="39">
        <f t="shared" si="28"/>
        <v>-16930.514174655575</v>
      </c>
      <c r="AA68" s="58">
        <f t="shared" si="29"/>
        <v>-0.12623892962768773</v>
      </c>
    </row>
    <row r="69" spans="2:28" x14ac:dyDescent="0.25">
      <c r="B69" s="55" t="s">
        <v>49</v>
      </c>
      <c r="C69" s="52">
        <v>1720993.5418062485</v>
      </c>
      <c r="D69" s="52">
        <v>1524243.3714607814</v>
      </c>
      <c r="E69" s="52">
        <v>1399674.350556493</v>
      </c>
      <c r="F69" s="52">
        <v>1483000</v>
      </c>
      <c r="G69" s="45">
        <f t="shared" si="13"/>
        <v>-0.11432359597292285</v>
      </c>
      <c r="H69" s="45">
        <f t="shared" si="14"/>
        <v>-0.18670563453278199</v>
      </c>
      <c r="I69" s="45">
        <f t="shared" si="15"/>
        <v>-0.13828845723410743</v>
      </c>
      <c r="J69" s="46">
        <f t="shared" ref="J69:J70" si="30">IF(H69&lt;0, 1,0)</f>
        <v>1</v>
      </c>
      <c r="K69" s="46">
        <f t="shared" si="16"/>
        <v>1</v>
      </c>
      <c r="L69" s="47">
        <f t="shared" si="17"/>
        <v>-5.9532168615062296E-2</v>
      </c>
      <c r="M69" s="41"/>
      <c r="O69" s="36"/>
      <c r="P69" s="38" t="str">
        <f t="shared" si="18"/>
        <v>EU 27+UK</v>
      </c>
      <c r="Q69" s="37">
        <f t="shared" si="19"/>
        <v>1720993.5418062485</v>
      </c>
      <c r="R69" s="37">
        <f t="shared" si="20"/>
        <v>1524243.3714607814</v>
      </c>
      <c r="S69" s="37">
        <f t="shared" si="21"/>
        <v>1399674.350556493</v>
      </c>
      <c r="T69" s="39">
        <f t="shared" si="22"/>
        <v>-124569.02090428839</v>
      </c>
      <c r="U69" s="57">
        <f t="shared" si="23"/>
        <v>-8.1725151794431489E-2</v>
      </c>
      <c r="V69" s="40"/>
      <c r="W69" s="37">
        <f t="shared" si="24"/>
        <v>1193657.8621137864</v>
      </c>
      <c r="X69" s="37">
        <f t="shared" si="25"/>
        <v>1117595.4055827837</v>
      </c>
      <c r="Y69" s="37">
        <f t="shared" si="26"/>
        <v>1051698.8280803056</v>
      </c>
      <c r="Z69" s="39">
        <f t="shared" ref="Z69:Z70" si="31">Y69-X69</f>
        <v>-65896.577502478147</v>
      </c>
      <c r="AA69" s="57">
        <f t="shared" ref="AA69:AA70" si="32">Z69/X69</f>
        <v>-5.8962820689223906E-2</v>
      </c>
    </row>
    <row r="70" spans="2:28" x14ac:dyDescent="0.25">
      <c r="B70" s="55" t="s">
        <v>50</v>
      </c>
      <c r="C70" s="52">
        <v>1497515.7598062484</v>
      </c>
      <c r="D70" s="52">
        <v>1349946.3778794305</v>
      </c>
      <c r="E70" s="52">
        <v>1245945.6434878802</v>
      </c>
      <c r="F70" s="52">
        <v>1305400</v>
      </c>
      <c r="G70" s="45">
        <f t="shared" si="13"/>
        <v>-9.8542790592007323E-2</v>
      </c>
      <c r="H70" s="45">
        <f t="shared" si="14"/>
        <v>-0.16799163192173472</v>
      </c>
      <c r="I70" s="45">
        <f t="shared" si="15"/>
        <v>-0.12828964139322629</v>
      </c>
      <c r="J70" s="46">
        <f t="shared" si="30"/>
        <v>1</v>
      </c>
      <c r="K70" s="46">
        <f t="shared" si="16"/>
        <v>1</v>
      </c>
      <c r="L70" s="40">
        <f t="shared" si="17"/>
        <v>-4.7718258675943669E-2</v>
      </c>
      <c r="M70" s="41"/>
      <c r="O70" s="36"/>
      <c r="P70" s="38" t="str">
        <f t="shared" si="18"/>
        <v>EU 27</v>
      </c>
      <c r="Q70" s="37">
        <f t="shared" si="19"/>
        <v>1497515.7598062484</v>
      </c>
      <c r="R70" s="37">
        <f t="shared" si="20"/>
        <v>1349946.3778794305</v>
      </c>
      <c r="S70" s="37">
        <f t="shared" si="21"/>
        <v>1245945.6434878802</v>
      </c>
      <c r="T70" s="39">
        <f t="shared" si="22"/>
        <v>-104000.7343915503</v>
      </c>
      <c r="U70" s="57">
        <f t="shared" si="23"/>
        <v>-7.7040641091922726E-2</v>
      </c>
      <c r="V70" s="40"/>
      <c r="W70" s="37">
        <f t="shared" si="24"/>
        <v>1040683.2311137865</v>
      </c>
      <c r="X70" s="37">
        <f t="shared" si="25"/>
        <v>983480.56300143281</v>
      </c>
      <c r="Y70" s="37">
        <f t="shared" si="26"/>
        <v>934514.4996736102</v>
      </c>
      <c r="Z70" s="39">
        <f t="shared" si="31"/>
        <v>-48966.063327822601</v>
      </c>
      <c r="AA70" s="57">
        <f t="shared" si="32"/>
        <v>-4.978854201082087E-2</v>
      </c>
    </row>
    <row r="71" spans="2:28" x14ac:dyDescent="0.25">
      <c r="O71" s="36"/>
      <c r="P71" s="43"/>
      <c r="Q71" s="43"/>
      <c r="R71" s="43"/>
      <c r="S71" s="43"/>
      <c r="T71" s="43"/>
      <c r="U71" s="43"/>
      <c r="V71" s="40"/>
      <c r="W71" s="43"/>
      <c r="X71" s="43"/>
      <c r="Y71" s="43"/>
      <c r="Z71" s="43"/>
      <c r="AA71" s="43"/>
      <c r="AB71" s="43"/>
    </row>
    <row r="72" spans="2:28" x14ac:dyDescent="0.25">
      <c r="O72" s="36"/>
      <c r="P72" s="43"/>
      <c r="Q72" s="43"/>
      <c r="R72" s="43"/>
      <c r="S72" s="43"/>
      <c r="T72" s="43"/>
      <c r="U72" s="43"/>
      <c r="V72" s="40"/>
      <c r="W72" s="43"/>
      <c r="X72" s="43"/>
      <c r="Y72" s="43"/>
      <c r="Z72" s="43"/>
      <c r="AA72" s="43"/>
      <c r="AB72" s="43"/>
    </row>
    <row r="73" spans="2:28" x14ac:dyDescent="0.25">
      <c r="O73" s="27"/>
      <c r="P73" s="43"/>
      <c r="Q73" s="43"/>
      <c r="R73" s="43"/>
      <c r="S73" s="43"/>
      <c r="T73" s="43"/>
      <c r="U73" s="43"/>
      <c r="V73" s="28"/>
      <c r="W73" s="43"/>
      <c r="X73" s="43"/>
      <c r="Y73" s="43"/>
      <c r="Z73" s="43"/>
      <c r="AA73" s="43"/>
      <c r="AB73" s="43"/>
    </row>
    <row r="74" spans="2:28" x14ac:dyDescent="0.25">
      <c r="G74"/>
      <c r="H74"/>
      <c r="I74"/>
      <c r="J74"/>
      <c r="K74"/>
      <c r="L74"/>
      <c r="O74" s="27"/>
      <c r="P74" s="43"/>
      <c r="Q74" s="43"/>
      <c r="R74" s="43"/>
      <c r="S74" s="43"/>
      <c r="T74" s="43"/>
      <c r="U74" s="43"/>
      <c r="V74" s="28"/>
      <c r="W74" s="43"/>
      <c r="X74" s="43"/>
      <c r="Y74" s="43"/>
      <c r="Z74" s="43"/>
      <c r="AA74" s="43"/>
      <c r="AB74" s="43"/>
    </row>
    <row r="75" spans="2:28" x14ac:dyDescent="0.25">
      <c r="G75"/>
      <c r="H75"/>
      <c r="I75"/>
      <c r="J75"/>
      <c r="K75"/>
      <c r="L75"/>
      <c r="O75" s="27"/>
      <c r="W75" s="43"/>
      <c r="X75" s="43"/>
      <c r="Y75" s="43"/>
      <c r="Z75" s="43"/>
      <c r="AA75" s="43"/>
      <c r="AB75" s="43"/>
    </row>
    <row r="76" spans="2:28" x14ac:dyDescent="0.25">
      <c r="G76"/>
      <c r="H76"/>
      <c r="I76"/>
      <c r="J76"/>
      <c r="K76"/>
      <c r="L76"/>
      <c r="O76" s="27"/>
    </row>
    <row r="77" spans="2:28" x14ac:dyDescent="0.25">
      <c r="G77"/>
      <c r="H77"/>
      <c r="I77"/>
      <c r="J77"/>
      <c r="K77"/>
      <c r="L77"/>
      <c r="O77" s="27"/>
    </row>
    <row r="78" spans="2:28" x14ac:dyDescent="0.25">
      <c r="G78"/>
      <c r="H78"/>
      <c r="I78"/>
      <c r="J78"/>
      <c r="K78"/>
      <c r="L78"/>
      <c r="O78" s="27"/>
    </row>
    <row r="79" spans="2:28" x14ac:dyDescent="0.25">
      <c r="G79"/>
      <c r="H79"/>
      <c r="I79"/>
      <c r="J79"/>
      <c r="K79"/>
      <c r="L79"/>
      <c r="O79" s="27"/>
    </row>
    <row r="80" spans="2:28" x14ac:dyDescent="0.25">
      <c r="G80"/>
      <c r="H80"/>
      <c r="I80"/>
      <c r="J80"/>
      <c r="K80"/>
      <c r="L80"/>
      <c r="O80" s="27"/>
    </row>
    <row r="81" spans="7:15" x14ac:dyDescent="0.25">
      <c r="G81"/>
      <c r="H81"/>
      <c r="I81"/>
      <c r="J81"/>
      <c r="K81"/>
      <c r="L81"/>
      <c r="O81" s="27"/>
    </row>
    <row r="82" spans="7:15" x14ac:dyDescent="0.25">
      <c r="G82"/>
      <c r="H82"/>
      <c r="I82"/>
      <c r="J82"/>
      <c r="K82"/>
      <c r="L82"/>
      <c r="O82" s="27"/>
    </row>
    <row r="83" spans="7:15" x14ac:dyDescent="0.25">
      <c r="G83"/>
      <c r="H83"/>
      <c r="I83"/>
      <c r="J83"/>
      <c r="K83"/>
      <c r="L83"/>
    </row>
    <row r="84" spans="7:15" x14ac:dyDescent="0.25">
      <c r="G84"/>
      <c r="H84"/>
      <c r="I84"/>
      <c r="J84"/>
      <c r="K84"/>
      <c r="L84"/>
    </row>
    <row r="85" spans="7:15" x14ac:dyDescent="0.25">
      <c r="G85"/>
      <c r="H85"/>
      <c r="I85"/>
      <c r="J85"/>
      <c r="K85"/>
      <c r="L85"/>
    </row>
    <row r="86" spans="7:15" x14ac:dyDescent="0.25">
      <c r="G86"/>
      <c r="H86"/>
      <c r="I86"/>
      <c r="J86"/>
      <c r="K86"/>
      <c r="L86"/>
    </row>
    <row r="87" spans="7:15" x14ac:dyDescent="0.25">
      <c r="G87"/>
      <c r="H87"/>
      <c r="I87"/>
      <c r="J87"/>
      <c r="K87"/>
      <c r="L87"/>
    </row>
    <row r="88" spans="7:15" x14ac:dyDescent="0.25">
      <c r="G88"/>
      <c r="H88"/>
      <c r="I88"/>
      <c r="J88"/>
      <c r="K88"/>
      <c r="L88"/>
    </row>
    <row r="89" spans="7:15" x14ac:dyDescent="0.25">
      <c r="G89"/>
      <c r="H89"/>
      <c r="I89"/>
      <c r="J89"/>
      <c r="K89"/>
      <c r="L89"/>
    </row>
    <row r="90" spans="7:15" x14ac:dyDescent="0.25">
      <c r="G90"/>
      <c r="H90"/>
      <c r="I90"/>
      <c r="J90"/>
      <c r="K90"/>
      <c r="L90"/>
    </row>
    <row r="91" spans="7:15" x14ac:dyDescent="0.25">
      <c r="G91"/>
      <c r="H91"/>
      <c r="I91"/>
      <c r="J91"/>
      <c r="K91"/>
      <c r="L91"/>
    </row>
    <row r="92" spans="7:15" x14ac:dyDescent="0.25">
      <c r="G92"/>
      <c r="H92"/>
      <c r="I92"/>
      <c r="J92"/>
      <c r="K92"/>
      <c r="L92"/>
    </row>
    <row r="93" spans="7:15" x14ac:dyDescent="0.25">
      <c r="G93"/>
      <c r="H93"/>
      <c r="I93"/>
      <c r="J93"/>
      <c r="K93"/>
      <c r="L93"/>
    </row>
    <row r="94" spans="7:15" x14ac:dyDescent="0.25">
      <c r="G94"/>
      <c r="H94"/>
      <c r="I94"/>
      <c r="J94"/>
      <c r="K94"/>
      <c r="L94"/>
    </row>
    <row r="95" spans="7:15" x14ac:dyDescent="0.25">
      <c r="G95"/>
      <c r="H95"/>
      <c r="I95"/>
      <c r="J95"/>
      <c r="K95"/>
      <c r="L95"/>
    </row>
    <row r="96" spans="7:15" x14ac:dyDescent="0.25">
      <c r="G96"/>
      <c r="H96"/>
      <c r="I96"/>
      <c r="J96"/>
      <c r="K96"/>
      <c r="L96"/>
    </row>
    <row r="97" spans="7:12" x14ac:dyDescent="0.25">
      <c r="G97"/>
      <c r="H97"/>
      <c r="I97"/>
      <c r="J97"/>
      <c r="K97"/>
      <c r="L97"/>
    </row>
    <row r="98" spans="7:12" x14ac:dyDescent="0.25">
      <c r="G98"/>
      <c r="H98"/>
      <c r="I98"/>
      <c r="J98"/>
      <c r="K98"/>
      <c r="L98"/>
    </row>
    <row r="99" spans="7:12" x14ac:dyDescent="0.25">
      <c r="G99"/>
      <c r="H99"/>
      <c r="I99"/>
      <c r="J99"/>
      <c r="K99"/>
      <c r="L99"/>
    </row>
    <row r="100" spans="7:12" x14ac:dyDescent="0.25">
      <c r="G100"/>
      <c r="H100"/>
      <c r="I100"/>
      <c r="J100"/>
      <c r="K100"/>
      <c r="L100"/>
    </row>
    <row r="101" spans="7:12" x14ac:dyDescent="0.25">
      <c r="G101"/>
      <c r="H101"/>
      <c r="I101"/>
      <c r="J101"/>
      <c r="K101"/>
      <c r="L101"/>
    </row>
    <row r="102" spans="7:12" x14ac:dyDescent="0.25">
      <c r="G102"/>
      <c r="H102"/>
      <c r="I102"/>
      <c r="J102"/>
      <c r="K102"/>
      <c r="L102"/>
    </row>
    <row r="103" spans="7:12" x14ac:dyDescent="0.25">
      <c r="G103"/>
      <c r="H103"/>
      <c r="I103"/>
      <c r="J103"/>
      <c r="K103"/>
      <c r="L103"/>
    </row>
    <row r="104" spans="7:12" x14ac:dyDescent="0.25">
      <c r="G104"/>
      <c r="H104"/>
      <c r="I104"/>
      <c r="J104"/>
      <c r="K104"/>
      <c r="L104"/>
    </row>
    <row r="105" spans="7:12" x14ac:dyDescent="0.25">
      <c r="G105"/>
      <c r="H105"/>
      <c r="I105"/>
      <c r="J105"/>
      <c r="K105"/>
      <c r="L105"/>
    </row>
    <row r="106" spans="7:12" x14ac:dyDescent="0.25">
      <c r="G106"/>
      <c r="H106"/>
      <c r="I106"/>
      <c r="J106"/>
      <c r="K106"/>
      <c r="L106"/>
    </row>
  </sheetData>
  <sortState xmlns:xlrd2="http://schemas.microsoft.com/office/spreadsheetml/2017/richdata2" ref="U6:Y32">
    <sortCondition ref="V6:V32"/>
  </sortState>
  <mergeCells count="6">
    <mergeCell ref="W39:Z39"/>
    <mergeCell ref="O3:P3"/>
    <mergeCell ref="Q3:R3"/>
    <mergeCell ref="V3:W3"/>
    <mergeCell ref="X3:Y3"/>
    <mergeCell ref="Q39:S39"/>
  </mergeCells>
  <phoneticPr fontId="12" type="noConversion"/>
  <conditionalFormatting sqref="G41:H7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{33E5EDB1-5A4B-4216-A6B8-E0B5FC51D544}</x14:id>
        </ext>
      </extLst>
    </cfRule>
  </conditionalFormatting>
  <conditionalFormatting sqref="I41:I70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{523A105E-BC99-4D2E-BB08-86BEC369C489}</x14:id>
        </ext>
      </extLst>
    </cfRule>
  </conditionalFormatting>
  <conditionalFormatting sqref="I6:I35">
    <cfRule type="dataBar" priority="2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{7B2B4E4E-AFBD-4C8E-86FB-664DA10D0EE4}</x14:id>
        </ext>
      </extLst>
    </cfRule>
  </conditionalFormatting>
  <conditionalFormatting sqref="T41:T68"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Z41:Z68">
    <cfRule type="cellIs" dxfId="5" priority="9" operator="lessThan">
      <formula>0</formula>
    </cfRule>
    <cfRule type="cellIs" dxfId="4" priority="10" operator="greaterThan">
      <formula>0</formula>
    </cfRule>
  </conditionalFormatting>
  <conditionalFormatting sqref="AA41:AA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3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L41:L70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G6:H35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{E6A28FC9-7F99-448B-ACE9-9FD6FBD86847}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E5EDB1-5A4B-4216-A6B8-E0B5FC51D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G41:H70</xm:sqref>
        </x14:conditionalFormatting>
        <x14:conditionalFormatting xmlns:xm="http://schemas.microsoft.com/office/excel/2006/main">
          <x14:cfRule type="dataBar" id="{523A105E-BC99-4D2E-BB08-86BEC369C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I41:I70</xm:sqref>
        </x14:conditionalFormatting>
        <x14:conditionalFormatting xmlns:xm="http://schemas.microsoft.com/office/excel/2006/main">
          <x14:cfRule type="dataBar" id="{7B2B4E4E-AFBD-4C8E-86FB-664DA10D0E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I6:I35</xm:sqref>
        </x14:conditionalFormatting>
        <x14:conditionalFormatting xmlns:xm="http://schemas.microsoft.com/office/excel/2006/main">
          <x14:cfRule type="dataBar" id="{E6A28FC9-7F99-448B-ACE9-9FD6FBD86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G6:H35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2" ma:contentTypeDescription="Create a new document." ma:contentTypeScope="" ma:versionID="b4b64cb18827f9f90d94a5f9296f8947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2285fea299818db167af4ad1aa53698e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D10F55-5C5B-4BDF-B526-E7A4CC68B054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ab36edd1-f22d-48fa-8c14-ce14ffa55440"/>
    <ds:schemaRef ds:uri="9962651d-4d37-485e-88c7-c8ed15b3022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7E6006E-F12C-4467-8DBB-32509086B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7EE31B-C4EE-4A2E-A4F9-C865700790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2021-10-25T13:00:19Z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  <property fmtid="{D5CDD505-2E9C-101B-9397-08002B2CF9AE}" pid="3" name="ContentTypeId">
    <vt:lpwstr>0x010100079ACD8FE689A844B2384B5229685DD9</vt:lpwstr>
  </property>
</Properties>
</file>