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290" tabRatio="939" activeTab="2"/>
  </bookViews>
  <sheets>
    <sheet name="Data" sheetId="18" r:id="rId1"/>
    <sheet name="Data and Chart" sheetId="19" r:id="rId2"/>
    <sheet name="Draft" sheetId="20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7" i="18" l="1"/>
  <c r="V28" i="18"/>
  <c r="V29" i="18"/>
  <c r="V30" i="18"/>
  <c r="V26" i="18"/>
  <c r="T27" i="18"/>
  <c r="T28" i="18"/>
  <c r="T29" i="18"/>
  <c r="T30" i="18"/>
  <c r="T26" i="18"/>
  <c r="N30" i="18"/>
  <c r="O30" i="18"/>
  <c r="P30" i="18"/>
  <c r="Q30" i="18"/>
  <c r="R30" i="18"/>
  <c r="M30" i="18"/>
  <c r="N26" i="18"/>
  <c r="O26" i="18"/>
  <c r="P26" i="18"/>
  <c r="Q26" i="18"/>
  <c r="R26" i="18"/>
  <c r="M26" i="18"/>
  <c r="D29" i="18"/>
  <c r="E29" i="18"/>
  <c r="F29" i="18"/>
  <c r="G29" i="18"/>
  <c r="H29" i="18"/>
  <c r="C29" i="18"/>
  <c r="D28" i="18"/>
  <c r="E28" i="18"/>
  <c r="F28" i="18"/>
  <c r="G28" i="18"/>
  <c r="H28" i="18"/>
  <c r="C28" i="18"/>
</calcChain>
</file>

<file path=xl/sharedStrings.xml><?xml version="1.0" encoding="utf-8"?>
<sst xmlns="http://schemas.openxmlformats.org/spreadsheetml/2006/main" count="28" uniqueCount="19">
  <si>
    <t>Unit: million tonnes</t>
  </si>
  <si>
    <t>Landfill rate (%)</t>
  </si>
  <si>
    <t>Waste excluding major mineral wastes</t>
  </si>
  <si>
    <t>Note: This figure disregards major mineral wastes</t>
  </si>
  <si>
    <t>Figure 1: Amounts and share of waste deposited on landfills, by type of waste category</t>
  </si>
  <si>
    <t>EU-27</t>
  </si>
  <si>
    <t>Waste to landfill</t>
  </si>
  <si>
    <t>Waste not to landfill</t>
  </si>
  <si>
    <t xml:space="preserve">The third data set (landfill rate) should be shown as dots above every year </t>
  </si>
  <si>
    <t>Landfilled waste, excluding major mineral wastes</t>
  </si>
  <si>
    <t>Combustion waste landfilled</t>
  </si>
  <si>
    <t>Household and similar waste landfilled</t>
  </si>
  <si>
    <t>Sorting residues landfilled</t>
  </si>
  <si>
    <t>Other waste landfilled</t>
  </si>
  <si>
    <t>2020-2010</t>
  </si>
  <si>
    <t>Combustion waste</t>
  </si>
  <si>
    <t>Sorting residues</t>
  </si>
  <si>
    <t>Other</t>
  </si>
  <si>
    <t>Household/similar waste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</si>
</sst>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30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0" fontId="3" fillId="2" borderId="1" xfId="0" applyFont="1" applyFill="1" applyBorder="1"/>
    <xf numFmtId="0" fontId="0" fillId="2" borderId="1" xfId="0" applyFill="1" applyBorder="1" applyAlignment="1">
      <alignment wrapText="1"/>
    </xf>
    <xf numFmtId="0" fontId="4" fillId="0" borderId="1" xfId="0" applyFont="1" applyBorder="1"/>
    <xf numFmtId="0" fontId="4" fillId="0" borderId="0" xfId="0" applyFont="1"/>
    <xf numFmtId="0" fontId="0" fillId="0" borderId="0" xfId="0" applyAlignment="1">
      <alignment wrapText="1"/>
    </xf>
    <xf numFmtId="9" fontId="3" fillId="0" borderId="1" xfId="0" applyNumberFormat="1" applyFont="1" applyBorder="1"/>
    <xf numFmtId="0" fontId="3" fillId="2" borderId="2" xfId="0" applyFont="1" applyFill="1" applyBorder="1"/>
    <xf numFmtId="3" fontId="0" fillId="0" borderId="0" xfId="0" applyNumberFormat="1" applyBorder="1"/>
    <xf numFmtId="0" fontId="0" fillId="0" borderId="0" xfId="0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2" fillId="2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8" fillId="2" borderId="1" xfId="0" applyFont="1" applyFill="1" applyBorder="1"/>
    <xf numFmtId="0" fontId="6" fillId="2" borderId="1" xfId="0" applyFont="1" applyFill="1" applyBorder="1" applyAlignment="1">
      <alignment wrapText="1"/>
    </xf>
    <xf numFmtId="3" fontId="6" fillId="0" borderId="1" xfId="0" applyNumberFormat="1" applyFont="1" applyBorder="1"/>
    <xf numFmtId="0" fontId="6" fillId="0" borderId="1" xfId="0" applyFont="1" applyBorder="1"/>
    <xf numFmtId="1" fontId="6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9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1" fontId="6" fillId="0" borderId="1" xfId="0" applyNumberFormat="1" applyFont="1" applyBorder="1"/>
  </cellXfs>
  <cellStyles count="5">
    <cellStyle name="Normal" xfId="0" builtinId="0"/>
    <cellStyle name="Normal 2" xfId="1"/>
    <cellStyle name="Normal 2 2" xfId="3"/>
    <cellStyle name="Normal 3" xfId="2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Landiflling compared with waste generation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Data!$B$27</c:f>
              <c:strCache>
                <c:ptCount val="1"/>
                <c:pt idx="0">
                  <c:v>Waste to landfill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Data!$C$25:$H$25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Data!$C$27:$H$27</c:f>
              <c:numCache>
                <c:formatCode>#,##0</c:formatCode>
                <c:ptCount val="6"/>
                <c:pt idx="0">
                  <c:v>172.9</c:v>
                </c:pt>
                <c:pt idx="1">
                  <c:v>176.96</c:v>
                </c:pt>
                <c:pt idx="2">
                  <c:v>172.46</c:v>
                </c:pt>
                <c:pt idx="3">
                  <c:v>151.76</c:v>
                </c:pt>
                <c:pt idx="4">
                  <c:v>158.4</c:v>
                </c:pt>
                <c:pt idx="5" formatCode="General">
                  <c:v>125.41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9-4D18-A8EC-BF95A66DE870}"/>
            </c:ext>
          </c:extLst>
        </c:ser>
        <c:ser>
          <c:idx val="1"/>
          <c:order val="1"/>
          <c:tx>
            <c:strRef>
              <c:f>Data!$B$28</c:f>
              <c:strCache>
                <c:ptCount val="1"/>
                <c:pt idx="0">
                  <c:v>Waste not to landfill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Data!$C$25:$H$25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Data!$C$28:$H$28</c:f>
              <c:numCache>
                <c:formatCode>#,##0</c:formatCode>
                <c:ptCount val="6"/>
                <c:pt idx="0">
                  <c:v>585.77</c:v>
                </c:pt>
                <c:pt idx="1">
                  <c:v>581.30999999999995</c:v>
                </c:pt>
                <c:pt idx="2">
                  <c:v>596.54999999999995</c:v>
                </c:pt>
                <c:pt idx="3">
                  <c:v>632.86</c:v>
                </c:pt>
                <c:pt idx="4">
                  <c:v>654.83000000000004</c:v>
                </c:pt>
                <c:pt idx="5">
                  <c:v>655.29000000000008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89-4D18-A8EC-BF95A66DE870}"/>
            </c:ext>
          </c:extLst>
        </c:ser>
        <c:ser>
          <c:idx val="2"/>
          <c:order val="2"/>
          <c:tx>
            <c:strRef>
              <c:f>Data!$B$29</c:f>
              <c:strCache>
                <c:ptCount val="1"/>
                <c:pt idx="0">
                  <c:v>Landfill rate (%)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val>
            <c:numRef>
              <c:f>Data!$C$29:$H$29</c:f>
              <c:numCache>
                <c:formatCode>0%</c:formatCode>
                <c:ptCount val="6"/>
                <c:pt idx="0">
                  <c:v>0.22789882294014527</c:v>
                </c:pt>
                <c:pt idx="1">
                  <c:v>0.23337333667427171</c:v>
                </c:pt>
                <c:pt idx="2">
                  <c:v>0.22426236329826663</c:v>
                </c:pt>
                <c:pt idx="3">
                  <c:v>0.19341847008743085</c:v>
                </c:pt>
                <c:pt idx="4">
                  <c:v>0.19477884485323954</c:v>
                </c:pt>
                <c:pt idx="5">
                  <c:v>0.16063788907390802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89-4D18-A8EC-BF95A66DE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1520928"/>
        <c:axId val="1481526336"/>
      </c:areaChart>
      <c:catAx>
        <c:axId val="1481520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526336"/>
        <c:crosses val="autoZero"/>
        <c:auto val="1"/>
        <c:lblAlgn val="ctr"/>
        <c:lblOffset val="100"/>
        <c:noMultiLvlLbl val="0"/>
      </c:catAx>
      <c:valAx>
        <c:axId val="148152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Million tonnes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520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Landfilled waste by waste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Combustion waste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Data!$M$25:$R$25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Data!$M$27:$R$27</c:f>
              <c:numCache>
                <c:formatCode>0</c:formatCode>
                <c:ptCount val="6"/>
                <c:pt idx="0">
                  <c:v>50.21</c:v>
                </c:pt>
                <c:pt idx="1">
                  <c:v>68.52</c:v>
                </c:pt>
                <c:pt idx="2">
                  <c:v>69.17</c:v>
                </c:pt>
                <c:pt idx="3">
                  <c:v>57.72</c:v>
                </c:pt>
                <c:pt idx="4">
                  <c:v>57.03</c:v>
                </c:pt>
                <c:pt idx="5">
                  <c:v>35.35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81-4A87-BABA-BEB2818AD6AE}"/>
            </c:ext>
          </c:extLst>
        </c:ser>
        <c:ser>
          <c:idx val="1"/>
          <c:order val="1"/>
          <c:tx>
            <c:v>Household and similar waste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Data!$M$28:$R$28</c:f>
              <c:numCache>
                <c:formatCode>0</c:formatCode>
                <c:ptCount val="6"/>
                <c:pt idx="0">
                  <c:v>72.14</c:v>
                </c:pt>
                <c:pt idx="1">
                  <c:v>56.95</c:v>
                </c:pt>
                <c:pt idx="2">
                  <c:v>46.48</c:v>
                </c:pt>
                <c:pt idx="3">
                  <c:v>38.03</c:v>
                </c:pt>
                <c:pt idx="4">
                  <c:v>35.869999999999997</c:v>
                </c:pt>
                <c:pt idx="5">
                  <c:v>31.29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81-4A87-BABA-BEB2818AD6AE}"/>
            </c:ext>
          </c:extLst>
        </c:ser>
        <c:ser>
          <c:idx val="2"/>
          <c:order val="2"/>
          <c:tx>
            <c:v>Sorting residues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Data!$M$29:$R$29</c:f>
              <c:numCache>
                <c:formatCode>0</c:formatCode>
                <c:ptCount val="6"/>
                <c:pt idx="0">
                  <c:v>17.54</c:v>
                </c:pt>
                <c:pt idx="1">
                  <c:v>23.01</c:v>
                </c:pt>
                <c:pt idx="2">
                  <c:v>28.06</c:v>
                </c:pt>
                <c:pt idx="3">
                  <c:v>30.4</c:v>
                </c:pt>
                <c:pt idx="4">
                  <c:v>37.07</c:v>
                </c:pt>
                <c:pt idx="5">
                  <c:v>35.1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81-4A87-BABA-BEB2818AD6AE}"/>
            </c:ext>
          </c:extLst>
        </c:ser>
        <c:ser>
          <c:idx val="3"/>
          <c:order val="3"/>
          <c:tx>
            <c:v>Other waste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Data!$M$30:$R$30</c:f>
              <c:numCache>
                <c:formatCode>0</c:formatCode>
                <c:ptCount val="6"/>
                <c:pt idx="0">
                  <c:v>33.01</c:v>
                </c:pt>
                <c:pt idx="1">
                  <c:v>28.480000000000008</c:v>
                </c:pt>
                <c:pt idx="2">
                  <c:v>28.750000000000011</c:v>
                </c:pt>
                <c:pt idx="3">
                  <c:v>25.609999999999992</c:v>
                </c:pt>
                <c:pt idx="4">
                  <c:v>28.43</c:v>
                </c:pt>
                <c:pt idx="5">
                  <c:v>23.67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81-4A87-BABA-BEB2818AD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8685568"/>
        <c:axId val="1318683072"/>
      </c:lineChart>
      <c:catAx>
        <c:axId val="1318685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683072"/>
        <c:crosses val="autoZero"/>
        <c:auto val="1"/>
        <c:lblAlgn val="ctr"/>
        <c:lblOffset val="100"/>
        <c:noMultiLvlLbl val="0"/>
      </c:catAx>
      <c:valAx>
        <c:axId val="131868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Million tonnes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68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'Data and Chart'!$A$5</c:f>
              <c:strCache>
                <c:ptCount val="1"/>
                <c:pt idx="0">
                  <c:v>Waste to landfill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cat>
            <c:numRef>
              <c:f>'Data and Chart'!$B$4:$G$4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'Data and Chart'!$B$5:$G$5</c:f>
              <c:numCache>
                <c:formatCode>#,##0</c:formatCode>
                <c:ptCount val="6"/>
                <c:pt idx="0">
                  <c:v>172.9</c:v>
                </c:pt>
                <c:pt idx="1">
                  <c:v>176.96</c:v>
                </c:pt>
                <c:pt idx="2">
                  <c:v>172.46</c:v>
                </c:pt>
                <c:pt idx="3">
                  <c:v>151.76</c:v>
                </c:pt>
                <c:pt idx="4">
                  <c:v>158.4</c:v>
                </c:pt>
                <c:pt idx="5" formatCode="General">
                  <c:v>125.41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11-43DB-BC4D-B288BC1A7FA8}"/>
            </c:ext>
          </c:extLst>
        </c:ser>
        <c:ser>
          <c:idx val="1"/>
          <c:order val="1"/>
          <c:tx>
            <c:strRef>
              <c:f>'Data and Chart'!$A$6</c:f>
              <c:strCache>
                <c:ptCount val="1"/>
                <c:pt idx="0">
                  <c:v>Waste not to landfill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'Data and Chart'!$B$4:$G$4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'Data and Chart'!$B$6:$G$6</c:f>
              <c:numCache>
                <c:formatCode>#,##0</c:formatCode>
                <c:ptCount val="6"/>
                <c:pt idx="0">
                  <c:v>585.77</c:v>
                </c:pt>
                <c:pt idx="1">
                  <c:v>581.30999999999995</c:v>
                </c:pt>
                <c:pt idx="2">
                  <c:v>596.54999999999995</c:v>
                </c:pt>
                <c:pt idx="3">
                  <c:v>632.86</c:v>
                </c:pt>
                <c:pt idx="4">
                  <c:v>654.83000000000004</c:v>
                </c:pt>
                <c:pt idx="5" formatCode="General">
                  <c:v>655.29000000000008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11-43DB-BC4D-B288BC1A7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1470719"/>
        <c:axId val="1621469055"/>
      </c:areaChart>
      <c:catAx>
        <c:axId val="16214707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1469055"/>
        <c:crosses val="autoZero"/>
        <c:auto val="1"/>
        <c:lblAlgn val="ctr"/>
        <c:lblOffset val="100"/>
        <c:noMultiLvlLbl val="0"/>
      </c:catAx>
      <c:valAx>
        <c:axId val="162146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1470719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Chart'!$K$4</c:f>
              <c:strCache>
                <c:ptCount val="1"/>
                <c:pt idx="0">
                  <c:v>Combustion waste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Chart'!$L$3:$Q$3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'Data and Chart'!$L$4:$Q$4</c:f>
              <c:numCache>
                <c:formatCode>0</c:formatCode>
                <c:ptCount val="6"/>
                <c:pt idx="0">
                  <c:v>50.21</c:v>
                </c:pt>
                <c:pt idx="1">
                  <c:v>68.52</c:v>
                </c:pt>
                <c:pt idx="2">
                  <c:v>69.17</c:v>
                </c:pt>
                <c:pt idx="3">
                  <c:v>57.72</c:v>
                </c:pt>
                <c:pt idx="4">
                  <c:v>57.03</c:v>
                </c:pt>
                <c:pt idx="5">
                  <c:v>35.35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C2-4BE7-983F-4D4222E44C48}"/>
            </c:ext>
          </c:extLst>
        </c:ser>
        <c:ser>
          <c:idx val="1"/>
          <c:order val="1"/>
          <c:tx>
            <c:strRef>
              <c:f>'Data and Chart'!$K$5</c:f>
              <c:strCache>
                <c:ptCount val="1"/>
                <c:pt idx="0">
                  <c:v>Household/similar waste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Chart'!$L$3:$Q$3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'Data and Chart'!$L$5:$Q$5</c:f>
              <c:numCache>
                <c:formatCode>0</c:formatCode>
                <c:ptCount val="6"/>
                <c:pt idx="0">
                  <c:v>72.14</c:v>
                </c:pt>
                <c:pt idx="1">
                  <c:v>56.95</c:v>
                </c:pt>
                <c:pt idx="2">
                  <c:v>46.48</c:v>
                </c:pt>
                <c:pt idx="3">
                  <c:v>38.03</c:v>
                </c:pt>
                <c:pt idx="4">
                  <c:v>35.869999999999997</c:v>
                </c:pt>
                <c:pt idx="5">
                  <c:v>31.29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C2-4BE7-983F-4D4222E44C48}"/>
            </c:ext>
          </c:extLst>
        </c:ser>
        <c:ser>
          <c:idx val="2"/>
          <c:order val="2"/>
          <c:tx>
            <c:strRef>
              <c:f>'Data and Chart'!$K$6</c:f>
              <c:strCache>
                <c:ptCount val="1"/>
                <c:pt idx="0">
                  <c:v>Sorting residues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Chart'!$L$3:$Q$3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'Data and Chart'!$L$6:$Q$6</c:f>
              <c:numCache>
                <c:formatCode>0</c:formatCode>
                <c:ptCount val="6"/>
                <c:pt idx="0">
                  <c:v>17.54</c:v>
                </c:pt>
                <c:pt idx="1">
                  <c:v>23.01</c:v>
                </c:pt>
                <c:pt idx="2">
                  <c:v>28.06</c:v>
                </c:pt>
                <c:pt idx="3">
                  <c:v>30.4</c:v>
                </c:pt>
                <c:pt idx="4">
                  <c:v>37.07</c:v>
                </c:pt>
                <c:pt idx="5">
                  <c:v>35.1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C2-4BE7-983F-4D4222E44C48}"/>
            </c:ext>
          </c:extLst>
        </c:ser>
        <c:ser>
          <c:idx val="3"/>
          <c:order val="3"/>
          <c:tx>
            <c:strRef>
              <c:f>'Data and Chart'!$K$7</c:f>
              <c:strCache>
                <c:ptCount val="1"/>
                <c:pt idx="0">
                  <c:v>Other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Chart'!$L$3:$Q$3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'Data and Chart'!$L$7:$Q$7</c:f>
              <c:numCache>
                <c:formatCode>0</c:formatCode>
                <c:ptCount val="6"/>
                <c:pt idx="0">
                  <c:v>33.01</c:v>
                </c:pt>
                <c:pt idx="1">
                  <c:v>28.480000000000008</c:v>
                </c:pt>
                <c:pt idx="2">
                  <c:v>28.750000000000011</c:v>
                </c:pt>
                <c:pt idx="3">
                  <c:v>25.609999999999992</c:v>
                </c:pt>
                <c:pt idx="4">
                  <c:v>28.43</c:v>
                </c:pt>
                <c:pt idx="5">
                  <c:v>23.67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C2-4BE7-983F-4D4222E44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2681487"/>
        <c:axId val="1622680239"/>
      </c:lineChart>
      <c:catAx>
        <c:axId val="162268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2680239"/>
        <c:crosses val="autoZero"/>
        <c:auto val="1"/>
        <c:lblAlgn val="ctr"/>
        <c:lblOffset val="100"/>
        <c:noMultiLvlLbl val="0"/>
      </c:catAx>
      <c:valAx>
        <c:axId val="162268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2681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525780</xdr:colOff>
      <xdr:row>15</xdr:row>
      <xdr:rowOff>68580</xdr:rowOff>
    </xdr:from>
    <xdr:to>
      <xdr:col>7</xdr:col>
      <xdr:colOff>251460</xdr:colOff>
      <xdr:row>16</xdr:row>
      <xdr:rowOff>106680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2964180" y="2811780"/>
          <a:ext cx="1554480" cy="2209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>
              <a:solidFill>
                <a:schemeClr val="bg1"/>
              </a:solidFill>
            </a:rPr>
            <a:t>Waste to landfill</a:t>
          </a:r>
          <a:endParaRPr lang="en-DK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2</xdr:row>
      <xdr:rowOff>138112</xdr:rowOff>
    </xdr:from>
    <xdr:to>
      <xdr:col>7</xdr:col>
      <xdr:colOff>304800</xdr:colOff>
      <xdr:row>17</xdr:row>
      <xdr:rowOff>23812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433386</xdr:colOff>
      <xdr:row>0</xdr:row>
      <xdr:rowOff>157162</xdr:rowOff>
    </xdr:from>
    <xdr:to>
      <xdr:col>19</xdr:col>
      <xdr:colOff>95249</xdr:colOff>
      <xdr:row>19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8</xdr:row>
      <xdr:rowOff>123825</xdr:rowOff>
    </xdr:from>
    <xdr:to>
      <xdr:col>6</xdr:col>
      <xdr:colOff>530225</xdr:colOff>
      <xdr:row>26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533400</xdr:colOff>
      <xdr:row>8</xdr:row>
      <xdr:rowOff>3174</xdr:rowOff>
    </xdr:from>
    <xdr:to>
      <xdr:col>17</xdr:col>
      <xdr:colOff>369794</xdr:colOff>
      <xdr:row>32</xdr:row>
      <xdr:rowOff>126999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77329</xdr:rowOff>
    </xdr:from>
    <xdr:to>
      <xdr:col>16</xdr:col>
      <xdr:colOff>546101</xdr:colOff>
      <xdr:row>24</xdr:row>
      <xdr:rowOff>72652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77329"/>
          <a:ext cx="10299700" cy="441492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1"/>
  <sheetViews>
    <sheetView zoomScale="70" zoomScaleNormal="70" workbookViewId="0">
      <selection activeCell="Y12" sqref="Y12"/>
    </sheetView>
  </sheetViews>
  <sheetFormatPr defaultRowHeight="14.5" x14ac:dyDescent="0.35"/>
  <sheetData>
    <row r="2" spans="1:1" x14ac:dyDescent="0.35">
      <c r="A2" t="s">
        <v>8</v>
      </c>
    </row>
    <row r="22" spans="2:22" x14ac:dyDescent="0.35">
      <c r="B22" s="6" t="s">
        <v>4</v>
      </c>
    </row>
    <row r="24" spans="2:22" x14ac:dyDescent="0.35">
      <c r="B24" t="s">
        <v>0</v>
      </c>
      <c r="L24" t="s">
        <v>0</v>
      </c>
    </row>
    <row r="25" spans="2:22" x14ac:dyDescent="0.35">
      <c r="B25" s="3" t="s">
        <v>5</v>
      </c>
      <c r="C25" s="3">
        <v>2010</v>
      </c>
      <c r="D25" s="3">
        <v>2012</v>
      </c>
      <c r="E25" s="3">
        <v>2014</v>
      </c>
      <c r="F25" s="3">
        <v>2016</v>
      </c>
      <c r="G25" s="9">
        <v>2018</v>
      </c>
      <c r="H25" s="3">
        <v>2020</v>
      </c>
      <c r="L25" s="3" t="s">
        <v>5</v>
      </c>
      <c r="M25" s="3">
        <v>2010</v>
      </c>
      <c r="N25" s="3">
        <v>2012</v>
      </c>
      <c r="O25" s="3">
        <v>2014</v>
      </c>
      <c r="P25" s="3">
        <v>2016</v>
      </c>
      <c r="Q25" s="9">
        <v>2018</v>
      </c>
      <c r="R25" s="3">
        <v>2020</v>
      </c>
      <c r="T25" t="s">
        <v>14</v>
      </c>
      <c r="V25" t="s">
        <v>14</v>
      </c>
    </row>
    <row r="26" spans="2:22" ht="87" x14ac:dyDescent="0.35">
      <c r="B26" s="4" t="s">
        <v>2</v>
      </c>
      <c r="C26" s="2">
        <v>758.67</v>
      </c>
      <c r="D26" s="2">
        <v>758.27</v>
      </c>
      <c r="E26" s="2">
        <v>769.01</v>
      </c>
      <c r="F26" s="2">
        <v>784.62</v>
      </c>
      <c r="G26" s="2">
        <v>813.23</v>
      </c>
      <c r="H26">
        <v>780.7</v>
      </c>
      <c r="L26" s="11" t="s">
        <v>9</v>
      </c>
      <c r="M26" s="12">
        <f>C27</f>
        <v>172.9</v>
      </c>
      <c r="N26" s="12">
        <f t="shared" ref="N26:R26" si="0">D27</f>
        <v>176.96</v>
      </c>
      <c r="O26" s="12">
        <f t="shared" si="0"/>
        <v>172.46</v>
      </c>
      <c r="P26" s="12">
        <f t="shared" si="0"/>
        <v>151.76</v>
      </c>
      <c r="Q26" s="12">
        <f t="shared" si="0"/>
        <v>158.4</v>
      </c>
      <c r="R26" s="12">
        <f t="shared" si="0"/>
        <v>125.41</v>
      </c>
      <c r="T26" s="13">
        <f>(R26-M26)/M26</f>
        <v>-0.27466743782533259</v>
      </c>
      <c r="V26" s="14">
        <f>R26-M26</f>
        <v>-47.490000000000009</v>
      </c>
    </row>
    <row r="27" spans="2:22" ht="58" x14ac:dyDescent="0.35">
      <c r="B27" s="15" t="s">
        <v>6</v>
      </c>
      <c r="C27" s="10">
        <v>172.9</v>
      </c>
      <c r="D27" s="10">
        <v>176.96</v>
      </c>
      <c r="E27" s="10">
        <v>172.46</v>
      </c>
      <c r="F27" s="10">
        <v>151.76</v>
      </c>
      <c r="G27" s="10">
        <v>158.4</v>
      </c>
      <c r="H27">
        <v>125.41</v>
      </c>
      <c r="J27" s="1"/>
      <c r="L27" s="16" t="s">
        <v>10</v>
      </c>
      <c r="M27" s="12">
        <v>50.21</v>
      </c>
      <c r="N27" s="12">
        <v>68.52</v>
      </c>
      <c r="O27" s="12">
        <v>69.17</v>
      </c>
      <c r="P27" s="12">
        <v>57.72</v>
      </c>
      <c r="Q27" s="12">
        <v>57.03</v>
      </c>
      <c r="R27" s="12">
        <v>35.35</v>
      </c>
      <c r="T27" s="13">
        <f t="shared" ref="T27:T30" si="1">(R27-M27)/M27</f>
        <v>-0.29595698068113918</v>
      </c>
      <c r="V27" s="14">
        <f t="shared" ref="V27:V30" si="2">R27-M27</f>
        <v>-14.86</v>
      </c>
    </row>
    <row r="28" spans="2:22" ht="72.5" x14ac:dyDescent="0.35">
      <c r="B28" s="16" t="s">
        <v>7</v>
      </c>
      <c r="C28" s="1">
        <f>C26-C27</f>
        <v>585.77</v>
      </c>
      <c r="D28" s="1">
        <f t="shared" ref="D28:H28" si="3">D26-D27</f>
        <v>581.30999999999995</v>
      </c>
      <c r="E28" s="1">
        <f t="shared" si="3"/>
        <v>596.54999999999995</v>
      </c>
      <c r="F28" s="1">
        <f t="shared" si="3"/>
        <v>632.86</v>
      </c>
      <c r="G28" s="1">
        <f t="shared" si="3"/>
        <v>654.83000000000004</v>
      </c>
      <c r="H28" s="1">
        <f t="shared" si="3"/>
        <v>655.29000000000008</v>
      </c>
      <c r="L28" s="16" t="s">
        <v>11</v>
      </c>
      <c r="M28" s="12">
        <v>72.14</v>
      </c>
      <c r="N28" s="12">
        <v>56.95</v>
      </c>
      <c r="O28" s="12">
        <v>46.48</v>
      </c>
      <c r="P28" s="12">
        <v>38.03</v>
      </c>
      <c r="Q28" s="12">
        <v>35.869999999999997</v>
      </c>
      <c r="R28" s="12">
        <v>31.29</v>
      </c>
      <c r="T28" s="13">
        <f t="shared" si="1"/>
        <v>-0.56626004990296652</v>
      </c>
      <c r="V28" s="14">
        <f t="shared" si="2"/>
        <v>-40.85</v>
      </c>
    </row>
    <row r="29" spans="2:22" ht="43.5" x14ac:dyDescent="0.35">
      <c r="B29" s="5" t="s">
        <v>1</v>
      </c>
      <c r="C29" s="8">
        <f>C27/C26</f>
        <v>0.22789882294014527</v>
      </c>
      <c r="D29" s="8">
        <f t="shared" ref="D29:H29" si="4">D27/D26</f>
        <v>0.23337333667427171</v>
      </c>
      <c r="E29" s="8">
        <f t="shared" si="4"/>
        <v>0.22426236329826663</v>
      </c>
      <c r="F29" s="8">
        <f t="shared" si="4"/>
        <v>0.19341847008743085</v>
      </c>
      <c r="G29" s="8">
        <f t="shared" si="4"/>
        <v>0.19477884485323954</v>
      </c>
      <c r="H29" s="8">
        <f t="shared" si="4"/>
        <v>0.16063788907390802</v>
      </c>
      <c r="L29" s="16" t="s">
        <v>12</v>
      </c>
      <c r="M29" s="12">
        <v>17.54</v>
      </c>
      <c r="N29" s="12">
        <v>23.01</v>
      </c>
      <c r="O29" s="12">
        <v>28.06</v>
      </c>
      <c r="P29" s="12">
        <v>30.4</v>
      </c>
      <c r="Q29" s="12">
        <v>37.07</v>
      </c>
      <c r="R29" s="12">
        <v>35.1</v>
      </c>
      <c r="T29" s="13">
        <f t="shared" si="1"/>
        <v>1.0011402508551883</v>
      </c>
      <c r="V29" s="14">
        <f t="shared" si="2"/>
        <v>17.560000000000002</v>
      </c>
    </row>
    <row r="30" spans="2:22" ht="43.5" x14ac:dyDescent="0.35">
      <c r="L30" s="16" t="s">
        <v>13</v>
      </c>
      <c r="M30" s="12">
        <f>M26-M27-M28-M29</f>
        <v>33.01</v>
      </c>
      <c r="N30" s="12">
        <f t="shared" ref="N30:R30" si="5">N26-N27-N28-N29</f>
        <v>28.480000000000008</v>
      </c>
      <c r="O30" s="12">
        <f t="shared" si="5"/>
        <v>28.750000000000011</v>
      </c>
      <c r="P30" s="12">
        <f t="shared" si="5"/>
        <v>25.609999999999992</v>
      </c>
      <c r="Q30" s="12">
        <f t="shared" si="5"/>
        <v>28.43</v>
      </c>
      <c r="R30" s="12">
        <f t="shared" si="5"/>
        <v>23.67</v>
      </c>
      <c r="T30" s="13">
        <f t="shared" si="1"/>
        <v>-0.28294456225386239</v>
      </c>
      <c r="V30" s="14">
        <f t="shared" si="2"/>
        <v>-9.3399999999999963</v>
      </c>
    </row>
    <row r="31" spans="2:22" x14ac:dyDescent="0.35">
      <c r="B31" t="s">
        <v>3</v>
      </c>
      <c r="L31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Q11"/>
  <sheetViews>
    <sheetView zoomScale="85" zoomScaleNormal="85" workbookViewId="0">
      <selection activeCell="I15" sqref="I15"/>
    </sheetView>
  </sheetViews>
  <sheetFormatPr defaultColWidth="8.7265625" defaultRowHeight="12" x14ac:dyDescent="0.3"/>
  <cols>
    <col min="1" max="1" width="18.1796875" style="17" customWidth="1"/>
    <col min="2" max="10" width="8.7265625" style="17"/>
    <col min="11" max="11" width="33.7265625" style="17" bestFit="1" customWidth="1"/>
    <col min="12" max="16384" width="8.7265625" style="17"/>
  </cols>
  <sheetData>
    <row r="2" spans="1:17" x14ac:dyDescent="0.3">
      <c r="A2" s="18" t="s">
        <v>4</v>
      </c>
      <c r="K2" s="17" t="s">
        <v>0</v>
      </c>
    </row>
    <row r="3" spans="1:17" x14ac:dyDescent="0.3">
      <c r="A3" s="17" t="s">
        <v>0</v>
      </c>
      <c r="K3" s="19"/>
      <c r="L3" s="27">
        <v>2010</v>
      </c>
      <c r="M3" s="27">
        <v>2012</v>
      </c>
      <c r="N3" s="27">
        <v>2014</v>
      </c>
      <c r="O3" s="27">
        <v>2016</v>
      </c>
      <c r="P3" s="27">
        <v>2018</v>
      </c>
      <c r="Q3" s="27">
        <v>2020</v>
      </c>
    </row>
    <row r="4" spans="1:17" x14ac:dyDescent="0.3">
      <c r="A4" s="19"/>
      <c r="B4" s="27">
        <v>2010</v>
      </c>
      <c r="C4" s="27">
        <v>2012</v>
      </c>
      <c r="D4" s="27">
        <v>2014</v>
      </c>
      <c r="E4" s="27">
        <v>2016</v>
      </c>
      <c r="F4" s="27">
        <v>2018</v>
      </c>
      <c r="G4" s="27">
        <v>2020</v>
      </c>
      <c r="K4" s="28" t="s">
        <v>15</v>
      </c>
      <c r="L4" s="29">
        <v>50.21</v>
      </c>
      <c r="M4" s="29">
        <v>68.52</v>
      </c>
      <c r="N4" s="29">
        <v>69.17</v>
      </c>
      <c r="O4" s="29">
        <v>57.72</v>
      </c>
      <c r="P4" s="29">
        <v>57.03</v>
      </c>
      <c r="Q4" s="29">
        <v>35.35</v>
      </c>
    </row>
    <row r="5" spans="1:17" x14ac:dyDescent="0.3">
      <c r="A5" s="20" t="s">
        <v>6</v>
      </c>
      <c r="B5" s="21">
        <v>172.9</v>
      </c>
      <c r="C5" s="21">
        <v>176.96</v>
      </c>
      <c r="D5" s="21">
        <v>172.46</v>
      </c>
      <c r="E5" s="21">
        <v>151.76</v>
      </c>
      <c r="F5" s="21">
        <v>158.4</v>
      </c>
      <c r="G5" s="22">
        <v>125.41</v>
      </c>
      <c r="K5" s="28" t="s">
        <v>18</v>
      </c>
      <c r="L5" s="29">
        <v>72.14</v>
      </c>
      <c r="M5" s="29">
        <v>56.95</v>
      </c>
      <c r="N5" s="29">
        <v>46.48</v>
      </c>
      <c r="O5" s="29">
        <v>38.03</v>
      </c>
      <c r="P5" s="29">
        <v>35.869999999999997</v>
      </c>
      <c r="Q5" s="29">
        <v>31.29</v>
      </c>
    </row>
    <row r="6" spans="1:17" x14ac:dyDescent="0.3">
      <c r="A6" s="20" t="s">
        <v>7</v>
      </c>
      <c r="B6" s="21">
        <v>585.77</v>
      </c>
      <c r="C6" s="21">
        <v>581.30999999999995</v>
      </c>
      <c r="D6" s="21">
        <v>596.54999999999995</v>
      </c>
      <c r="E6" s="21">
        <v>632.86</v>
      </c>
      <c r="F6" s="21">
        <v>654.83000000000004</v>
      </c>
      <c r="G6" s="22">
        <v>655.29000000000008</v>
      </c>
      <c r="K6" s="28" t="s">
        <v>16</v>
      </c>
      <c r="L6" s="29">
        <v>17.54</v>
      </c>
      <c r="M6" s="29">
        <v>23.01</v>
      </c>
      <c r="N6" s="29">
        <v>28.06</v>
      </c>
      <c r="O6" s="29">
        <v>30.4</v>
      </c>
      <c r="P6" s="29">
        <v>37.07</v>
      </c>
      <c r="Q6" s="29">
        <v>35.1</v>
      </c>
    </row>
    <row r="7" spans="1:17" x14ac:dyDescent="0.3">
      <c r="A7" s="17" t="s">
        <v>3</v>
      </c>
      <c r="I7" s="24"/>
      <c r="K7" s="28" t="s">
        <v>17</v>
      </c>
      <c r="L7" s="29">
        <v>33.01</v>
      </c>
      <c r="M7" s="29">
        <v>28.480000000000008</v>
      </c>
      <c r="N7" s="29">
        <v>28.750000000000011</v>
      </c>
      <c r="O7" s="29">
        <v>25.609999999999992</v>
      </c>
      <c r="P7" s="29">
        <v>28.43</v>
      </c>
      <c r="Q7" s="29">
        <v>23.67</v>
      </c>
    </row>
    <row r="8" spans="1:17" x14ac:dyDescent="0.3">
      <c r="K8" s="25"/>
      <c r="L8" s="23"/>
      <c r="M8" s="23"/>
      <c r="N8" s="23"/>
      <c r="O8" s="23"/>
      <c r="P8" s="23"/>
      <c r="Q8" s="23"/>
    </row>
    <row r="11" spans="1:17" x14ac:dyDescent="0.3">
      <c r="K11" s="2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S26" sqref="S26"/>
    </sheetView>
  </sheetViews>
  <sheetFormatPr defaultRowHeight="14.5" x14ac:dyDescent="0.3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e7d478-d854-492c-97f6-92fba056400e" xsi:nil="true"/>
    <lcf76f155ced4ddcb4097134ff3c332f xmlns="0ab27300-963f-4f8d-9bae-e9aa98dabc2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6" ma:contentTypeDescription="Create a new document." ma:contentTypeScope="" ma:versionID="3782563ce9f9d155e6cc7d18136fc6bc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32fc458e20f52f1313fedd93b63c8af2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9a887c6-018e-4a14-9951-03ac960201a6}" ma:internalName="TaxCatchAll" ma:showField="CatchAllData" ma:web="bde7d478-d854-492c-97f6-92fba05640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74AA43-6CAF-4B7F-B78F-9DCEF20818A4}">
  <ds:schemaRefs>
    <ds:schemaRef ds:uri="bde7d478-d854-492c-97f6-92fba056400e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ab27300-963f-4f8d-9bae-e9aa98dabc2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F8B64E7-49B7-44EA-9345-909EA2319B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2022-11-11T12:21:44Z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MediaServiceImageTags">
    <vt:lpwstr/>
  </property>
  <property fmtid="{D5CDD505-2E9C-101B-9397-08002B2CF9AE}" pid="4" name="ESRI_WORKBOOK_ID">
    <vt:lpwstr>ef27b51425b04494a60206465d281d9a</vt:lpwstr>
  </property>
</Properties>
</file>